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\Documents\"/>
    </mc:Choice>
  </mc:AlternateContent>
  <bookViews>
    <workbookView xWindow="0" yWindow="0" windowWidth="19368" windowHeight="9084" firstSheet="1" activeTab="1"/>
  </bookViews>
  <sheets>
    <sheet name="Dale levels Big Stop" sheetId="1" r:id="rId1"/>
    <sheet name="Dale Level -12+10" sheetId="8" r:id="rId2"/>
    <sheet name="Dale Level -20+20" sheetId="9" r:id="rId3"/>
  </sheets>
  <externalReferences>
    <externalReference r:id="rId4"/>
  </externalReferences>
  <definedNames>
    <definedName name="_xlnm._FilterDatabase" localSheetId="1" hidden="1">'Dale Level -12+10'!$H$4:$H$318</definedName>
    <definedName name="_xlnm._FilterDatabase" localSheetId="2" hidden="1">'Dale Level -20+20'!$H$4:$H$308</definedName>
    <definedName name="_xlnm.Print_Area" localSheetId="1">'Dale Level -12+10'!$A$153:$O$297</definedName>
    <definedName name="_xlnm.Print_Area" localSheetId="2">'Dale Level -20+20'!$A$1:$O$47</definedName>
    <definedName name="_xlnm.Print_Area" localSheetId="0">'Dale levels Big Stop'!$B$5:$O$249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96" i="8" l="1"/>
  <c r="AD318" i="8"/>
  <c r="AD317" i="8"/>
  <c r="AD316" i="8"/>
  <c r="AD315" i="8"/>
  <c r="AD314" i="8"/>
  <c r="AD313" i="8"/>
  <c r="AD312" i="8"/>
  <c r="AD311" i="8"/>
  <c r="AD310" i="8"/>
  <c r="AD309" i="8"/>
  <c r="AD308" i="8"/>
  <c r="AD307" i="8"/>
  <c r="AD306" i="8"/>
  <c r="AD305" i="8"/>
  <c r="AD304" i="8"/>
  <c r="AD303" i="8"/>
  <c r="AD302" i="8"/>
  <c r="AD301" i="8"/>
  <c r="AD300" i="8"/>
  <c r="AD299" i="8"/>
  <c r="AD298" i="8"/>
  <c r="AD297" i="8"/>
  <c r="AD295" i="8"/>
  <c r="AD294" i="8"/>
  <c r="AD293" i="8"/>
  <c r="AD292" i="8"/>
  <c r="AD291" i="8"/>
  <c r="AD290" i="8"/>
  <c r="AD289" i="8"/>
  <c r="AD288" i="8"/>
  <c r="AD287" i="8"/>
  <c r="AD286" i="8"/>
  <c r="AD285" i="8"/>
  <c r="AD284" i="8"/>
  <c r="AD283" i="8"/>
  <c r="AD282" i="8"/>
  <c r="AD281" i="8"/>
  <c r="AD280" i="8"/>
  <c r="AD279" i="8"/>
  <c r="AD278" i="8"/>
  <c r="AD277" i="8"/>
  <c r="AD276" i="8"/>
  <c r="AD275" i="8"/>
  <c r="AD274" i="8"/>
  <c r="AD273" i="8"/>
  <c r="AD272" i="8"/>
  <c r="AD271" i="8"/>
  <c r="AD270" i="8"/>
  <c r="AD269" i="8"/>
  <c r="AD268" i="8"/>
  <c r="AD267" i="8"/>
  <c r="AD266" i="8"/>
  <c r="AD265" i="8"/>
  <c r="AD264" i="8"/>
  <c r="AD263" i="8"/>
  <c r="AD262" i="8"/>
  <c r="AD261" i="8"/>
  <c r="AD260" i="8"/>
  <c r="AD259" i="8"/>
  <c r="AD258" i="8"/>
  <c r="AD257" i="8"/>
  <c r="AD256" i="8"/>
  <c r="AD255" i="8"/>
  <c r="AD254" i="8"/>
  <c r="AD253" i="8"/>
  <c r="AD252" i="8"/>
  <c r="AD251" i="8"/>
  <c r="AD250" i="8"/>
  <c r="AD249" i="8"/>
  <c r="AD248" i="8"/>
  <c r="AD247" i="8"/>
  <c r="AD246" i="8"/>
  <c r="AD245" i="8"/>
  <c r="AD244" i="8"/>
  <c r="AD243" i="8"/>
  <c r="AD242" i="8"/>
  <c r="AD241" i="8"/>
  <c r="AD240" i="8"/>
  <c r="AD239" i="8"/>
  <c r="AD238" i="8"/>
  <c r="AD237" i="8"/>
  <c r="AD236" i="8"/>
  <c r="AD235" i="8"/>
  <c r="AD234" i="8"/>
  <c r="AD233" i="8"/>
  <c r="AD232" i="8"/>
  <c r="AD231" i="8"/>
  <c r="AD230" i="8"/>
  <c r="AD229" i="8"/>
  <c r="AD228" i="8"/>
  <c r="AD227" i="8"/>
  <c r="AD226" i="8"/>
  <c r="AD225" i="8"/>
  <c r="AD224" i="8"/>
  <c r="AD223" i="8"/>
  <c r="AD222" i="8"/>
  <c r="AD221" i="8"/>
  <c r="AD220" i="8"/>
  <c r="AD219" i="8"/>
  <c r="AD218" i="8"/>
  <c r="AD217" i="8"/>
  <c r="AD216" i="8"/>
  <c r="AD215" i="8"/>
  <c r="AD214" i="8"/>
  <c r="AD213" i="8"/>
  <c r="AD212" i="8"/>
  <c r="AD211" i="8"/>
  <c r="AD210" i="8"/>
  <c r="AD209" i="8"/>
  <c r="AD208" i="8"/>
  <c r="AD207" i="8"/>
  <c r="AD206" i="8"/>
  <c r="AD205" i="8"/>
  <c r="AD204" i="8"/>
  <c r="AD203" i="8"/>
  <c r="AD202" i="8"/>
  <c r="AD201" i="8"/>
  <c r="AD200" i="8"/>
  <c r="AD199" i="8"/>
  <c r="AD198" i="8"/>
  <c r="AD197" i="8"/>
  <c r="AD196" i="8"/>
  <c r="AD195" i="8"/>
  <c r="AD194" i="8"/>
  <c r="AD193" i="8"/>
  <c r="AD192" i="8"/>
  <c r="AD191" i="8"/>
  <c r="AD190" i="8"/>
  <c r="AD189" i="8"/>
  <c r="AD188" i="8"/>
  <c r="AD187" i="8"/>
  <c r="AD186" i="8"/>
  <c r="AD185" i="8"/>
  <c r="AD184" i="8"/>
  <c r="AD183" i="8"/>
  <c r="AD182" i="8"/>
  <c r="AD181" i="8"/>
  <c r="AD180" i="8"/>
  <c r="AD179" i="8"/>
  <c r="AD178" i="8"/>
  <c r="AD177" i="8"/>
  <c r="AD176" i="8"/>
  <c r="AD175" i="8"/>
  <c r="AD174" i="8"/>
  <c r="AD173" i="8"/>
  <c r="AD172" i="8"/>
  <c r="AD171" i="8"/>
  <c r="AD170" i="8"/>
  <c r="AD169" i="8"/>
  <c r="AD168" i="8"/>
  <c r="AD167" i="8"/>
  <c r="AD166" i="8"/>
  <c r="AD165" i="8"/>
  <c r="AD164" i="8"/>
  <c r="AD163" i="8"/>
  <c r="AD162" i="8"/>
  <c r="AD161" i="8"/>
  <c r="AD160" i="8"/>
  <c r="AD159" i="8"/>
  <c r="AD158" i="8"/>
  <c r="AD157" i="8"/>
  <c r="AD156" i="8"/>
  <c r="AD155" i="8"/>
  <c r="AD154" i="8"/>
  <c r="AD153" i="8"/>
  <c r="AD152" i="8"/>
  <c r="AD151" i="8"/>
  <c r="AD150" i="8"/>
  <c r="AD149" i="8"/>
  <c r="AD148" i="8"/>
  <c r="AD147" i="8"/>
  <c r="AD146" i="8"/>
  <c r="AD145" i="8"/>
  <c r="AD144" i="8"/>
  <c r="AD143" i="8"/>
  <c r="AD142" i="8"/>
  <c r="AD141" i="8"/>
  <c r="AD140" i="8"/>
  <c r="AD139" i="8"/>
  <c r="AD138" i="8"/>
  <c r="AD137" i="8"/>
  <c r="AD136" i="8"/>
  <c r="AD135" i="8"/>
  <c r="AD134" i="8"/>
  <c r="AD133" i="8"/>
  <c r="AD132" i="8"/>
  <c r="AD131" i="8"/>
  <c r="AD130" i="8"/>
  <c r="AD129" i="8"/>
  <c r="AD128" i="8"/>
  <c r="AD127" i="8"/>
  <c r="AD126" i="8"/>
  <c r="AD125" i="8"/>
  <c r="AD124" i="8"/>
  <c r="AD123" i="8"/>
  <c r="AD122" i="8"/>
  <c r="AD121" i="8"/>
  <c r="AD120" i="8"/>
  <c r="AD119" i="8"/>
  <c r="AD118" i="8"/>
  <c r="AD117" i="8"/>
  <c r="AD116" i="8"/>
  <c r="AD115" i="8"/>
  <c r="AD114" i="8"/>
  <c r="AD113" i="8"/>
  <c r="AD112" i="8"/>
  <c r="AD111" i="8"/>
  <c r="AD110" i="8"/>
  <c r="AD109" i="8"/>
  <c r="AD108" i="8"/>
  <c r="AD107" i="8"/>
  <c r="AD106" i="8"/>
  <c r="AD105" i="8"/>
  <c r="AD104" i="8"/>
  <c r="AD103" i="8"/>
  <c r="AD102" i="8"/>
  <c r="AD101" i="8"/>
  <c r="AD100" i="8"/>
  <c r="AD99" i="8"/>
  <c r="AD98" i="8"/>
  <c r="AD97" i="8"/>
  <c r="AD96" i="8"/>
  <c r="AD95" i="8"/>
  <c r="AD94" i="8"/>
  <c r="AD93" i="8"/>
  <c r="AD92" i="8"/>
  <c r="AD91" i="8"/>
  <c r="AD90" i="8"/>
  <c r="AD89" i="8"/>
  <c r="AD88" i="8"/>
  <c r="AD87" i="8"/>
  <c r="AD86" i="8"/>
  <c r="AD85" i="8"/>
  <c r="AD84" i="8"/>
  <c r="AD83" i="8"/>
  <c r="AD82" i="8"/>
  <c r="AD81" i="8"/>
  <c r="AD80" i="8"/>
  <c r="AD79" i="8"/>
  <c r="AD78" i="8"/>
  <c r="AD77" i="8"/>
  <c r="AD76" i="8"/>
  <c r="AD75" i="8"/>
  <c r="AD74" i="8"/>
  <c r="AD73" i="8"/>
  <c r="AD72" i="8"/>
  <c r="AD71" i="8"/>
  <c r="AD70" i="8"/>
  <c r="AD69" i="8"/>
  <c r="AD68" i="8"/>
  <c r="AD67" i="8"/>
  <c r="AD66" i="8"/>
  <c r="AD65" i="8"/>
  <c r="AD64" i="8"/>
  <c r="AD63" i="8"/>
  <c r="AD62" i="8"/>
  <c r="AD61" i="8"/>
  <c r="AD60" i="8"/>
  <c r="AD59" i="8"/>
  <c r="AD58" i="8"/>
  <c r="AD57" i="8"/>
  <c r="AD56" i="8"/>
  <c r="AD55" i="8"/>
  <c r="AD54" i="8"/>
  <c r="AD53" i="8"/>
  <c r="AD52" i="8"/>
  <c r="AD51" i="8"/>
  <c r="AD50" i="8"/>
  <c r="AD49" i="8"/>
  <c r="AD48" i="8"/>
  <c r="AD47" i="8"/>
  <c r="AD46" i="8"/>
  <c r="AD45" i="8"/>
  <c r="AD44" i="8"/>
  <c r="AD43" i="8"/>
  <c r="AD42" i="8"/>
  <c r="AD41" i="8"/>
  <c r="AD40" i="8"/>
  <c r="AD39" i="8"/>
  <c r="AD38" i="8"/>
  <c r="AD37" i="8"/>
  <c r="AD36" i="8"/>
  <c r="AD35" i="8"/>
  <c r="AD34" i="8"/>
  <c r="AD33" i="8"/>
  <c r="AD32" i="8"/>
  <c r="AD31" i="8"/>
  <c r="AD30" i="8"/>
  <c r="AD29" i="8"/>
  <c r="AD28" i="8"/>
  <c r="AD27" i="8"/>
  <c r="AD26" i="8"/>
  <c r="AD25" i="8"/>
  <c r="AD24" i="8"/>
  <c r="AD23" i="8"/>
  <c r="AD22" i="8"/>
  <c r="AD21" i="8"/>
  <c r="AD20" i="8"/>
  <c r="AD19" i="8"/>
  <c r="AD18" i="8"/>
  <c r="AD17" i="8"/>
  <c r="AD16" i="8"/>
  <c r="AD15" i="8"/>
  <c r="AD14" i="8"/>
  <c r="AD13" i="8"/>
  <c r="AD12" i="8"/>
  <c r="AD11" i="8"/>
  <c r="AD10" i="8"/>
  <c r="AD9" i="8"/>
  <c r="AD8" i="8"/>
  <c r="AD7" i="8"/>
  <c r="AD6" i="8"/>
  <c r="AD5" i="8"/>
  <c r="AZ318" i="8"/>
  <c r="BB318" i="8" s="1"/>
  <c r="AJ318" i="8"/>
  <c r="AI318" i="8"/>
  <c r="AC318" i="8"/>
  <c r="W318" i="8"/>
  <c r="AA318" i="8" s="1"/>
  <c r="AB318" i="8" s="1"/>
  <c r="U318" i="8"/>
  <c r="X318" i="8" s="1"/>
  <c r="T318" i="8"/>
  <c r="BA317" i="8"/>
  <c r="BC317" i="8" s="1"/>
  <c r="AZ317" i="8"/>
  <c r="BB317" i="8" s="1"/>
  <c r="AJ317" i="8"/>
  <c r="AI317" i="8"/>
  <c r="X317" i="8"/>
  <c r="U317" i="8"/>
  <c r="T317" i="8"/>
  <c r="W317" i="8" s="1"/>
  <c r="AC317" i="8" s="1"/>
  <c r="BC316" i="8"/>
  <c r="BB316" i="8"/>
  <c r="BA316" i="8"/>
  <c r="AZ316" i="8"/>
  <c r="AJ316" i="8"/>
  <c r="AI316" i="8"/>
  <c r="AC316" i="8"/>
  <c r="W316" i="8"/>
  <c r="AA316" i="8" s="1"/>
  <c r="AB316" i="8" s="1"/>
  <c r="BG316" i="8" s="1"/>
  <c r="U316" i="8"/>
  <c r="X316" i="8" s="1"/>
  <c r="T316" i="8"/>
  <c r="BA315" i="8"/>
  <c r="BC315" i="8" s="1"/>
  <c r="BE315" i="8" s="1"/>
  <c r="AZ315" i="8"/>
  <c r="BB315" i="8" s="1"/>
  <c r="AJ315" i="8"/>
  <c r="AI315" i="8"/>
  <c r="AA315" i="8"/>
  <c r="AB315" i="8" s="1"/>
  <c r="X315" i="8"/>
  <c r="U315" i="8"/>
  <c r="T315" i="8"/>
  <c r="W315" i="8" s="1"/>
  <c r="AC315" i="8" s="1"/>
  <c r="BA314" i="8"/>
  <c r="AZ314" i="8"/>
  <c r="BB314" i="8" s="1"/>
  <c r="BC314" i="8" s="1"/>
  <c r="AJ314" i="8"/>
  <c r="AI314" i="8"/>
  <c r="W314" i="8"/>
  <c r="AA314" i="8" s="1"/>
  <c r="AB314" i="8" s="1"/>
  <c r="U314" i="8"/>
  <c r="X314" i="8" s="1"/>
  <c r="T314" i="8"/>
  <c r="BA313" i="8"/>
  <c r="AZ313" i="8"/>
  <c r="BB313" i="8" s="1"/>
  <c r="AJ313" i="8"/>
  <c r="AI313" i="8"/>
  <c r="U313" i="8"/>
  <c r="X313" i="8" s="1"/>
  <c r="T313" i="8"/>
  <c r="W313" i="8" s="1"/>
  <c r="AC313" i="8" s="1"/>
  <c r="BC312" i="8"/>
  <c r="BG312" i="8" s="1"/>
  <c r="BA312" i="8"/>
  <c r="AZ312" i="8"/>
  <c r="BB312" i="8" s="1"/>
  <c r="AJ312" i="8"/>
  <c r="AI312" i="8"/>
  <c r="AC312" i="8"/>
  <c r="W312" i="8"/>
  <c r="AA312" i="8" s="1"/>
  <c r="AB312" i="8" s="1"/>
  <c r="U312" i="8"/>
  <c r="X312" i="8" s="1"/>
  <c r="T312" i="8"/>
  <c r="BE311" i="8"/>
  <c r="BA311" i="8"/>
  <c r="BC311" i="8" s="1"/>
  <c r="BJ311" i="8" s="1"/>
  <c r="AZ311" i="8"/>
  <c r="BB311" i="8" s="1"/>
  <c r="AJ311" i="8"/>
  <c r="AI311" i="8"/>
  <c r="AA311" i="8"/>
  <c r="AB311" i="8" s="1"/>
  <c r="U311" i="8"/>
  <c r="X311" i="8" s="1"/>
  <c r="T311" i="8"/>
  <c r="W311" i="8" s="1"/>
  <c r="AC311" i="8" s="1"/>
  <c r="AZ310" i="8"/>
  <c r="BB310" i="8" s="1"/>
  <c r="AJ310" i="8"/>
  <c r="AI310" i="8"/>
  <c r="AC310" i="8"/>
  <c r="W310" i="8"/>
  <c r="AA310" i="8" s="1"/>
  <c r="AB310" i="8" s="1"/>
  <c r="U310" i="8"/>
  <c r="X310" i="8" s="1"/>
  <c r="T310" i="8"/>
  <c r="BC309" i="8"/>
  <c r="BA309" i="8"/>
  <c r="AZ309" i="8"/>
  <c r="BB309" i="8" s="1"/>
  <c r="AJ309" i="8"/>
  <c r="AI309" i="8"/>
  <c r="U309" i="8"/>
  <c r="X309" i="8" s="1"/>
  <c r="T309" i="8"/>
  <c r="W309" i="8" s="1"/>
  <c r="AZ308" i="8"/>
  <c r="BB308" i="8" s="1"/>
  <c r="AJ308" i="8"/>
  <c r="AI308" i="8"/>
  <c r="X308" i="8"/>
  <c r="W308" i="8"/>
  <c r="AC308" i="8" s="1"/>
  <c r="U308" i="8"/>
  <c r="T308" i="8"/>
  <c r="BB307" i="8"/>
  <c r="BA307" i="8"/>
  <c r="BC307" i="8" s="1"/>
  <c r="AZ307" i="8"/>
  <c r="AJ307" i="8"/>
  <c r="AI307" i="8"/>
  <c r="U307" i="8"/>
  <c r="X307" i="8" s="1"/>
  <c r="T307" i="8"/>
  <c r="W307" i="8" s="1"/>
  <c r="AZ306" i="8"/>
  <c r="BB306" i="8" s="1"/>
  <c r="AJ306" i="8"/>
  <c r="AI306" i="8"/>
  <c r="X306" i="8"/>
  <c r="W306" i="8"/>
  <c r="AA306" i="8" s="1"/>
  <c r="AB306" i="8" s="1"/>
  <c r="U306" i="8"/>
  <c r="T306" i="8"/>
  <c r="BB305" i="8"/>
  <c r="BA305" i="8"/>
  <c r="BC305" i="8" s="1"/>
  <c r="AZ305" i="8"/>
  <c r="AJ305" i="8"/>
  <c r="AI305" i="8"/>
  <c r="U305" i="8"/>
  <c r="X305" i="8" s="1"/>
  <c r="T305" i="8"/>
  <c r="W305" i="8" s="1"/>
  <c r="AY302" i="8"/>
  <c r="AY301" i="8"/>
  <c r="AZ301" i="8" s="1"/>
  <c r="AY300" i="8"/>
  <c r="AY299" i="8"/>
  <c r="AZ299" i="8" s="1"/>
  <c r="AY298" i="8"/>
  <c r="AZ298" i="8" s="1"/>
  <c r="P302" i="9"/>
  <c r="Q302" i="9" s="1"/>
  <c r="G302" i="9"/>
  <c r="F302" i="9"/>
  <c r="L302" i="9" s="1"/>
  <c r="Q301" i="9"/>
  <c r="P301" i="9"/>
  <c r="L301" i="9"/>
  <c r="G301" i="9"/>
  <c r="F301" i="9"/>
  <c r="P300" i="9"/>
  <c r="Q300" i="9" s="1"/>
  <c r="L300" i="9"/>
  <c r="G300" i="9"/>
  <c r="F300" i="9"/>
  <c r="Q299" i="9"/>
  <c r="P299" i="9"/>
  <c r="G299" i="9"/>
  <c r="F299" i="9"/>
  <c r="L299" i="9" s="1"/>
  <c r="Q298" i="9"/>
  <c r="P298" i="9"/>
  <c r="G298" i="9"/>
  <c r="F298" i="9"/>
  <c r="L298" i="9" s="1"/>
  <c r="Y302" i="8"/>
  <c r="Z302" i="8"/>
  <c r="Y301" i="8"/>
  <c r="Z301" i="8"/>
  <c r="Y300" i="8"/>
  <c r="Z300" i="8"/>
  <c r="Y299" i="8"/>
  <c r="Z299" i="8"/>
  <c r="Y298" i="8"/>
  <c r="Z298" i="8"/>
  <c r="P302" i="8"/>
  <c r="Q302" i="8" s="1"/>
  <c r="P301" i="8"/>
  <c r="Q301" i="8" s="1"/>
  <c r="P300" i="8"/>
  <c r="Q300" i="8" s="1"/>
  <c r="P299" i="8"/>
  <c r="Q299" i="8" s="1"/>
  <c r="P298" i="8"/>
  <c r="Q298" i="8" s="1"/>
  <c r="L298" i="8"/>
  <c r="L299" i="8"/>
  <c r="L300" i="8"/>
  <c r="L301" i="8"/>
  <c r="L302" i="8"/>
  <c r="G302" i="8"/>
  <c r="F302" i="8"/>
  <c r="F301" i="8"/>
  <c r="F300" i="8"/>
  <c r="F299" i="8"/>
  <c r="F298" i="8"/>
  <c r="G301" i="8"/>
  <c r="G300" i="8"/>
  <c r="G299" i="8"/>
  <c r="G298" i="8"/>
  <c r="BM5" i="8"/>
  <c r="BM6" i="8" s="1"/>
  <c r="BQ4" i="8"/>
  <c r="AZ304" i="8"/>
  <c r="BB304" i="8" s="1"/>
  <c r="AZ303" i="8"/>
  <c r="BB303" i="8" s="1"/>
  <c r="AZ302" i="8"/>
  <c r="AZ300" i="8"/>
  <c r="AD320" i="8" l="1"/>
  <c r="AA307" i="8"/>
  <c r="AB307" i="8" s="1"/>
  <c r="AC307" i="8"/>
  <c r="BK314" i="8"/>
  <c r="BF314" i="8"/>
  <c r="BJ314" i="8"/>
  <c r="BE314" i="8"/>
  <c r="BG306" i="8"/>
  <c r="AA309" i="8"/>
  <c r="AB309" i="8" s="1"/>
  <c r="AC309" i="8"/>
  <c r="AC305" i="8"/>
  <c r="AA305" i="8"/>
  <c r="AB305" i="8" s="1"/>
  <c r="BD305" i="8"/>
  <c r="BK305" i="8"/>
  <c r="BF305" i="8"/>
  <c r="BJ305" i="8"/>
  <c r="BE305" i="8"/>
  <c r="BJ307" i="8"/>
  <c r="BE307" i="8"/>
  <c r="BK307" i="8"/>
  <c r="BF307" i="8"/>
  <c r="AE308" i="8"/>
  <c r="AF308" i="8" s="1"/>
  <c r="AF311" i="8"/>
  <c r="BG314" i="8"/>
  <c r="AC306" i="8"/>
  <c r="BK309" i="8"/>
  <c r="BF309" i="8"/>
  <c r="AF316" i="8"/>
  <c r="AE316" i="8"/>
  <c r="BK317" i="8"/>
  <c r="BF317" i="8"/>
  <c r="BA306" i="8"/>
  <c r="BC306" i="8" s="1"/>
  <c r="AA308" i="8"/>
  <c r="AB308" i="8" s="1"/>
  <c r="BA308" i="8"/>
  <c r="BC308" i="8" s="1"/>
  <c r="BJ309" i="8"/>
  <c r="BC313" i="8"/>
  <c r="AC314" i="8"/>
  <c r="BG315" i="8"/>
  <c r="AA317" i="8"/>
  <c r="AB317" i="8" s="1"/>
  <c r="BE317" i="8"/>
  <c r="BG311" i="8"/>
  <c r="BK312" i="8"/>
  <c r="BF312" i="8"/>
  <c r="BJ312" i="8"/>
  <c r="BE312" i="8"/>
  <c r="BK315" i="8"/>
  <c r="BF315" i="8"/>
  <c r="AF318" i="8"/>
  <c r="AE318" i="8"/>
  <c r="BE309" i="8"/>
  <c r="AE311" i="8"/>
  <c r="AA313" i="8"/>
  <c r="AB313" i="8" s="1"/>
  <c r="AE315" i="8"/>
  <c r="AF315" i="8"/>
  <c r="BJ315" i="8"/>
  <c r="BK316" i="8"/>
  <c r="BF316" i="8"/>
  <c r="BJ316" i="8"/>
  <c r="BE316" i="8"/>
  <c r="AE317" i="8"/>
  <c r="AF317" i="8" s="1"/>
  <c r="BJ317" i="8"/>
  <c r="AE310" i="8"/>
  <c r="AF310" i="8" s="1"/>
  <c r="BK311" i="8"/>
  <c r="BF311" i="8"/>
  <c r="AE312" i="8"/>
  <c r="AF312" i="8" s="1"/>
  <c r="BA310" i="8"/>
  <c r="BC310" i="8" s="1"/>
  <c r="BA318" i="8"/>
  <c r="BC318" i="8" s="1"/>
  <c r="BB302" i="8"/>
  <c r="BB301" i="8"/>
  <c r="BB300" i="8"/>
  <c r="BB299" i="8"/>
  <c r="BB298" i="8"/>
  <c r="BM7" i="8"/>
  <c r="BM8" i="8" s="1"/>
  <c r="P297" i="9"/>
  <c r="Q297" i="9" s="1"/>
  <c r="Z297" i="9" s="1"/>
  <c r="G297" i="9"/>
  <c r="F297" i="9"/>
  <c r="L297" i="9" s="1"/>
  <c r="Q296" i="9"/>
  <c r="Z296" i="9" s="1"/>
  <c r="P296" i="9"/>
  <c r="G296" i="9"/>
  <c r="F296" i="9"/>
  <c r="L296" i="9" s="1"/>
  <c r="Q295" i="9"/>
  <c r="Z295" i="9" s="1"/>
  <c r="P295" i="9"/>
  <c r="G295" i="9"/>
  <c r="F295" i="9"/>
  <c r="L295" i="9" s="1"/>
  <c r="P297" i="8"/>
  <c r="Q297" i="8" s="1"/>
  <c r="P295" i="8"/>
  <c r="Q295" i="8" s="1"/>
  <c r="P296" i="8"/>
  <c r="Q296" i="8"/>
  <c r="G296" i="8"/>
  <c r="G295" i="8"/>
  <c r="G297" i="8"/>
  <c r="F297" i="8"/>
  <c r="L297" i="8" s="1"/>
  <c r="F295" i="8"/>
  <c r="L295" i="8" s="1"/>
  <c r="F296" i="8"/>
  <c r="L296" i="8" s="1"/>
  <c r="AH310" i="8" l="1"/>
  <c r="AK310" i="8"/>
  <c r="AL310" i="8"/>
  <c r="AK312" i="8"/>
  <c r="AL312" i="8"/>
  <c r="AH312" i="8"/>
  <c r="AH317" i="8"/>
  <c r="AK317" i="8"/>
  <c r="AH308" i="8"/>
  <c r="AK308" i="8"/>
  <c r="AH311" i="8"/>
  <c r="AK311" i="8"/>
  <c r="BG305" i="8"/>
  <c r="BK308" i="8"/>
  <c r="BF308" i="8"/>
  <c r="BJ308" i="8"/>
  <c r="BE308" i="8"/>
  <c r="AE313" i="8"/>
  <c r="AF313" i="8" s="1"/>
  <c r="AE305" i="8"/>
  <c r="AF305" i="8"/>
  <c r="BG307" i="8"/>
  <c r="BG313" i="8"/>
  <c r="AL313" i="8"/>
  <c r="BK318" i="8"/>
  <c r="BF318" i="8"/>
  <c r="BJ318" i="8"/>
  <c r="BE318" i="8"/>
  <c r="BK310" i="8"/>
  <c r="BF310" i="8"/>
  <c r="BJ310" i="8"/>
  <c r="BE310" i="8"/>
  <c r="AH315" i="8"/>
  <c r="AK315" i="8"/>
  <c r="AF314" i="8"/>
  <c r="AE314" i="8"/>
  <c r="AE309" i="8"/>
  <c r="AF309" i="8" s="1"/>
  <c r="AK318" i="8"/>
  <c r="AL318" i="8"/>
  <c r="AH318" i="8"/>
  <c r="AK316" i="8"/>
  <c r="AL316" i="8"/>
  <c r="AH316" i="8"/>
  <c r="AE307" i="8"/>
  <c r="AF307" i="8" s="1"/>
  <c r="AE306" i="8"/>
  <c r="AF306" i="8" s="1"/>
  <c r="BG317" i="8"/>
  <c r="AL317" i="8"/>
  <c r="BG308" i="8"/>
  <c r="AL308" i="8"/>
  <c r="BG318" i="8"/>
  <c r="AL311" i="8"/>
  <c r="AL315" i="8"/>
  <c r="BK313" i="8"/>
  <c r="BF313" i="8"/>
  <c r="BJ313" i="8"/>
  <c r="BE313" i="8"/>
  <c r="BK306" i="8"/>
  <c r="BF306" i="8"/>
  <c r="BJ306" i="8"/>
  <c r="BE306" i="8"/>
  <c r="BD306" i="8"/>
  <c r="BD307" i="8" s="1"/>
  <c r="BD308" i="8" s="1"/>
  <c r="BD309" i="8" s="1"/>
  <c r="BD310" i="8" s="1"/>
  <c r="BD311" i="8" s="1"/>
  <c r="BD312" i="8" s="1"/>
  <c r="BD313" i="8" s="1"/>
  <c r="BD314" i="8" s="1"/>
  <c r="BD315" i="8" s="1"/>
  <c r="BD316" i="8" s="1"/>
  <c r="BD317" i="8" s="1"/>
  <c r="BD318" i="8" s="1"/>
  <c r="BG309" i="8"/>
  <c r="BG310" i="8"/>
  <c r="Y296" i="9"/>
  <c r="Z295" i="8"/>
  <c r="AY295" i="8"/>
  <c r="AZ295" i="8" s="1"/>
  <c r="BB295" i="8" s="1"/>
  <c r="Y297" i="8"/>
  <c r="AY297" i="8"/>
  <c r="Y296" i="8"/>
  <c r="AY296" i="8"/>
  <c r="Y295" i="9"/>
  <c r="Y297" i="9"/>
  <c r="Y295" i="8"/>
  <c r="Z296" i="8"/>
  <c r="Z297" i="8"/>
  <c r="AK306" i="8" l="1"/>
  <c r="AH306" i="8"/>
  <c r="AL306" i="8"/>
  <c r="AH309" i="8"/>
  <c r="AK309" i="8"/>
  <c r="AL309" i="8"/>
  <c r="AH307" i="8"/>
  <c r="AK307" i="8"/>
  <c r="AL307" i="8"/>
  <c r="AN311" i="8"/>
  <c r="AN317" i="8"/>
  <c r="AK314" i="8"/>
  <c r="AH314" i="8"/>
  <c r="AL314" i="8"/>
  <c r="AN313" i="8"/>
  <c r="AH305" i="8"/>
  <c r="AK305" i="8"/>
  <c r="AG305" i="8"/>
  <c r="AG306" i="8" s="1"/>
  <c r="AG307" i="8" s="1"/>
  <c r="AG308" i="8" s="1"/>
  <c r="AG309" i="8" s="1"/>
  <c r="AG310" i="8" s="1"/>
  <c r="AG311" i="8" s="1"/>
  <c r="AG312" i="8" s="1"/>
  <c r="AG313" i="8" s="1"/>
  <c r="AG314" i="8" s="1"/>
  <c r="AG315" i="8" s="1"/>
  <c r="AG316" i="8" s="1"/>
  <c r="AG317" i="8" s="1"/>
  <c r="AG318" i="8" s="1"/>
  <c r="AN310" i="8"/>
  <c r="AN308" i="8"/>
  <c r="AL305" i="8"/>
  <c r="AH313" i="8"/>
  <c r="AK313" i="8"/>
  <c r="AN315" i="8"/>
  <c r="AN316" i="8"/>
  <c r="AN318" i="8"/>
  <c r="BH305" i="8"/>
  <c r="BH306" i="8" s="1"/>
  <c r="BH307" i="8" s="1"/>
  <c r="BH308" i="8" s="1"/>
  <c r="BH309" i="8" s="1"/>
  <c r="BH310" i="8" s="1"/>
  <c r="BH311" i="8" s="1"/>
  <c r="BH312" i="8" s="1"/>
  <c r="BH313" i="8" s="1"/>
  <c r="BH314" i="8" s="1"/>
  <c r="BH315" i="8" s="1"/>
  <c r="BH316" i="8" s="1"/>
  <c r="BH317" i="8" s="1"/>
  <c r="BH318" i="8" s="1"/>
  <c r="AN312" i="8"/>
  <c r="AZ296" i="8"/>
  <c r="BB296" i="8" s="1"/>
  <c r="AZ297" i="8"/>
  <c r="BB297" i="8" s="1"/>
  <c r="BC3" i="8"/>
  <c r="AP5" i="9"/>
  <c r="AP6" i="9" s="1"/>
  <c r="AP7" i="9" s="1"/>
  <c r="AP8" i="9" s="1"/>
  <c r="P294" i="9"/>
  <c r="Q294" i="9" s="1"/>
  <c r="P293" i="9"/>
  <c r="Q293" i="9" s="1"/>
  <c r="P292" i="9"/>
  <c r="Q292" i="9" s="1"/>
  <c r="P291" i="9"/>
  <c r="P290" i="9"/>
  <c r="T290" i="9" s="1"/>
  <c r="P289" i="9"/>
  <c r="Q289" i="9" s="1"/>
  <c r="Y289" i="9" s="1"/>
  <c r="P288" i="9"/>
  <c r="T288" i="9" s="1"/>
  <c r="P287" i="9"/>
  <c r="P286" i="9"/>
  <c r="Q286" i="9" s="1"/>
  <c r="P285" i="9"/>
  <c r="T285" i="9" s="1"/>
  <c r="W285" i="9" s="1"/>
  <c r="P284" i="9"/>
  <c r="Q284" i="9" s="1"/>
  <c r="P283" i="9"/>
  <c r="P282" i="9"/>
  <c r="T282" i="9" s="1"/>
  <c r="P281" i="9"/>
  <c r="T281" i="9" s="1"/>
  <c r="W281" i="9" s="1"/>
  <c r="P280" i="9"/>
  <c r="Q280" i="9" s="1"/>
  <c r="P279" i="9"/>
  <c r="P278" i="9"/>
  <c r="Q278" i="9" s="1"/>
  <c r="P277" i="9"/>
  <c r="Q277" i="9" s="1"/>
  <c r="P276" i="9"/>
  <c r="Q276" i="9" s="1"/>
  <c r="P275" i="9"/>
  <c r="P274" i="9"/>
  <c r="T274" i="9" s="1"/>
  <c r="P273" i="9"/>
  <c r="Q273" i="9" s="1"/>
  <c r="P272" i="9"/>
  <c r="T272" i="9" s="1"/>
  <c r="P271" i="9"/>
  <c r="P270" i="9"/>
  <c r="Q270" i="9" s="1"/>
  <c r="P269" i="9"/>
  <c r="T269" i="9" s="1"/>
  <c r="W269" i="9" s="1"/>
  <c r="P268" i="9"/>
  <c r="T268" i="9" s="1"/>
  <c r="P267" i="9"/>
  <c r="P266" i="9"/>
  <c r="Q266" i="9" s="1"/>
  <c r="P265" i="9"/>
  <c r="T265" i="9" s="1"/>
  <c r="W265" i="9" s="1"/>
  <c r="P264" i="9"/>
  <c r="T264" i="9" s="1"/>
  <c r="P263" i="9"/>
  <c r="P262" i="9"/>
  <c r="Q262" i="9" s="1"/>
  <c r="P261" i="9"/>
  <c r="Q261" i="9" s="1"/>
  <c r="P260" i="9"/>
  <c r="T260" i="9" s="1"/>
  <c r="P259" i="9"/>
  <c r="P258" i="9"/>
  <c r="Q258" i="9" s="1"/>
  <c r="Y258" i="9" s="1"/>
  <c r="P257" i="9"/>
  <c r="Q257" i="9" s="1"/>
  <c r="P256" i="9"/>
  <c r="T256" i="9" s="1"/>
  <c r="P255" i="9"/>
  <c r="P254" i="9"/>
  <c r="Q254" i="9" s="1"/>
  <c r="P253" i="9"/>
  <c r="T253" i="9" s="1"/>
  <c r="W253" i="9" s="1"/>
  <c r="P252" i="9"/>
  <c r="T252" i="9" s="1"/>
  <c r="P251" i="9"/>
  <c r="P250" i="9"/>
  <c r="Q250" i="9" s="1"/>
  <c r="P249" i="9"/>
  <c r="T249" i="9" s="1"/>
  <c r="W249" i="9" s="1"/>
  <c r="P248" i="9"/>
  <c r="T248" i="9" s="1"/>
  <c r="P247" i="9"/>
  <c r="P246" i="9"/>
  <c r="Q246" i="9" s="1"/>
  <c r="P245" i="9"/>
  <c r="Q245" i="9" s="1"/>
  <c r="P244" i="9"/>
  <c r="T244" i="9" s="1"/>
  <c r="P243" i="9"/>
  <c r="P242" i="9"/>
  <c r="Q242" i="9" s="1"/>
  <c r="P241" i="9"/>
  <c r="Q241" i="9" s="1"/>
  <c r="P240" i="9"/>
  <c r="T240" i="9" s="1"/>
  <c r="P239" i="9"/>
  <c r="P238" i="9"/>
  <c r="Q238" i="9" s="1"/>
  <c r="P237" i="9"/>
  <c r="T237" i="9" s="1"/>
  <c r="W237" i="9" s="1"/>
  <c r="P236" i="9"/>
  <c r="T236" i="9" s="1"/>
  <c r="P235" i="9"/>
  <c r="P234" i="9"/>
  <c r="Q234" i="9" s="1"/>
  <c r="P233" i="9"/>
  <c r="T233" i="9" s="1"/>
  <c r="P232" i="9"/>
  <c r="T232" i="9" s="1"/>
  <c r="P231" i="9"/>
  <c r="P230" i="9"/>
  <c r="Q230" i="9" s="1"/>
  <c r="P229" i="9"/>
  <c r="Q229" i="9" s="1"/>
  <c r="Z229" i="9" s="1"/>
  <c r="P228" i="9"/>
  <c r="T228" i="9" s="1"/>
  <c r="W228" i="9" s="1"/>
  <c r="P227" i="9"/>
  <c r="P226" i="9"/>
  <c r="Q226" i="9" s="1"/>
  <c r="P225" i="9"/>
  <c r="Q225" i="9" s="1"/>
  <c r="P224" i="9"/>
  <c r="Q224" i="9" s="1"/>
  <c r="P223" i="9"/>
  <c r="P222" i="9"/>
  <c r="T222" i="9" s="1"/>
  <c r="W222" i="9" s="1"/>
  <c r="P221" i="9"/>
  <c r="T221" i="9" s="1"/>
  <c r="P220" i="9"/>
  <c r="Q220" i="9" s="1"/>
  <c r="P219" i="9"/>
  <c r="Q219" i="9" s="1"/>
  <c r="P218" i="9"/>
  <c r="Q218" i="9" s="1"/>
  <c r="P217" i="9"/>
  <c r="T217" i="9" s="1"/>
  <c r="P216" i="9"/>
  <c r="Q216" i="9" s="1"/>
  <c r="Y216" i="9" s="1"/>
  <c r="P215" i="9"/>
  <c r="P214" i="9"/>
  <c r="T214" i="9" s="1"/>
  <c r="W214" i="9" s="1"/>
  <c r="P213" i="9"/>
  <c r="Q213" i="9" s="1"/>
  <c r="P212" i="9"/>
  <c r="T212" i="9" s="1"/>
  <c r="P211" i="9"/>
  <c r="P210" i="9"/>
  <c r="Q210" i="9" s="1"/>
  <c r="P209" i="9"/>
  <c r="Q209" i="9" s="1"/>
  <c r="P208" i="9"/>
  <c r="Q208" i="9" s="1"/>
  <c r="P207" i="9"/>
  <c r="P206" i="9"/>
  <c r="T206" i="9" s="1"/>
  <c r="W206" i="9" s="1"/>
  <c r="P205" i="9"/>
  <c r="Q205" i="9" s="1"/>
  <c r="P204" i="9"/>
  <c r="Q204" i="9" s="1"/>
  <c r="P203" i="9"/>
  <c r="Q203" i="9" s="1"/>
  <c r="P202" i="9"/>
  <c r="Q202" i="9" s="1"/>
  <c r="P201" i="9"/>
  <c r="T201" i="9" s="1"/>
  <c r="P200" i="9"/>
  <c r="Q200" i="9" s="1"/>
  <c r="P199" i="9"/>
  <c r="P198" i="9"/>
  <c r="T198" i="9" s="1"/>
  <c r="W198" i="9" s="1"/>
  <c r="P197" i="9"/>
  <c r="Q197" i="9" s="1"/>
  <c r="P196" i="9"/>
  <c r="T196" i="9" s="1"/>
  <c r="P195" i="9"/>
  <c r="P194" i="9"/>
  <c r="Q194" i="9" s="1"/>
  <c r="P193" i="9"/>
  <c r="Q193" i="9" s="1"/>
  <c r="P192" i="9"/>
  <c r="Q192" i="9" s="1"/>
  <c r="P191" i="9"/>
  <c r="P190" i="9"/>
  <c r="T190" i="9" s="1"/>
  <c r="W190" i="9" s="1"/>
  <c r="P189" i="9"/>
  <c r="T189" i="9" s="1"/>
  <c r="P188" i="9"/>
  <c r="T188" i="9" s="1"/>
  <c r="P187" i="9"/>
  <c r="Q187" i="9" s="1"/>
  <c r="Y187" i="9" s="1"/>
  <c r="P186" i="9"/>
  <c r="Q186" i="9" s="1"/>
  <c r="Y186" i="9" s="1"/>
  <c r="P185" i="9"/>
  <c r="T185" i="9" s="1"/>
  <c r="P184" i="9"/>
  <c r="Q184" i="9" s="1"/>
  <c r="Y184" i="9" s="1"/>
  <c r="P183" i="9"/>
  <c r="P182" i="9"/>
  <c r="T182" i="9" s="1"/>
  <c r="W182" i="9" s="1"/>
  <c r="P181" i="9"/>
  <c r="Q181" i="9" s="1"/>
  <c r="Y181" i="9" s="1"/>
  <c r="P180" i="9"/>
  <c r="T180" i="9" s="1"/>
  <c r="P179" i="9"/>
  <c r="P178" i="9"/>
  <c r="Q178" i="9" s="1"/>
  <c r="Y178" i="9" s="1"/>
  <c r="P177" i="9"/>
  <c r="Q177" i="9" s="1"/>
  <c r="Y177" i="9" s="1"/>
  <c r="P176" i="9"/>
  <c r="T176" i="9" s="1"/>
  <c r="P175" i="9"/>
  <c r="P174" i="9"/>
  <c r="T174" i="9" s="1"/>
  <c r="P173" i="9"/>
  <c r="T173" i="9" s="1"/>
  <c r="P172" i="9"/>
  <c r="T172" i="9" s="1"/>
  <c r="W172" i="9" s="1"/>
  <c r="P171" i="9"/>
  <c r="P170" i="9"/>
  <c r="Q170" i="9" s="1"/>
  <c r="P169" i="9"/>
  <c r="T169" i="9" s="1"/>
  <c r="P168" i="9"/>
  <c r="Q168" i="9" s="1"/>
  <c r="P167" i="9"/>
  <c r="Q167" i="9" s="1"/>
  <c r="P166" i="9"/>
  <c r="T166" i="9" s="1"/>
  <c r="P165" i="9"/>
  <c r="Q165" i="9" s="1"/>
  <c r="P164" i="9"/>
  <c r="Q164" i="9" s="1"/>
  <c r="P163" i="9"/>
  <c r="Q163" i="9" s="1"/>
  <c r="P162" i="9"/>
  <c r="Q162" i="9" s="1"/>
  <c r="P161" i="9"/>
  <c r="Q161" i="9" s="1"/>
  <c r="P160" i="9"/>
  <c r="Q160" i="9" s="1"/>
  <c r="P159" i="9"/>
  <c r="P158" i="9"/>
  <c r="T158" i="9" s="1"/>
  <c r="P157" i="9"/>
  <c r="T157" i="9" s="1"/>
  <c r="P156" i="9"/>
  <c r="Q156" i="9" s="1"/>
  <c r="P155" i="9"/>
  <c r="P154" i="9"/>
  <c r="Q154" i="9" s="1"/>
  <c r="P153" i="9"/>
  <c r="T153" i="9" s="1"/>
  <c r="P152" i="9"/>
  <c r="T152" i="9" s="1"/>
  <c r="P151" i="9"/>
  <c r="P150" i="9"/>
  <c r="T150" i="9" s="1"/>
  <c r="P149" i="9"/>
  <c r="Q149" i="9" s="1"/>
  <c r="P148" i="9"/>
  <c r="Q148" i="9" s="1"/>
  <c r="P147" i="9"/>
  <c r="P146" i="9"/>
  <c r="Q146" i="9" s="1"/>
  <c r="P145" i="9"/>
  <c r="Q145" i="9" s="1"/>
  <c r="Z145" i="9" s="1"/>
  <c r="P144" i="9"/>
  <c r="Q144" i="9" s="1"/>
  <c r="P143" i="9"/>
  <c r="P142" i="9"/>
  <c r="T142" i="9" s="1"/>
  <c r="P141" i="9"/>
  <c r="T141" i="9" s="1"/>
  <c r="P140" i="9"/>
  <c r="Q140" i="9" s="1"/>
  <c r="P139" i="9"/>
  <c r="P138" i="9"/>
  <c r="Q138" i="9" s="1"/>
  <c r="P137" i="9"/>
  <c r="T137" i="9" s="1"/>
  <c r="W137" i="9" s="1"/>
  <c r="P136" i="9"/>
  <c r="T136" i="9" s="1"/>
  <c r="W136" i="9" s="1"/>
  <c r="P135" i="9"/>
  <c r="Q135" i="9" s="1"/>
  <c r="P134" i="9"/>
  <c r="T134" i="9" s="1"/>
  <c r="W134" i="9" s="1"/>
  <c r="P133" i="9"/>
  <c r="Q133" i="9" s="1"/>
  <c r="P132" i="9"/>
  <c r="Q132" i="9" s="1"/>
  <c r="P131" i="9"/>
  <c r="T131" i="9" s="1"/>
  <c r="W131" i="9" s="1"/>
  <c r="P130" i="9"/>
  <c r="Q130" i="9" s="1"/>
  <c r="P129" i="9"/>
  <c r="Q129" i="9" s="1"/>
  <c r="P128" i="9"/>
  <c r="Q128" i="9" s="1"/>
  <c r="P127" i="9"/>
  <c r="T127" i="9" s="1"/>
  <c r="W127" i="9" s="1"/>
  <c r="P126" i="9"/>
  <c r="T126" i="9" s="1"/>
  <c r="W126" i="9" s="1"/>
  <c r="P125" i="9"/>
  <c r="T125" i="9" s="1"/>
  <c r="W125" i="9" s="1"/>
  <c r="P124" i="9"/>
  <c r="Q124" i="9" s="1"/>
  <c r="P123" i="9"/>
  <c r="T123" i="9" s="1"/>
  <c r="W123" i="9" s="1"/>
  <c r="P122" i="9"/>
  <c r="Q122" i="9" s="1"/>
  <c r="P121" i="9"/>
  <c r="T121" i="9" s="1"/>
  <c r="W121" i="9" s="1"/>
  <c r="P120" i="9"/>
  <c r="T120" i="9" s="1"/>
  <c r="W120" i="9" s="1"/>
  <c r="P119" i="9"/>
  <c r="T119" i="9" s="1"/>
  <c r="W119" i="9" s="1"/>
  <c r="P118" i="9"/>
  <c r="T118" i="9" s="1"/>
  <c r="W118" i="9" s="1"/>
  <c r="P117" i="9"/>
  <c r="Q117" i="9" s="1"/>
  <c r="P116" i="9"/>
  <c r="Q116" i="9" s="1"/>
  <c r="P115" i="9"/>
  <c r="T115" i="9" s="1"/>
  <c r="W115" i="9" s="1"/>
  <c r="P114" i="9"/>
  <c r="Q114" i="9" s="1"/>
  <c r="P113" i="9"/>
  <c r="Q113" i="9" s="1"/>
  <c r="P112" i="9"/>
  <c r="Q112" i="9" s="1"/>
  <c r="P111" i="9"/>
  <c r="T111" i="9" s="1"/>
  <c r="W111" i="9" s="1"/>
  <c r="P110" i="9"/>
  <c r="T110" i="9" s="1"/>
  <c r="W110" i="9" s="1"/>
  <c r="P109" i="9"/>
  <c r="T109" i="9" s="1"/>
  <c r="W109" i="9" s="1"/>
  <c r="P108" i="9"/>
  <c r="Q108" i="9" s="1"/>
  <c r="Y108" i="9" s="1"/>
  <c r="P107" i="9"/>
  <c r="T107" i="9" s="1"/>
  <c r="W107" i="9" s="1"/>
  <c r="P106" i="9"/>
  <c r="Q106" i="9" s="1"/>
  <c r="Z106" i="9" s="1"/>
  <c r="P105" i="9"/>
  <c r="T105" i="9" s="1"/>
  <c r="W105" i="9" s="1"/>
  <c r="P104" i="9"/>
  <c r="T104" i="9" s="1"/>
  <c r="W104" i="9" s="1"/>
  <c r="P103" i="9"/>
  <c r="T103" i="9" s="1"/>
  <c r="W103" i="9" s="1"/>
  <c r="P102" i="9"/>
  <c r="T102" i="9" s="1"/>
  <c r="W102" i="9" s="1"/>
  <c r="P101" i="9"/>
  <c r="Q101" i="9" s="1"/>
  <c r="Z101" i="9" s="1"/>
  <c r="P100" i="9"/>
  <c r="Q100" i="9" s="1"/>
  <c r="Z100" i="9" s="1"/>
  <c r="P99" i="9"/>
  <c r="T99" i="9" s="1"/>
  <c r="W99" i="9" s="1"/>
  <c r="P98" i="9"/>
  <c r="T98" i="9" s="1"/>
  <c r="W98" i="9" s="1"/>
  <c r="P97" i="9"/>
  <c r="Q97" i="9" s="1"/>
  <c r="Z97" i="9" s="1"/>
  <c r="P96" i="9"/>
  <c r="Q96" i="9" s="1"/>
  <c r="Z96" i="9" s="1"/>
  <c r="P95" i="9"/>
  <c r="T95" i="9" s="1"/>
  <c r="W95" i="9" s="1"/>
  <c r="P94" i="9"/>
  <c r="Q94" i="9" s="1"/>
  <c r="Z94" i="9" s="1"/>
  <c r="P93" i="9"/>
  <c r="T93" i="9" s="1"/>
  <c r="W93" i="9" s="1"/>
  <c r="P92" i="9"/>
  <c r="T92" i="9" s="1"/>
  <c r="W92" i="9" s="1"/>
  <c r="P91" i="9"/>
  <c r="T91" i="9" s="1"/>
  <c r="W91" i="9" s="1"/>
  <c r="P90" i="9"/>
  <c r="T90" i="9" s="1"/>
  <c r="W90" i="9" s="1"/>
  <c r="P89" i="9"/>
  <c r="T89" i="9" s="1"/>
  <c r="W89" i="9" s="1"/>
  <c r="P88" i="9"/>
  <c r="T88" i="9" s="1"/>
  <c r="W88" i="9" s="1"/>
  <c r="P87" i="9"/>
  <c r="T87" i="9" s="1"/>
  <c r="W87" i="9" s="1"/>
  <c r="P86" i="9"/>
  <c r="T86" i="9" s="1"/>
  <c r="W86" i="9" s="1"/>
  <c r="P85" i="9"/>
  <c r="Q85" i="9" s="1"/>
  <c r="Z85" i="9" s="1"/>
  <c r="P84" i="9"/>
  <c r="Q84" i="9" s="1"/>
  <c r="Z84" i="9" s="1"/>
  <c r="P83" i="9"/>
  <c r="T83" i="9" s="1"/>
  <c r="W83" i="9" s="1"/>
  <c r="P82" i="9"/>
  <c r="T82" i="9" s="1"/>
  <c r="W82" i="9" s="1"/>
  <c r="P81" i="9"/>
  <c r="Q81" i="9" s="1"/>
  <c r="Z81" i="9" s="1"/>
  <c r="P80" i="9"/>
  <c r="Q80" i="9" s="1"/>
  <c r="Z80" i="9" s="1"/>
  <c r="P79" i="9"/>
  <c r="T79" i="9" s="1"/>
  <c r="W79" i="9" s="1"/>
  <c r="P78" i="9"/>
  <c r="Q78" i="9" s="1"/>
  <c r="Z78" i="9" s="1"/>
  <c r="P77" i="9"/>
  <c r="T77" i="9" s="1"/>
  <c r="W77" i="9" s="1"/>
  <c r="P76" i="9"/>
  <c r="T76" i="9" s="1"/>
  <c r="W76" i="9" s="1"/>
  <c r="P75" i="9"/>
  <c r="T75" i="9" s="1"/>
  <c r="W75" i="9" s="1"/>
  <c r="P74" i="9"/>
  <c r="T74" i="9" s="1"/>
  <c r="W74" i="9" s="1"/>
  <c r="P73" i="9"/>
  <c r="T73" i="9" s="1"/>
  <c r="W73" i="9" s="1"/>
  <c r="P72" i="9"/>
  <c r="T72" i="9" s="1"/>
  <c r="W72" i="9" s="1"/>
  <c r="P71" i="9"/>
  <c r="T71" i="9" s="1"/>
  <c r="W71" i="9" s="1"/>
  <c r="P70" i="9"/>
  <c r="T70" i="9" s="1"/>
  <c r="W70" i="9" s="1"/>
  <c r="P69" i="9"/>
  <c r="Q69" i="9" s="1"/>
  <c r="Z69" i="9" s="1"/>
  <c r="P68" i="9"/>
  <c r="Q68" i="9" s="1"/>
  <c r="Z68" i="9" s="1"/>
  <c r="P67" i="9"/>
  <c r="T67" i="9" s="1"/>
  <c r="W67" i="9" s="1"/>
  <c r="P66" i="9"/>
  <c r="T66" i="9" s="1"/>
  <c r="W66" i="9" s="1"/>
  <c r="P65" i="9"/>
  <c r="Q65" i="9" s="1"/>
  <c r="Z65" i="9" s="1"/>
  <c r="P64" i="9"/>
  <c r="Q64" i="9" s="1"/>
  <c r="Z64" i="9" s="1"/>
  <c r="P63" i="9"/>
  <c r="T63" i="9" s="1"/>
  <c r="W63" i="9" s="1"/>
  <c r="P62" i="9"/>
  <c r="Q62" i="9" s="1"/>
  <c r="Z62" i="9" s="1"/>
  <c r="P61" i="9"/>
  <c r="T61" i="9" s="1"/>
  <c r="W61" i="9" s="1"/>
  <c r="P60" i="9"/>
  <c r="T60" i="9" s="1"/>
  <c r="W60" i="9" s="1"/>
  <c r="P59" i="9"/>
  <c r="T59" i="9" s="1"/>
  <c r="W59" i="9" s="1"/>
  <c r="P58" i="9"/>
  <c r="T58" i="9" s="1"/>
  <c r="W58" i="9" s="1"/>
  <c r="P57" i="9"/>
  <c r="T57" i="9" s="1"/>
  <c r="W57" i="9" s="1"/>
  <c r="P56" i="9"/>
  <c r="T56" i="9" s="1"/>
  <c r="W56" i="9" s="1"/>
  <c r="P55" i="9"/>
  <c r="T55" i="9" s="1"/>
  <c r="W55" i="9" s="1"/>
  <c r="P54" i="9"/>
  <c r="T54" i="9" s="1"/>
  <c r="W54" i="9" s="1"/>
  <c r="P53" i="9"/>
  <c r="Q53" i="9" s="1"/>
  <c r="Z53" i="9" s="1"/>
  <c r="P52" i="9"/>
  <c r="Q52" i="9" s="1"/>
  <c r="Z52" i="9" s="1"/>
  <c r="P51" i="9"/>
  <c r="T51" i="9" s="1"/>
  <c r="W51" i="9" s="1"/>
  <c r="P50" i="9"/>
  <c r="T50" i="9" s="1"/>
  <c r="W50" i="9" s="1"/>
  <c r="P49" i="9"/>
  <c r="Q49" i="9" s="1"/>
  <c r="Z49" i="9" s="1"/>
  <c r="P48" i="9"/>
  <c r="Q48" i="9" s="1"/>
  <c r="Z48" i="9" s="1"/>
  <c r="P47" i="9"/>
  <c r="T47" i="9" s="1"/>
  <c r="W47" i="9" s="1"/>
  <c r="P46" i="9"/>
  <c r="Q46" i="9" s="1"/>
  <c r="Z46" i="9" s="1"/>
  <c r="P45" i="9"/>
  <c r="T45" i="9" s="1"/>
  <c r="W45" i="9" s="1"/>
  <c r="P44" i="9"/>
  <c r="T44" i="9" s="1"/>
  <c r="W44" i="9" s="1"/>
  <c r="P43" i="9"/>
  <c r="T43" i="9" s="1"/>
  <c r="W43" i="9" s="1"/>
  <c r="P42" i="9"/>
  <c r="T42" i="9" s="1"/>
  <c r="W42" i="9" s="1"/>
  <c r="P41" i="9"/>
  <c r="T41" i="9" s="1"/>
  <c r="W41" i="9" s="1"/>
  <c r="P40" i="9"/>
  <c r="T40" i="9" s="1"/>
  <c r="W40" i="9" s="1"/>
  <c r="P39" i="9"/>
  <c r="T39" i="9" s="1"/>
  <c r="W39" i="9" s="1"/>
  <c r="P38" i="9"/>
  <c r="T38" i="9" s="1"/>
  <c r="W38" i="9" s="1"/>
  <c r="P37" i="9"/>
  <c r="Q37" i="9" s="1"/>
  <c r="Z37" i="9" s="1"/>
  <c r="P36" i="9"/>
  <c r="Q36" i="9" s="1"/>
  <c r="Z36" i="9" s="1"/>
  <c r="P35" i="9"/>
  <c r="T35" i="9" s="1"/>
  <c r="W35" i="9" s="1"/>
  <c r="P34" i="9"/>
  <c r="T34" i="9" s="1"/>
  <c r="W34" i="9" s="1"/>
  <c r="P33" i="9"/>
  <c r="Q33" i="9" s="1"/>
  <c r="Z33" i="9" s="1"/>
  <c r="P32" i="9"/>
  <c r="T32" i="9" s="1"/>
  <c r="W32" i="9" s="1"/>
  <c r="P31" i="9"/>
  <c r="T31" i="9" s="1"/>
  <c r="W31" i="9" s="1"/>
  <c r="P30" i="9"/>
  <c r="Q30" i="9" s="1"/>
  <c r="Z30" i="9" s="1"/>
  <c r="P29" i="9"/>
  <c r="T29" i="9" s="1"/>
  <c r="W29" i="9" s="1"/>
  <c r="P28" i="9"/>
  <c r="T28" i="9" s="1"/>
  <c r="W28" i="9" s="1"/>
  <c r="P27" i="9"/>
  <c r="T27" i="9" s="1"/>
  <c r="W27" i="9" s="1"/>
  <c r="P26" i="9"/>
  <c r="Q26" i="9" s="1"/>
  <c r="P25" i="9"/>
  <c r="T25" i="9" s="1"/>
  <c r="W25" i="9" s="1"/>
  <c r="P24" i="9"/>
  <c r="Q24" i="9" s="1"/>
  <c r="P23" i="9"/>
  <c r="T23" i="9" s="1"/>
  <c r="W23" i="9" s="1"/>
  <c r="P22" i="9"/>
  <c r="T22" i="9" s="1"/>
  <c r="W22" i="9" s="1"/>
  <c r="P21" i="9"/>
  <c r="Q21" i="9" s="1"/>
  <c r="P20" i="9"/>
  <c r="Q20" i="9" s="1"/>
  <c r="P19" i="9"/>
  <c r="T19" i="9" s="1"/>
  <c r="W19" i="9" s="1"/>
  <c r="P18" i="9"/>
  <c r="T18" i="9" s="1"/>
  <c r="W18" i="9" s="1"/>
  <c r="P17" i="9"/>
  <c r="Q17" i="9" s="1"/>
  <c r="P16" i="9"/>
  <c r="T16" i="9" s="1"/>
  <c r="W16" i="9" s="1"/>
  <c r="P15" i="9"/>
  <c r="T15" i="9" s="1"/>
  <c r="W15" i="9" s="1"/>
  <c r="P14" i="9"/>
  <c r="Q14" i="9" s="1"/>
  <c r="P13" i="9"/>
  <c r="T13" i="9" s="1"/>
  <c r="W13" i="9" s="1"/>
  <c r="P12" i="9"/>
  <c r="T12" i="9" s="1"/>
  <c r="W12" i="9" s="1"/>
  <c r="P11" i="9"/>
  <c r="T11" i="9" s="1"/>
  <c r="W11" i="9" s="1"/>
  <c r="P10" i="9"/>
  <c r="Q10" i="9" s="1"/>
  <c r="P9" i="9"/>
  <c r="T9" i="9" s="1"/>
  <c r="W9" i="9" s="1"/>
  <c r="P8" i="9"/>
  <c r="Q8" i="9" s="1"/>
  <c r="P7" i="9"/>
  <c r="T7" i="9" s="1"/>
  <c r="W7" i="9" s="1"/>
  <c r="P5" i="9"/>
  <c r="T5" i="9" s="1"/>
  <c r="W5" i="9" s="1"/>
  <c r="P6" i="9"/>
  <c r="Q6" i="9" s="1"/>
  <c r="U308" i="9"/>
  <c r="T308" i="9"/>
  <c r="U307" i="9"/>
  <c r="T307" i="9"/>
  <c r="W307" i="9" s="1"/>
  <c r="U306" i="9"/>
  <c r="T306" i="9"/>
  <c r="U305" i="9"/>
  <c r="T305" i="9"/>
  <c r="W305" i="9" s="1"/>
  <c r="U304" i="9"/>
  <c r="T304" i="9"/>
  <c r="U303" i="9"/>
  <c r="T303" i="9"/>
  <c r="W303" i="9" s="1"/>
  <c r="U302" i="9"/>
  <c r="T302" i="9"/>
  <c r="U301" i="9"/>
  <c r="T301" i="9"/>
  <c r="W301" i="9" s="1"/>
  <c r="AA301" i="9" s="1"/>
  <c r="AB301" i="9" s="1"/>
  <c r="U300" i="9"/>
  <c r="T300" i="9"/>
  <c r="U299" i="9"/>
  <c r="T299" i="9"/>
  <c r="W299" i="9" s="1"/>
  <c r="U298" i="9"/>
  <c r="T298" i="9"/>
  <c r="U297" i="9"/>
  <c r="T297" i="9"/>
  <c r="W297" i="9" s="1"/>
  <c r="AA297" i="9" s="1"/>
  <c r="AB297" i="9" s="1"/>
  <c r="U296" i="9"/>
  <c r="T296" i="9"/>
  <c r="U295" i="9"/>
  <c r="T295" i="9"/>
  <c r="W295" i="9" s="1"/>
  <c r="U294" i="9"/>
  <c r="U293" i="9"/>
  <c r="U292" i="9"/>
  <c r="U291" i="9"/>
  <c r="U290" i="9"/>
  <c r="U289" i="9"/>
  <c r="U288" i="9"/>
  <c r="U287" i="9"/>
  <c r="U286" i="9"/>
  <c r="U285" i="9"/>
  <c r="U284" i="9"/>
  <c r="U283" i="9"/>
  <c r="U282" i="9"/>
  <c r="U281" i="9"/>
  <c r="U280" i="9"/>
  <c r="U279" i="9"/>
  <c r="U278" i="9"/>
  <c r="U277" i="9"/>
  <c r="U276" i="9"/>
  <c r="U275" i="9"/>
  <c r="U274" i="9"/>
  <c r="U273" i="9"/>
  <c r="U272" i="9"/>
  <c r="U271" i="9"/>
  <c r="U270" i="9"/>
  <c r="U269" i="9"/>
  <c r="U268" i="9"/>
  <c r="U267" i="9"/>
  <c r="U266" i="9"/>
  <c r="U265" i="9"/>
  <c r="U264" i="9"/>
  <c r="U263" i="9"/>
  <c r="U262" i="9"/>
  <c r="U261" i="9"/>
  <c r="U260" i="9"/>
  <c r="U259" i="9"/>
  <c r="U258" i="9"/>
  <c r="U257" i="9"/>
  <c r="U256" i="9"/>
  <c r="U255" i="9"/>
  <c r="U254" i="9"/>
  <c r="U253" i="9"/>
  <c r="U252" i="9"/>
  <c r="U251" i="9"/>
  <c r="U250" i="9"/>
  <c r="U249" i="9"/>
  <c r="U248" i="9"/>
  <c r="U247" i="9"/>
  <c r="U246" i="9"/>
  <c r="U245" i="9"/>
  <c r="U244" i="9"/>
  <c r="U243" i="9"/>
  <c r="X243" i="9" s="1"/>
  <c r="U242" i="9"/>
  <c r="U241" i="9"/>
  <c r="U240" i="9"/>
  <c r="U239" i="9"/>
  <c r="U238" i="9"/>
  <c r="U237" i="9"/>
  <c r="U236" i="9"/>
  <c r="U235" i="9"/>
  <c r="U234" i="9"/>
  <c r="U233" i="9"/>
  <c r="U232" i="9"/>
  <c r="U231" i="9"/>
  <c r="U230" i="9"/>
  <c r="U229" i="9"/>
  <c r="U228" i="9"/>
  <c r="U227" i="9"/>
  <c r="U226" i="9"/>
  <c r="U225" i="9"/>
  <c r="U224" i="9"/>
  <c r="U223" i="9"/>
  <c r="U222" i="9"/>
  <c r="U221" i="9"/>
  <c r="U220" i="9"/>
  <c r="X220" i="9" s="1"/>
  <c r="U219" i="9"/>
  <c r="U218" i="9"/>
  <c r="U217" i="9"/>
  <c r="U216" i="9"/>
  <c r="X216" i="9" s="1"/>
  <c r="T216" i="9"/>
  <c r="U215" i="9"/>
  <c r="U214" i="9"/>
  <c r="U213" i="9"/>
  <c r="U212" i="9"/>
  <c r="X212" i="9" s="1"/>
  <c r="U211" i="9"/>
  <c r="U210" i="9"/>
  <c r="U209" i="9"/>
  <c r="U208" i="9"/>
  <c r="X208" i="9" s="1"/>
  <c r="U207" i="9"/>
  <c r="U206" i="9"/>
  <c r="U205" i="9"/>
  <c r="U204" i="9"/>
  <c r="X204" i="9" s="1"/>
  <c r="U203" i="9"/>
  <c r="U202" i="9"/>
  <c r="U201" i="9"/>
  <c r="U200" i="9"/>
  <c r="X200" i="9" s="1"/>
  <c r="U199" i="9"/>
  <c r="U198" i="9"/>
  <c r="U197" i="9"/>
  <c r="U196" i="9"/>
  <c r="X196" i="9" s="1"/>
  <c r="U195" i="9"/>
  <c r="U194" i="9"/>
  <c r="U193" i="9"/>
  <c r="U192" i="9"/>
  <c r="X192" i="9" s="1"/>
  <c r="U191" i="9"/>
  <c r="U190" i="9"/>
  <c r="U189" i="9"/>
  <c r="U188" i="9"/>
  <c r="X188" i="9" s="1"/>
  <c r="U187" i="9"/>
  <c r="U186" i="9"/>
  <c r="U185" i="9"/>
  <c r="U184" i="9"/>
  <c r="X184" i="9" s="1"/>
  <c r="U183" i="9"/>
  <c r="U182" i="9"/>
  <c r="U181" i="9"/>
  <c r="U180" i="9"/>
  <c r="X180" i="9" s="1"/>
  <c r="U179" i="9"/>
  <c r="U178" i="9"/>
  <c r="U177" i="9"/>
  <c r="U176" i="9"/>
  <c r="X176" i="9" s="1"/>
  <c r="U175" i="9"/>
  <c r="U174" i="9"/>
  <c r="U173" i="9"/>
  <c r="U172" i="9"/>
  <c r="U171" i="9"/>
  <c r="U170" i="9"/>
  <c r="U169" i="9"/>
  <c r="U168" i="9"/>
  <c r="X168" i="9" s="1"/>
  <c r="U167" i="9"/>
  <c r="U166" i="9"/>
  <c r="U165" i="9"/>
  <c r="T165" i="9"/>
  <c r="U164" i="9"/>
  <c r="U163" i="9"/>
  <c r="U162" i="9"/>
  <c r="U161" i="9"/>
  <c r="U160" i="9"/>
  <c r="X160" i="9" s="1"/>
  <c r="U159" i="9"/>
  <c r="U158" i="9"/>
  <c r="U157" i="9"/>
  <c r="U156" i="9"/>
  <c r="U155" i="9"/>
  <c r="U154" i="9"/>
  <c r="U153" i="9"/>
  <c r="U152" i="9"/>
  <c r="X152" i="9" s="1"/>
  <c r="U151" i="9"/>
  <c r="U150" i="9"/>
  <c r="U149" i="9"/>
  <c r="U148" i="9"/>
  <c r="U147" i="9"/>
  <c r="U146" i="9"/>
  <c r="U145" i="9"/>
  <c r="U144" i="9"/>
  <c r="X144" i="9" s="1"/>
  <c r="U143" i="9"/>
  <c r="U142" i="9"/>
  <c r="U141" i="9"/>
  <c r="U140" i="9"/>
  <c r="U139" i="9"/>
  <c r="X139" i="9" s="1"/>
  <c r="U138" i="9"/>
  <c r="X138" i="9" s="1"/>
  <c r="U137" i="9"/>
  <c r="X137" i="9" s="1"/>
  <c r="U136" i="9"/>
  <c r="X136" i="9" s="1"/>
  <c r="U135" i="9"/>
  <c r="X135" i="9" s="1"/>
  <c r="U134" i="9"/>
  <c r="X134" i="9" s="1"/>
  <c r="U133" i="9"/>
  <c r="X133" i="9" s="1"/>
  <c r="U132" i="9"/>
  <c r="X132" i="9" s="1"/>
  <c r="U131" i="9"/>
  <c r="X131" i="9" s="1"/>
  <c r="U130" i="9"/>
  <c r="X130" i="9" s="1"/>
  <c r="U129" i="9"/>
  <c r="X129" i="9" s="1"/>
  <c r="U128" i="9"/>
  <c r="X128" i="9" s="1"/>
  <c r="U127" i="9"/>
  <c r="X127" i="9" s="1"/>
  <c r="U126" i="9"/>
  <c r="X126" i="9" s="1"/>
  <c r="U125" i="9"/>
  <c r="X125" i="9" s="1"/>
  <c r="U124" i="9"/>
  <c r="X124" i="9" s="1"/>
  <c r="U123" i="9"/>
  <c r="X123" i="9" s="1"/>
  <c r="U122" i="9"/>
  <c r="X122" i="9" s="1"/>
  <c r="U121" i="9"/>
  <c r="X121" i="9" s="1"/>
  <c r="U120" i="9"/>
  <c r="X120" i="9" s="1"/>
  <c r="U119" i="9"/>
  <c r="X119" i="9" s="1"/>
  <c r="U118" i="9"/>
  <c r="X118" i="9" s="1"/>
  <c r="U117" i="9"/>
  <c r="X117" i="9" s="1"/>
  <c r="U116" i="9"/>
  <c r="X116" i="9" s="1"/>
  <c r="U115" i="9"/>
  <c r="X115" i="9" s="1"/>
  <c r="U114" i="9"/>
  <c r="X114" i="9" s="1"/>
  <c r="U113" i="9"/>
  <c r="X113" i="9" s="1"/>
  <c r="U112" i="9"/>
  <c r="X112" i="9" s="1"/>
  <c r="U111" i="9"/>
  <c r="X111" i="9" s="1"/>
  <c r="U110" i="9"/>
  <c r="X110" i="9" s="1"/>
  <c r="U109" i="9"/>
  <c r="X109" i="9" s="1"/>
  <c r="U108" i="9"/>
  <c r="X108" i="9" s="1"/>
  <c r="U107" i="9"/>
  <c r="X107" i="9" s="1"/>
  <c r="U106" i="9"/>
  <c r="X106" i="9" s="1"/>
  <c r="U105" i="9"/>
  <c r="X105" i="9" s="1"/>
  <c r="U104" i="9"/>
  <c r="X104" i="9" s="1"/>
  <c r="U103" i="9"/>
  <c r="X103" i="9" s="1"/>
  <c r="U102" i="9"/>
  <c r="X102" i="9" s="1"/>
  <c r="U101" i="9"/>
  <c r="X101" i="9" s="1"/>
  <c r="T101" i="9"/>
  <c r="W101" i="9" s="1"/>
  <c r="U100" i="9"/>
  <c r="X100" i="9" s="1"/>
  <c r="U99" i="9"/>
  <c r="X99" i="9" s="1"/>
  <c r="U98" i="9"/>
  <c r="X98" i="9" s="1"/>
  <c r="U97" i="9"/>
  <c r="X97" i="9" s="1"/>
  <c r="U96" i="9"/>
  <c r="X96" i="9" s="1"/>
  <c r="U95" i="9"/>
  <c r="X95" i="9" s="1"/>
  <c r="U94" i="9"/>
  <c r="X94" i="9" s="1"/>
  <c r="U93" i="9"/>
  <c r="X93" i="9" s="1"/>
  <c r="U92" i="9"/>
  <c r="X92" i="9" s="1"/>
  <c r="U91" i="9"/>
  <c r="X91" i="9" s="1"/>
  <c r="U90" i="9"/>
  <c r="X90" i="9" s="1"/>
  <c r="U89" i="9"/>
  <c r="X89" i="9" s="1"/>
  <c r="U88" i="9"/>
  <c r="X88" i="9" s="1"/>
  <c r="U87" i="9"/>
  <c r="X87" i="9" s="1"/>
  <c r="U86" i="9"/>
  <c r="X86" i="9" s="1"/>
  <c r="U85" i="9"/>
  <c r="X85" i="9" s="1"/>
  <c r="U84" i="9"/>
  <c r="X84" i="9" s="1"/>
  <c r="U83" i="9"/>
  <c r="X83" i="9" s="1"/>
  <c r="U82" i="9"/>
  <c r="X82" i="9" s="1"/>
  <c r="U81" i="9"/>
  <c r="X81" i="9" s="1"/>
  <c r="U80" i="9"/>
  <c r="X80" i="9" s="1"/>
  <c r="U79" i="9"/>
  <c r="X79" i="9" s="1"/>
  <c r="U78" i="9"/>
  <c r="X78" i="9" s="1"/>
  <c r="U77" i="9"/>
  <c r="X77" i="9" s="1"/>
  <c r="U76" i="9"/>
  <c r="X76" i="9" s="1"/>
  <c r="U75" i="9"/>
  <c r="X75" i="9" s="1"/>
  <c r="U74" i="9"/>
  <c r="X74" i="9" s="1"/>
  <c r="U73" i="9"/>
  <c r="X73" i="9" s="1"/>
  <c r="U72" i="9"/>
  <c r="X72" i="9" s="1"/>
  <c r="U71" i="9"/>
  <c r="X71" i="9" s="1"/>
  <c r="U70" i="9"/>
  <c r="X70" i="9" s="1"/>
  <c r="U69" i="9"/>
  <c r="X69" i="9" s="1"/>
  <c r="U68" i="9"/>
  <c r="X68" i="9" s="1"/>
  <c r="U67" i="9"/>
  <c r="X67" i="9" s="1"/>
  <c r="U66" i="9"/>
  <c r="X66" i="9" s="1"/>
  <c r="U65" i="9"/>
  <c r="X65" i="9" s="1"/>
  <c r="U64" i="9"/>
  <c r="X64" i="9" s="1"/>
  <c r="T64" i="9"/>
  <c r="W64" i="9" s="1"/>
  <c r="U63" i="9"/>
  <c r="X63" i="9" s="1"/>
  <c r="U62" i="9"/>
  <c r="X62" i="9" s="1"/>
  <c r="U61" i="9"/>
  <c r="X61" i="9" s="1"/>
  <c r="U60" i="9"/>
  <c r="X60" i="9" s="1"/>
  <c r="U59" i="9"/>
  <c r="X59" i="9" s="1"/>
  <c r="U58" i="9"/>
  <c r="X58" i="9" s="1"/>
  <c r="U57" i="9"/>
  <c r="X57" i="9" s="1"/>
  <c r="U56" i="9"/>
  <c r="X56" i="9" s="1"/>
  <c r="U55" i="9"/>
  <c r="X55" i="9" s="1"/>
  <c r="U54" i="9"/>
  <c r="X54" i="9" s="1"/>
  <c r="U53" i="9"/>
  <c r="X53" i="9" s="1"/>
  <c r="U52" i="9"/>
  <c r="X52" i="9" s="1"/>
  <c r="U51" i="9"/>
  <c r="X51" i="9" s="1"/>
  <c r="U50" i="9"/>
  <c r="X50" i="9" s="1"/>
  <c r="U49" i="9"/>
  <c r="X49" i="9" s="1"/>
  <c r="U48" i="9"/>
  <c r="X48" i="9" s="1"/>
  <c r="U47" i="9"/>
  <c r="X47" i="9" s="1"/>
  <c r="U46" i="9"/>
  <c r="X46" i="9" s="1"/>
  <c r="U45" i="9"/>
  <c r="X45" i="9" s="1"/>
  <c r="U44" i="9"/>
  <c r="X44" i="9" s="1"/>
  <c r="U43" i="9"/>
  <c r="X43" i="9" s="1"/>
  <c r="U42" i="9"/>
  <c r="X42" i="9" s="1"/>
  <c r="U41" i="9"/>
  <c r="X41" i="9" s="1"/>
  <c r="U40" i="9"/>
  <c r="X40" i="9" s="1"/>
  <c r="U39" i="9"/>
  <c r="X39" i="9" s="1"/>
  <c r="U38" i="9"/>
  <c r="X38" i="9" s="1"/>
  <c r="U37" i="9"/>
  <c r="X37" i="9" s="1"/>
  <c r="U36" i="9"/>
  <c r="X36" i="9" s="1"/>
  <c r="U35" i="9"/>
  <c r="X35" i="9" s="1"/>
  <c r="U34" i="9"/>
  <c r="X34" i="9" s="1"/>
  <c r="U33" i="9"/>
  <c r="X33" i="9" s="1"/>
  <c r="U32" i="9"/>
  <c r="X32" i="9" s="1"/>
  <c r="U31" i="9"/>
  <c r="X31" i="9" s="1"/>
  <c r="U30" i="9"/>
  <c r="X30" i="9" s="1"/>
  <c r="U29" i="9"/>
  <c r="X29" i="9" s="1"/>
  <c r="U28" i="9"/>
  <c r="X28" i="9" s="1"/>
  <c r="U27" i="9"/>
  <c r="X27" i="9" s="1"/>
  <c r="U26" i="9"/>
  <c r="X26" i="9" s="1"/>
  <c r="U25" i="9"/>
  <c r="X25" i="9" s="1"/>
  <c r="U24" i="9"/>
  <c r="X24" i="9" s="1"/>
  <c r="U23" i="9"/>
  <c r="X23" i="9" s="1"/>
  <c r="U22" i="9"/>
  <c r="X22" i="9" s="1"/>
  <c r="U21" i="9"/>
  <c r="X21" i="9" s="1"/>
  <c r="U20" i="9"/>
  <c r="X20" i="9" s="1"/>
  <c r="U19" i="9"/>
  <c r="X19" i="9" s="1"/>
  <c r="U18" i="9"/>
  <c r="X18" i="9" s="1"/>
  <c r="U17" i="9"/>
  <c r="X17" i="9" s="1"/>
  <c r="U16" i="9"/>
  <c r="X16" i="9" s="1"/>
  <c r="U15" i="9"/>
  <c r="X15" i="9" s="1"/>
  <c r="U14" i="9"/>
  <c r="X14" i="9" s="1"/>
  <c r="U13" i="9"/>
  <c r="X13" i="9" s="1"/>
  <c r="U12" i="9"/>
  <c r="X12" i="9" s="1"/>
  <c r="U11" i="9"/>
  <c r="X11" i="9" s="1"/>
  <c r="U10" i="9"/>
  <c r="X10" i="9" s="1"/>
  <c r="U9" i="9"/>
  <c r="X9" i="9" s="1"/>
  <c r="U8" i="9"/>
  <c r="X8" i="9" s="1"/>
  <c r="U7" i="9"/>
  <c r="X7" i="9" s="1"/>
  <c r="U6" i="9"/>
  <c r="X6" i="9" s="1"/>
  <c r="U5" i="9"/>
  <c r="X5" i="9" s="1"/>
  <c r="Q189" i="9"/>
  <c r="Q136" i="9"/>
  <c r="Q39" i="9"/>
  <c r="Z39" i="9" s="1"/>
  <c r="P294" i="8"/>
  <c r="P293" i="8"/>
  <c r="P292" i="8"/>
  <c r="Q292" i="8" s="1"/>
  <c r="P291" i="8"/>
  <c r="P290" i="8"/>
  <c r="P289" i="8"/>
  <c r="P288" i="8"/>
  <c r="Q288" i="8" s="1"/>
  <c r="P287" i="8"/>
  <c r="P286" i="8"/>
  <c r="P284" i="8"/>
  <c r="P283" i="8"/>
  <c r="Q283" i="8" s="1"/>
  <c r="P282" i="8"/>
  <c r="P281" i="8"/>
  <c r="P280" i="8"/>
  <c r="P279" i="8"/>
  <c r="Q279" i="8" s="1"/>
  <c r="AY279" i="8" s="1"/>
  <c r="AZ279" i="8" s="1"/>
  <c r="P278" i="8"/>
  <c r="P285" i="8"/>
  <c r="P277" i="8"/>
  <c r="P276" i="8"/>
  <c r="Q276" i="8" s="1"/>
  <c r="AY276" i="8" s="1"/>
  <c r="AZ276" i="8" s="1"/>
  <c r="BB276" i="8" s="1"/>
  <c r="P275" i="8"/>
  <c r="P274" i="8"/>
  <c r="P273" i="8"/>
  <c r="P272" i="8"/>
  <c r="Q272" i="8" s="1"/>
  <c r="P271" i="8"/>
  <c r="P270" i="8"/>
  <c r="P269" i="8"/>
  <c r="P268" i="8"/>
  <c r="Q268" i="8" s="1"/>
  <c r="AY268" i="8" s="1"/>
  <c r="P267" i="8"/>
  <c r="P266" i="8"/>
  <c r="P265" i="8"/>
  <c r="P264" i="8"/>
  <c r="Q264" i="8" s="1"/>
  <c r="AY264" i="8" s="1"/>
  <c r="P263" i="8"/>
  <c r="P262" i="8"/>
  <c r="P261" i="8"/>
  <c r="P260" i="8"/>
  <c r="Q260" i="8" s="1"/>
  <c r="P259" i="8"/>
  <c r="P258" i="8"/>
  <c r="P257" i="8"/>
  <c r="P256" i="8"/>
  <c r="Q256" i="8" s="1"/>
  <c r="P255" i="8"/>
  <c r="P254" i="8"/>
  <c r="P253" i="8"/>
  <c r="P252" i="8"/>
  <c r="P251" i="8"/>
  <c r="P250" i="8"/>
  <c r="P249" i="8"/>
  <c r="P248" i="8"/>
  <c r="Q248" i="8" s="1"/>
  <c r="AY248" i="8" s="1"/>
  <c r="AZ248" i="8" s="1"/>
  <c r="P247" i="8"/>
  <c r="P246" i="8"/>
  <c r="P245" i="8"/>
  <c r="P244" i="8"/>
  <c r="Q244" i="8" s="1"/>
  <c r="AY244" i="8" s="1"/>
  <c r="P243" i="8"/>
  <c r="P242" i="8"/>
  <c r="P241" i="8"/>
  <c r="P240" i="8"/>
  <c r="Q240" i="8" s="1"/>
  <c r="AY240" i="8" s="1"/>
  <c r="AZ240" i="8" s="1"/>
  <c r="P239" i="8"/>
  <c r="P238" i="8"/>
  <c r="P237" i="8"/>
  <c r="T237" i="8" s="1"/>
  <c r="P236" i="8"/>
  <c r="Q236" i="8" s="1"/>
  <c r="P235" i="8"/>
  <c r="T235" i="8" s="1"/>
  <c r="P234" i="8"/>
  <c r="T234" i="8" s="1"/>
  <c r="P233" i="8"/>
  <c r="T233" i="8" s="1"/>
  <c r="P232" i="8"/>
  <c r="Q232" i="8" s="1"/>
  <c r="P231" i="8"/>
  <c r="T231" i="8" s="1"/>
  <c r="P230" i="8"/>
  <c r="T230" i="8" s="1"/>
  <c r="P229" i="8"/>
  <c r="T229" i="8" s="1"/>
  <c r="P228" i="8"/>
  <c r="Q228" i="8" s="1"/>
  <c r="AY228" i="8" s="1"/>
  <c r="AZ228" i="8" s="1"/>
  <c r="P227" i="8"/>
  <c r="T227" i="8" s="1"/>
  <c r="P226" i="8"/>
  <c r="T226" i="8" s="1"/>
  <c r="P225" i="8"/>
  <c r="T225" i="8" s="1"/>
  <c r="P224" i="8"/>
  <c r="Q224" i="8" s="1"/>
  <c r="AY224" i="8" s="1"/>
  <c r="AZ224" i="8" s="1"/>
  <c r="P223" i="8"/>
  <c r="T223" i="8" s="1"/>
  <c r="P222" i="8"/>
  <c r="T222" i="8" s="1"/>
  <c r="P221" i="8"/>
  <c r="T221" i="8" s="1"/>
  <c r="P220" i="8"/>
  <c r="Q220" i="8" s="1"/>
  <c r="P219" i="8"/>
  <c r="P218" i="8"/>
  <c r="T218" i="8" s="1"/>
  <c r="P217" i="8"/>
  <c r="T217" i="8" s="1"/>
  <c r="P216" i="8"/>
  <c r="Q216" i="8" s="1"/>
  <c r="P215" i="8"/>
  <c r="P214" i="8"/>
  <c r="T214" i="8" s="1"/>
  <c r="P213" i="8"/>
  <c r="T213" i="8" s="1"/>
  <c r="P212" i="8"/>
  <c r="Q212" i="8" s="1"/>
  <c r="P211" i="8"/>
  <c r="T211" i="8" s="1"/>
  <c r="P210" i="8"/>
  <c r="T210" i="8" s="1"/>
  <c r="P209" i="8"/>
  <c r="T209" i="8" s="1"/>
  <c r="P208" i="8"/>
  <c r="Q208" i="8" s="1"/>
  <c r="P207" i="8"/>
  <c r="P206" i="8"/>
  <c r="T206" i="8" s="1"/>
  <c r="P205" i="8"/>
  <c r="T205" i="8" s="1"/>
  <c r="P204" i="8"/>
  <c r="T204" i="8" s="1"/>
  <c r="P203" i="8"/>
  <c r="P202" i="8"/>
  <c r="T202" i="8" s="1"/>
  <c r="P201" i="8"/>
  <c r="T201" i="8" s="1"/>
  <c r="P200" i="8"/>
  <c r="Q200" i="8" s="1"/>
  <c r="P199" i="8"/>
  <c r="T199" i="8" s="1"/>
  <c r="P198" i="8"/>
  <c r="T198" i="8" s="1"/>
  <c r="P197" i="8"/>
  <c r="T197" i="8" s="1"/>
  <c r="P196" i="8"/>
  <c r="Q196" i="8" s="1"/>
  <c r="AY196" i="8" s="1"/>
  <c r="AZ196" i="8" s="1"/>
  <c r="P195" i="8"/>
  <c r="P194" i="8"/>
  <c r="T194" i="8" s="1"/>
  <c r="P193" i="8"/>
  <c r="T193" i="8" s="1"/>
  <c r="P192" i="8"/>
  <c r="Q192" i="8" s="1"/>
  <c r="P191" i="8"/>
  <c r="T191" i="8" s="1"/>
  <c r="P190" i="8"/>
  <c r="T190" i="8" s="1"/>
  <c r="P189" i="8"/>
  <c r="T189" i="8" s="1"/>
  <c r="P188" i="8"/>
  <c r="T188" i="8" s="1"/>
  <c r="P187" i="8"/>
  <c r="P186" i="8"/>
  <c r="T186" i="8" s="1"/>
  <c r="P185" i="8"/>
  <c r="T185" i="8" s="1"/>
  <c r="P184" i="8"/>
  <c r="Q184" i="8" s="1"/>
  <c r="AY184" i="8" s="1"/>
  <c r="AZ184" i="8" s="1"/>
  <c r="P183" i="8"/>
  <c r="P182" i="8"/>
  <c r="T182" i="8" s="1"/>
  <c r="P181" i="8"/>
  <c r="T181" i="8" s="1"/>
  <c r="P180" i="8"/>
  <c r="Q180" i="8" s="1"/>
  <c r="P179" i="8"/>
  <c r="T179" i="8" s="1"/>
  <c r="P178" i="8"/>
  <c r="T178" i="8" s="1"/>
  <c r="P177" i="8"/>
  <c r="T177" i="8" s="1"/>
  <c r="P176" i="8"/>
  <c r="Q176" i="8" s="1"/>
  <c r="P175" i="8"/>
  <c r="T175" i="8" s="1"/>
  <c r="P174" i="8"/>
  <c r="T174" i="8" s="1"/>
  <c r="P171" i="8"/>
  <c r="T171" i="8" s="1"/>
  <c r="P173" i="8"/>
  <c r="T173" i="8" s="1"/>
  <c r="P172" i="8"/>
  <c r="T172" i="8" s="1"/>
  <c r="P170" i="8"/>
  <c r="T170" i="8" s="1"/>
  <c r="P169" i="8"/>
  <c r="T169" i="8" s="1"/>
  <c r="P168" i="8"/>
  <c r="Q168" i="8" s="1"/>
  <c r="AY168" i="8" s="1"/>
  <c r="P167" i="8"/>
  <c r="T167" i="8" s="1"/>
  <c r="P166" i="8"/>
  <c r="T166" i="8" s="1"/>
  <c r="P165" i="8"/>
  <c r="T165" i="8" s="1"/>
  <c r="P164" i="8"/>
  <c r="Q164" i="8" s="1"/>
  <c r="P163" i="8"/>
  <c r="P162" i="8"/>
  <c r="T162" i="8" s="1"/>
  <c r="P161" i="8"/>
  <c r="T161" i="8" s="1"/>
  <c r="P160" i="8"/>
  <c r="Q160" i="8" s="1"/>
  <c r="AY160" i="8" s="1"/>
  <c r="P159" i="8"/>
  <c r="T159" i="8" s="1"/>
  <c r="P158" i="8"/>
  <c r="T158" i="8" s="1"/>
  <c r="P157" i="8"/>
  <c r="T157" i="8" s="1"/>
  <c r="P156" i="8"/>
  <c r="T156" i="8" s="1"/>
  <c r="P154" i="8"/>
  <c r="P155" i="8"/>
  <c r="Q155" i="8" s="1"/>
  <c r="P153" i="8"/>
  <c r="T153" i="8" s="1"/>
  <c r="P152" i="8"/>
  <c r="Q152" i="8" s="1"/>
  <c r="P151" i="8"/>
  <c r="T151" i="8" s="1"/>
  <c r="P150" i="8"/>
  <c r="T150" i="8" s="1"/>
  <c r="P149" i="8"/>
  <c r="T149" i="8" s="1"/>
  <c r="P148" i="8"/>
  <c r="Q148" i="8" s="1"/>
  <c r="P147" i="8"/>
  <c r="P146" i="8"/>
  <c r="T146" i="8" s="1"/>
  <c r="P145" i="8"/>
  <c r="T145" i="8" s="1"/>
  <c r="P144" i="8"/>
  <c r="Q144" i="8" s="1"/>
  <c r="P143" i="8"/>
  <c r="P142" i="8"/>
  <c r="T142" i="8" s="1"/>
  <c r="P141" i="8"/>
  <c r="T141" i="8" s="1"/>
  <c r="P140" i="8"/>
  <c r="Q140" i="8" s="1"/>
  <c r="AY140" i="8" s="1"/>
  <c r="P139" i="8"/>
  <c r="T139" i="8" s="1"/>
  <c r="P138" i="8"/>
  <c r="T138" i="8" s="1"/>
  <c r="P137" i="8"/>
  <c r="T137" i="8" s="1"/>
  <c r="P136" i="8"/>
  <c r="Q136" i="8" s="1"/>
  <c r="AY136" i="8" s="1"/>
  <c r="AZ136" i="8" s="1"/>
  <c r="P135" i="8"/>
  <c r="P134" i="8"/>
  <c r="T134" i="8" s="1"/>
  <c r="P133" i="8"/>
  <c r="T133" i="8" s="1"/>
  <c r="P132" i="8"/>
  <c r="Q132" i="8" s="1"/>
  <c r="AY132" i="8" s="1"/>
  <c r="P131" i="8"/>
  <c r="T131" i="8" s="1"/>
  <c r="P130" i="8"/>
  <c r="Q130" i="8" s="1"/>
  <c r="P129" i="8"/>
  <c r="T129" i="8" s="1"/>
  <c r="P128" i="8"/>
  <c r="Q128" i="8" s="1"/>
  <c r="AY128" i="8" s="1"/>
  <c r="AZ128" i="8" s="1"/>
  <c r="P127" i="8"/>
  <c r="T127" i="8" s="1"/>
  <c r="P126" i="8"/>
  <c r="Q126" i="8" s="1"/>
  <c r="P125" i="8"/>
  <c r="T125" i="8" s="1"/>
  <c r="P124" i="8"/>
  <c r="Q124" i="8" s="1"/>
  <c r="Z124" i="8" s="1"/>
  <c r="P123" i="8"/>
  <c r="P122" i="8"/>
  <c r="Q122" i="8" s="1"/>
  <c r="P121" i="8"/>
  <c r="T121" i="8" s="1"/>
  <c r="P120" i="8"/>
  <c r="Q120" i="8" s="1"/>
  <c r="AY120" i="8" s="1"/>
  <c r="AZ120" i="8" s="1"/>
  <c r="P119" i="8"/>
  <c r="P118" i="8"/>
  <c r="Q118" i="8" s="1"/>
  <c r="P117" i="8"/>
  <c r="T117" i="8" s="1"/>
  <c r="P116" i="8"/>
  <c r="Q116" i="8" s="1"/>
  <c r="P115" i="8"/>
  <c r="T115" i="8" s="1"/>
  <c r="P114" i="8"/>
  <c r="Q114" i="8" s="1"/>
  <c r="Z114" i="8" s="1"/>
  <c r="P113" i="8"/>
  <c r="T113" i="8" s="1"/>
  <c r="P112" i="8"/>
  <c r="Q112" i="8" s="1"/>
  <c r="Z112" i="8" s="1"/>
  <c r="P111" i="8"/>
  <c r="T111" i="8" s="1"/>
  <c r="P110" i="8"/>
  <c r="Q110" i="8" s="1"/>
  <c r="P108" i="8"/>
  <c r="Q108" i="8" s="1"/>
  <c r="P109" i="8"/>
  <c r="T109" i="8" s="1"/>
  <c r="P107" i="8"/>
  <c r="T107" i="8" s="1"/>
  <c r="P106" i="8"/>
  <c r="Q106" i="8" s="1"/>
  <c r="P105" i="8"/>
  <c r="T105" i="8" s="1"/>
  <c r="P104" i="8"/>
  <c r="Q104" i="8" s="1"/>
  <c r="Z104" i="8" s="1"/>
  <c r="P103" i="8"/>
  <c r="T103" i="8" s="1"/>
  <c r="P102" i="8"/>
  <c r="Q102" i="8" s="1"/>
  <c r="P101" i="8"/>
  <c r="T101" i="8" s="1"/>
  <c r="P100" i="8"/>
  <c r="Q100" i="8" s="1"/>
  <c r="P99" i="8"/>
  <c r="P98" i="8"/>
  <c r="Q98" i="8" s="1"/>
  <c r="AY98" i="8" s="1"/>
  <c r="P97" i="8"/>
  <c r="T97" i="8" s="1"/>
  <c r="P96" i="8"/>
  <c r="Q96" i="8" s="1"/>
  <c r="AY96" i="8" s="1"/>
  <c r="AZ96" i="8" s="1"/>
  <c r="P95" i="8"/>
  <c r="T95" i="8" s="1"/>
  <c r="P94" i="8"/>
  <c r="T94" i="8" s="1"/>
  <c r="W94" i="8" s="1"/>
  <c r="P93" i="8"/>
  <c r="T93" i="8" s="1"/>
  <c r="P92" i="8"/>
  <c r="Q92" i="8" s="1"/>
  <c r="Z92" i="8" s="1"/>
  <c r="P91" i="8"/>
  <c r="T91" i="8" s="1"/>
  <c r="P90" i="8"/>
  <c r="Q90" i="8" s="1"/>
  <c r="P89" i="8"/>
  <c r="T89" i="8" s="1"/>
  <c r="P88" i="8"/>
  <c r="Q88" i="8" s="1"/>
  <c r="AY88" i="8" s="1"/>
  <c r="P87" i="8"/>
  <c r="P86" i="8"/>
  <c r="Q86" i="8" s="1"/>
  <c r="Z86" i="8" s="1"/>
  <c r="P85" i="8"/>
  <c r="T85" i="8" s="1"/>
  <c r="P84" i="8"/>
  <c r="Q84" i="8" s="1"/>
  <c r="P83" i="8"/>
  <c r="T83" i="8" s="1"/>
  <c r="P82" i="8"/>
  <c r="Q82" i="8" s="1"/>
  <c r="Z82" i="8" s="1"/>
  <c r="P81" i="8"/>
  <c r="T81" i="8" s="1"/>
  <c r="P80" i="8"/>
  <c r="Q80" i="8" s="1"/>
  <c r="P79" i="8"/>
  <c r="T79" i="8" s="1"/>
  <c r="P78" i="8"/>
  <c r="Q78" i="8" s="1"/>
  <c r="Z78" i="8" s="1"/>
  <c r="P77" i="8"/>
  <c r="T77" i="8" s="1"/>
  <c r="P76" i="8"/>
  <c r="Q76" i="8" s="1"/>
  <c r="P75" i="8"/>
  <c r="T75" i="8" s="1"/>
  <c r="P74" i="8"/>
  <c r="Q74" i="8" s="1"/>
  <c r="P73" i="8"/>
  <c r="T73" i="8" s="1"/>
  <c r="P72" i="8"/>
  <c r="Q72" i="8" s="1"/>
  <c r="P71" i="8"/>
  <c r="P70" i="8"/>
  <c r="Q70" i="8" s="1"/>
  <c r="AY70" i="8" s="1"/>
  <c r="AZ70" i="8" s="1"/>
  <c r="P69" i="8"/>
  <c r="T69" i="8" s="1"/>
  <c r="P68" i="8"/>
  <c r="Q68" i="8" s="1"/>
  <c r="P67" i="8"/>
  <c r="T67" i="8" s="1"/>
  <c r="P66" i="8"/>
  <c r="Q66" i="8" s="1"/>
  <c r="P65" i="8"/>
  <c r="T65" i="8" s="1"/>
  <c r="P64" i="8"/>
  <c r="Q64" i="8" s="1"/>
  <c r="Z64" i="8" s="1"/>
  <c r="P63" i="8"/>
  <c r="T63" i="8" s="1"/>
  <c r="P62" i="8"/>
  <c r="Q62" i="8" s="1"/>
  <c r="Z62" i="8" s="1"/>
  <c r="P61" i="8"/>
  <c r="Q61" i="8" s="1"/>
  <c r="P60" i="8"/>
  <c r="Q60" i="8" s="1"/>
  <c r="P59" i="8"/>
  <c r="T59" i="8" s="1"/>
  <c r="P58" i="8"/>
  <c r="Q58" i="8" s="1"/>
  <c r="P57" i="8"/>
  <c r="Q57" i="8" s="1"/>
  <c r="P56" i="8"/>
  <c r="Q56" i="8" s="1"/>
  <c r="Z56" i="8" s="1"/>
  <c r="P55" i="8"/>
  <c r="T55" i="8" s="1"/>
  <c r="P54" i="8"/>
  <c r="Q54" i="8" s="1"/>
  <c r="P53" i="8"/>
  <c r="Q53" i="8" s="1"/>
  <c r="P52" i="8"/>
  <c r="Q52" i="8" s="1"/>
  <c r="P51" i="8"/>
  <c r="T51" i="8" s="1"/>
  <c r="P50" i="8"/>
  <c r="Q50" i="8" s="1"/>
  <c r="P49" i="8"/>
  <c r="Q49" i="8" s="1"/>
  <c r="P48" i="8"/>
  <c r="Q48" i="8" s="1"/>
  <c r="Z48" i="8" s="1"/>
  <c r="P47" i="8"/>
  <c r="T47" i="8" s="1"/>
  <c r="P46" i="8"/>
  <c r="Q46" i="8" s="1"/>
  <c r="P45" i="8"/>
  <c r="Q45" i="8" s="1"/>
  <c r="P44" i="8"/>
  <c r="Q44" i="8" s="1"/>
  <c r="Z44" i="8" s="1"/>
  <c r="P43" i="8"/>
  <c r="T43" i="8" s="1"/>
  <c r="P42" i="8"/>
  <c r="Q42" i="8" s="1"/>
  <c r="P41" i="8"/>
  <c r="Q41" i="8" s="1"/>
  <c r="P40" i="8"/>
  <c r="Q40" i="8" s="1"/>
  <c r="AY40" i="8" s="1"/>
  <c r="AZ40" i="8" s="1"/>
  <c r="P39" i="8"/>
  <c r="T39" i="8" s="1"/>
  <c r="P38" i="8"/>
  <c r="Q38" i="8" s="1"/>
  <c r="AY38" i="8" s="1"/>
  <c r="AZ38" i="8" s="1"/>
  <c r="P37" i="8"/>
  <c r="Q37" i="8" s="1"/>
  <c r="P36" i="8"/>
  <c r="T36" i="8" s="1"/>
  <c r="W36" i="8" s="1"/>
  <c r="P35" i="8"/>
  <c r="T35" i="8" s="1"/>
  <c r="P34" i="8"/>
  <c r="Q34" i="8" s="1"/>
  <c r="P33" i="8"/>
  <c r="Q33" i="8" s="1"/>
  <c r="P32" i="8"/>
  <c r="Q32" i="8" s="1"/>
  <c r="P31" i="8"/>
  <c r="T31" i="8" s="1"/>
  <c r="P30" i="8"/>
  <c r="Q30" i="8" s="1"/>
  <c r="P29" i="8"/>
  <c r="Q29" i="8" s="1"/>
  <c r="P28" i="8"/>
  <c r="Q28" i="8" s="1"/>
  <c r="P27" i="8"/>
  <c r="T27" i="8" s="1"/>
  <c r="P26" i="8"/>
  <c r="Q26" i="8" s="1"/>
  <c r="Z26" i="8" s="1"/>
  <c r="P25" i="8"/>
  <c r="Q25" i="8" s="1"/>
  <c r="P24" i="8"/>
  <c r="Q24" i="8" s="1"/>
  <c r="Z24" i="8" s="1"/>
  <c r="P23" i="8"/>
  <c r="T23" i="8" s="1"/>
  <c r="P22" i="8"/>
  <c r="Q22" i="8" s="1"/>
  <c r="P21" i="8"/>
  <c r="Q21" i="8" s="1"/>
  <c r="P20" i="8"/>
  <c r="Q20" i="8" s="1"/>
  <c r="Z20" i="8" s="1"/>
  <c r="P19" i="8"/>
  <c r="T19" i="8" s="1"/>
  <c r="P18" i="8"/>
  <c r="Q18" i="8" s="1"/>
  <c r="Z18" i="8" s="1"/>
  <c r="P17" i="8"/>
  <c r="Q17" i="8" s="1"/>
  <c r="AY17" i="8" s="1"/>
  <c r="P16" i="8"/>
  <c r="Q16" i="8" s="1"/>
  <c r="Z16" i="8" s="1"/>
  <c r="P15" i="8"/>
  <c r="T15" i="8" s="1"/>
  <c r="P13" i="8"/>
  <c r="Q13" i="8" s="1"/>
  <c r="Z13" i="8" s="1"/>
  <c r="P14" i="8"/>
  <c r="Q14" i="8" s="1"/>
  <c r="P12" i="8"/>
  <c r="Q12" i="8" s="1"/>
  <c r="P11" i="8"/>
  <c r="P10" i="8"/>
  <c r="Q10" i="8" s="1"/>
  <c r="P9" i="8"/>
  <c r="Q9" i="8" s="1"/>
  <c r="Y9" i="8" s="1"/>
  <c r="P8" i="8"/>
  <c r="Q8" i="8" s="1"/>
  <c r="AY8" i="8" s="1"/>
  <c r="AZ8" i="8" s="1"/>
  <c r="P7" i="8"/>
  <c r="P6" i="8"/>
  <c r="Q6" i="8" s="1"/>
  <c r="Z6" i="8" s="1"/>
  <c r="P5" i="8"/>
  <c r="Q5" i="8" s="1"/>
  <c r="Y5" i="8" s="1"/>
  <c r="T304" i="8"/>
  <c r="T303" i="8"/>
  <c r="T302" i="8"/>
  <c r="T301" i="8"/>
  <c r="T300" i="8"/>
  <c r="T299" i="8"/>
  <c r="T298" i="8"/>
  <c r="T297" i="8"/>
  <c r="T295" i="8"/>
  <c r="T296" i="8"/>
  <c r="T294" i="8"/>
  <c r="T293" i="8"/>
  <c r="T292" i="8"/>
  <c r="T291" i="8"/>
  <c r="T290" i="8"/>
  <c r="T289" i="8"/>
  <c r="T288" i="8"/>
  <c r="T287" i="8"/>
  <c r="T286" i="8"/>
  <c r="T284" i="8"/>
  <c r="T283" i="8"/>
  <c r="T282" i="8"/>
  <c r="T281" i="8"/>
  <c r="T280" i="8"/>
  <c r="T279" i="8"/>
  <c r="T278" i="8"/>
  <c r="T285" i="8"/>
  <c r="T277" i="8"/>
  <c r="T276" i="8"/>
  <c r="T275" i="8"/>
  <c r="T274" i="8"/>
  <c r="T273" i="8"/>
  <c r="T272" i="8"/>
  <c r="T271" i="8"/>
  <c r="T270" i="8"/>
  <c r="T269" i="8"/>
  <c r="T268" i="8"/>
  <c r="T267" i="8"/>
  <c r="T266" i="8"/>
  <c r="T265" i="8"/>
  <c r="T264" i="8"/>
  <c r="T263" i="8"/>
  <c r="T262" i="8"/>
  <c r="T261" i="8"/>
  <c r="T260" i="8"/>
  <c r="T259" i="8"/>
  <c r="T258" i="8"/>
  <c r="T257" i="8"/>
  <c r="T256" i="8"/>
  <c r="T255" i="8"/>
  <c r="T254" i="8"/>
  <c r="T253" i="8"/>
  <c r="T252" i="8"/>
  <c r="T251" i="8"/>
  <c r="T250" i="8"/>
  <c r="T249" i="8"/>
  <c r="T248" i="8"/>
  <c r="T247" i="8"/>
  <c r="T246" i="8"/>
  <c r="T245" i="8"/>
  <c r="T244" i="8"/>
  <c r="T243" i="8"/>
  <c r="T242" i="8"/>
  <c r="T241" i="8"/>
  <c r="T240" i="8"/>
  <c r="T239" i="8"/>
  <c r="T238" i="8"/>
  <c r="T224" i="8"/>
  <c r="T219" i="8"/>
  <c r="T215" i="8"/>
  <c r="T207" i="8"/>
  <c r="T203" i="8"/>
  <c r="T195" i="8"/>
  <c r="T187" i="8"/>
  <c r="T183" i="8"/>
  <c r="T176" i="8"/>
  <c r="T164" i="8"/>
  <c r="T163" i="8"/>
  <c r="T154" i="8"/>
  <c r="T147" i="8"/>
  <c r="T143" i="8"/>
  <c r="T135" i="8"/>
  <c r="T124" i="8"/>
  <c r="T123" i="8"/>
  <c r="T119" i="8"/>
  <c r="T99" i="8"/>
  <c r="T87" i="8"/>
  <c r="T80" i="8"/>
  <c r="W80" i="8" s="1"/>
  <c r="T71" i="8"/>
  <c r="T11" i="8"/>
  <c r="T7" i="8"/>
  <c r="G294" i="9"/>
  <c r="F294" i="9"/>
  <c r="L294" i="9" s="1"/>
  <c r="AK294" i="9" s="1"/>
  <c r="G293" i="9"/>
  <c r="F293" i="9"/>
  <c r="L293" i="9" s="1"/>
  <c r="G292" i="9"/>
  <c r="F292" i="9"/>
  <c r="L292" i="9" s="1"/>
  <c r="AK292" i="9" s="1"/>
  <c r="G291" i="9"/>
  <c r="F291" i="9"/>
  <c r="L291" i="9" s="1"/>
  <c r="G290" i="9"/>
  <c r="F290" i="9"/>
  <c r="L290" i="9" s="1"/>
  <c r="AK290" i="9" s="1"/>
  <c r="G289" i="9"/>
  <c r="F289" i="9"/>
  <c r="L289" i="9" s="1"/>
  <c r="G288" i="9"/>
  <c r="F288" i="9"/>
  <c r="L288" i="9" s="1"/>
  <c r="G287" i="9"/>
  <c r="F287" i="9"/>
  <c r="L287" i="9" s="1"/>
  <c r="G286" i="9"/>
  <c r="F286" i="9"/>
  <c r="L286" i="9" s="1"/>
  <c r="AK286" i="9" s="1"/>
  <c r="G285" i="9"/>
  <c r="F285" i="9"/>
  <c r="L285" i="9" s="1"/>
  <c r="AK285" i="9" s="1"/>
  <c r="G284" i="9"/>
  <c r="F284" i="9"/>
  <c r="L284" i="9" s="1"/>
  <c r="AK284" i="9" s="1"/>
  <c r="G283" i="9"/>
  <c r="F283" i="9"/>
  <c r="L283" i="9" s="1"/>
  <c r="AK283" i="9" s="1"/>
  <c r="G282" i="9"/>
  <c r="F282" i="9"/>
  <c r="L282" i="9" s="1"/>
  <c r="AK282" i="9" s="1"/>
  <c r="G281" i="9"/>
  <c r="F281" i="9"/>
  <c r="L281" i="9" s="1"/>
  <c r="AK281" i="9" s="1"/>
  <c r="G280" i="9"/>
  <c r="F280" i="9"/>
  <c r="L280" i="9" s="1"/>
  <c r="AK280" i="9" s="1"/>
  <c r="G279" i="9"/>
  <c r="F279" i="9"/>
  <c r="L279" i="9" s="1"/>
  <c r="AK279" i="9" s="1"/>
  <c r="G278" i="9"/>
  <c r="F278" i="9"/>
  <c r="L278" i="9" s="1"/>
  <c r="AK278" i="9" s="1"/>
  <c r="G277" i="9"/>
  <c r="F277" i="9"/>
  <c r="L277" i="9" s="1"/>
  <c r="G276" i="9"/>
  <c r="F276" i="9"/>
  <c r="L276" i="9" s="1"/>
  <c r="G275" i="9"/>
  <c r="F275" i="9"/>
  <c r="L275" i="9" s="1"/>
  <c r="AK275" i="9" s="1"/>
  <c r="G274" i="9"/>
  <c r="F274" i="9"/>
  <c r="L274" i="9" s="1"/>
  <c r="G273" i="9"/>
  <c r="F273" i="9"/>
  <c r="L273" i="9" s="1"/>
  <c r="G272" i="9"/>
  <c r="F272" i="9"/>
  <c r="L272" i="9" s="1"/>
  <c r="G271" i="9"/>
  <c r="F271" i="9"/>
  <c r="L271" i="9" s="1"/>
  <c r="G270" i="9"/>
  <c r="F270" i="9"/>
  <c r="L270" i="9" s="1"/>
  <c r="G269" i="9"/>
  <c r="F269" i="9"/>
  <c r="L269" i="9" s="1"/>
  <c r="G268" i="9"/>
  <c r="F268" i="9"/>
  <c r="L268" i="9" s="1"/>
  <c r="G267" i="9"/>
  <c r="F267" i="9"/>
  <c r="L267" i="9" s="1"/>
  <c r="G266" i="9"/>
  <c r="F266" i="9"/>
  <c r="L266" i="9" s="1"/>
  <c r="G265" i="9"/>
  <c r="F265" i="9"/>
  <c r="L265" i="9" s="1"/>
  <c r="G264" i="9"/>
  <c r="F264" i="9"/>
  <c r="L264" i="9" s="1"/>
  <c r="G263" i="9"/>
  <c r="F263" i="9"/>
  <c r="L263" i="9" s="1"/>
  <c r="G262" i="9"/>
  <c r="F262" i="9"/>
  <c r="L262" i="9" s="1"/>
  <c r="AK262" i="9" s="1"/>
  <c r="G261" i="9"/>
  <c r="F261" i="9"/>
  <c r="L261" i="9" s="1"/>
  <c r="G260" i="9"/>
  <c r="F260" i="9"/>
  <c r="L260" i="9" s="1"/>
  <c r="AK260" i="9" s="1"/>
  <c r="G259" i="9"/>
  <c r="F259" i="9"/>
  <c r="L259" i="9" s="1"/>
  <c r="AK259" i="9" s="1"/>
  <c r="G258" i="9"/>
  <c r="F258" i="9"/>
  <c r="L258" i="9" s="1"/>
  <c r="AK258" i="9" s="1"/>
  <c r="G257" i="9"/>
  <c r="F257" i="9"/>
  <c r="L257" i="9" s="1"/>
  <c r="AK257" i="9" s="1"/>
  <c r="G256" i="9"/>
  <c r="F256" i="9"/>
  <c r="L256" i="9" s="1"/>
  <c r="G255" i="9"/>
  <c r="F255" i="9"/>
  <c r="L255" i="9" s="1"/>
  <c r="AK255" i="9" s="1"/>
  <c r="G254" i="9"/>
  <c r="F254" i="9"/>
  <c r="L254" i="9" s="1"/>
  <c r="AK254" i="9" s="1"/>
  <c r="G253" i="9"/>
  <c r="F253" i="9"/>
  <c r="L253" i="9" s="1"/>
  <c r="G252" i="9"/>
  <c r="F252" i="9"/>
  <c r="L252" i="9" s="1"/>
  <c r="G251" i="9"/>
  <c r="F251" i="9"/>
  <c r="L251" i="9" s="1"/>
  <c r="AK251" i="9" s="1"/>
  <c r="G250" i="9"/>
  <c r="F250" i="9"/>
  <c r="L250" i="9" s="1"/>
  <c r="G249" i="9"/>
  <c r="F249" i="9"/>
  <c r="L249" i="9" s="1"/>
  <c r="G248" i="9"/>
  <c r="F248" i="9"/>
  <c r="L248" i="9" s="1"/>
  <c r="G247" i="9"/>
  <c r="F247" i="9"/>
  <c r="L247" i="9" s="1"/>
  <c r="AK247" i="9" s="1"/>
  <c r="G246" i="9"/>
  <c r="F246" i="9"/>
  <c r="L246" i="9" s="1"/>
  <c r="G245" i="9"/>
  <c r="F245" i="9"/>
  <c r="L245" i="9" s="1"/>
  <c r="AK245" i="9" s="1"/>
  <c r="G244" i="9"/>
  <c r="F244" i="9"/>
  <c r="L244" i="9" s="1"/>
  <c r="G243" i="9"/>
  <c r="F243" i="9"/>
  <c r="L243" i="9" s="1"/>
  <c r="G242" i="9"/>
  <c r="F242" i="9"/>
  <c r="L242" i="9" s="1"/>
  <c r="G241" i="9"/>
  <c r="F241" i="9"/>
  <c r="L241" i="9" s="1"/>
  <c r="G240" i="9"/>
  <c r="F240" i="9"/>
  <c r="L240" i="9" s="1"/>
  <c r="G239" i="9"/>
  <c r="F239" i="9"/>
  <c r="L239" i="9" s="1"/>
  <c r="AK239" i="9" s="1"/>
  <c r="G238" i="9"/>
  <c r="F238" i="9"/>
  <c r="L238" i="9" s="1"/>
  <c r="AK238" i="9" s="1"/>
  <c r="G237" i="9"/>
  <c r="F237" i="9"/>
  <c r="L237" i="9" s="1"/>
  <c r="G236" i="9"/>
  <c r="F236" i="9"/>
  <c r="L236" i="9" s="1"/>
  <c r="AK236" i="9" s="1"/>
  <c r="G235" i="9"/>
  <c r="F235" i="9"/>
  <c r="L235" i="9" s="1"/>
  <c r="AK235" i="9" s="1"/>
  <c r="G234" i="9"/>
  <c r="F234" i="9"/>
  <c r="L234" i="9" s="1"/>
  <c r="AK234" i="9" s="1"/>
  <c r="G233" i="9"/>
  <c r="F233" i="9"/>
  <c r="L233" i="9" s="1"/>
  <c r="AK233" i="9" s="1"/>
  <c r="G232" i="9"/>
  <c r="F232" i="9"/>
  <c r="L232" i="9" s="1"/>
  <c r="AK232" i="9" s="1"/>
  <c r="G231" i="9"/>
  <c r="F231" i="9"/>
  <c r="L231" i="9" s="1"/>
  <c r="AK231" i="9" s="1"/>
  <c r="G230" i="9"/>
  <c r="F230" i="9"/>
  <c r="L230" i="9" s="1"/>
  <c r="AK230" i="9" s="1"/>
  <c r="G229" i="9"/>
  <c r="F229" i="9"/>
  <c r="L229" i="9" s="1"/>
  <c r="AK229" i="9" s="1"/>
  <c r="G228" i="9"/>
  <c r="F228" i="9"/>
  <c r="L228" i="9" s="1"/>
  <c r="AK228" i="9" s="1"/>
  <c r="G227" i="9"/>
  <c r="F227" i="9"/>
  <c r="L227" i="9" s="1"/>
  <c r="G226" i="9"/>
  <c r="F226" i="9"/>
  <c r="L226" i="9" s="1"/>
  <c r="AK226" i="9" s="1"/>
  <c r="G225" i="9"/>
  <c r="F225" i="9"/>
  <c r="L225" i="9" s="1"/>
  <c r="AK225" i="9" s="1"/>
  <c r="G224" i="9"/>
  <c r="F224" i="9"/>
  <c r="L224" i="9" s="1"/>
  <c r="AK224" i="9" s="1"/>
  <c r="J223" i="9"/>
  <c r="G223" i="9"/>
  <c r="F223" i="9"/>
  <c r="L223" i="9" s="1"/>
  <c r="AK223" i="9" s="1"/>
  <c r="G222" i="9"/>
  <c r="F222" i="9"/>
  <c r="L222" i="9" s="1"/>
  <c r="AK222" i="9" s="1"/>
  <c r="G221" i="9"/>
  <c r="F221" i="9"/>
  <c r="L221" i="9" s="1"/>
  <c r="AK221" i="9" s="1"/>
  <c r="G219" i="9"/>
  <c r="F219" i="9"/>
  <c r="L219" i="9" s="1"/>
  <c r="AK219" i="9" s="1"/>
  <c r="G220" i="9"/>
  <c r="F220" i="9"/>
  <c r="L220" i="9" s="1"/>
  <c r="AK220" i="9" s="1"/>
  <c r="G218" i="9"/>
  <c r="F218" i="9"/>
  <c r="L218" i="9" s="1"/>
  <c r="AK218" i="9" s="1"/>
  <c r="G217" i="9"/>
  <c r="F217" i="9"/>
  <c r="L217" i="9" s="1"/>
  <c r="AK217" i="9" s="1"/>
  <c r="G216" i="9"/>
  <c r="F216" i="9"/>
  <c r="L216" i="9" s="1"/>
  <c r="AK216" i="9" s="1"/>
  <c r="G215" i="9"/>
  <c r="F215" i="9"/>
  <c r="L215" i="9" s="1"/>
  <c r="AK215" i="9" s="1"/>
  <c r="G214" i="9"/>
  <c r="F214" i="9"/>
  <c r="L214" i="9" s="1"/>
  <c r="AK214" i="9" s="1"/>
  <c r="G213" i="9"/>
  <c r="F213" i="9"/>
  <c r="L213" i="9" s="1"/>
  <c r="AK213" i="9" s="1"/>
  <c r="G212" i="9"/>
  <c r="F212" i="9"/>
  <c r="L212" i="9" s="1"/>
  <c r="AK212" i="9" s="1"/>
  <c r="G211" i="9"/>
  <c r="F211" i="9"/>
  <c r="L211" i="9" s="1"/>
  <c r="AK211" i="9" s="1"/>
  <c r="G210" i="9"/>
  <c r="F210" i="9"/>
  <c r="L210" i="9" s="1"/>
  <c r="AK210" i="9" s="1"/>
  <c r="G209" i="9"/>
  <c r="F209" i="9"/>
  <c r="L209" i="9" s="1"/>
  <c r="AK209" i="9" s="1"/>
  <c r="G208" i="9"/>
  <c r="F208" i="9"/>
  <c r="L208" i="9" s="1"/>
  <c r="AK208" i="9" s="1"/>
  <c r="G207" i="9"/>
  <c r="F207" i="9"/>
  <c r="L207" i="9" s="1"/>
  <c r="AK207" i="9" s="1"/>
  <c r="G206" i="9"/>
  <c r="F206" i="9"/>
  <c r="L206" i="9" s="1"/>
  <c r="AK206" i="9" s="1"/>
  <c r="G205" i="9"/>
  <c r="F205" i="9"/>
  <c r="L205" i="9" s="1"/>
  <c r="AK205" i="9" s="1"/>
  <c r="G204" i="9"/>
  <c r="F204" i="9"/>
  <c r="L204" i="9" s="1"/>
  <c r="AK204" i="9" s="1"/>
  <c r="G203" i="9"/>
  <c r="F203" i="9"/>
  <c r="L203" i="9" s="1"/>
  <c r="G202" i="9"/>
  <c r="F202" i="9"/>
  <c r="L202" i="9" s="1"/>
  <c r="AK202" i="9" s="1"/>
  <c r="G201" i="9"/>
  <c r="F201" i="9"/>
  <c r="L201" i="9" s="1"/>
  <c r="AK201" i="9" s="1"/>
  <c r="G200" i="9"/>
  <c r="F200" i="9"/>
  <c r="L200" i="9" s="1"/>
  <c r="AK200" i="9" s="1"/>
  <c r="G199" i="9"/>
  <c r="F199" i="9"/>
  <c r="L199" i="9" s="1"/>
  <c r="G198" i="9"/>
  <c r="F198" i="9"/>
  <c r="L198" i="9" s="1"/>
  <c r="AK198" i="9" s="1"/>
  <c r="G197" i="9"/>
  <c r="F197" i="9"/>
  <c r="L197" i="9" s="1"/>
  <c r="AK197" i="9" s="1"/>
  <c r="G196" i="9"/>
  <c r="F196" i="9"/>
  <c r="L196" i="9" s="1"/>
  <c r="AK196" i="9" s="1"/>
  <c r="G195" i="9"/>
  <c r="F195" i="9"/>
  <c r="L195" i="9" s="1"/>
  <c r="AK195" i="9" s="1"/>
  <c r="G194" i="9"/>
  <c r="F194" i="9"/>
  <c r="L194" i="9" s="1"/>
  <c r="AK194" i="9" s="1"/>
  <c r="G193" i="9"/>
  <c r="F193" i="9"/>
  <c r="L193" i="9" s="1"/>
  <c r="AK193" i="9" s="1"/>
  <c r="G192" i="9"/>
  <c r="F192" i="9"/>
  <c r="L192" i="9" s="1"/>
  <c r="AK192" i="9" s="1"/>
  <c r="G191" i="9"/>
  <c r="F191" i="9"/>
  <c r="L191" i="9" s="1"/>
  <c r="G190" i="9"/>
  <c r="F190" i="9"/>
  <c r="L190" i="9" s="1"/>
  <c r="G189" i="9"/>
  <c r="F189" i="9"/>
  <c r="L189" i="9" s="1"/>
  <c r="AK189" i="9" s="1"/>
  <c r="G188" i="9"/>
  <c r="F188" i="9"/>
  <c r="L188" i="9" s="1"/>
  <c r="AK188" i="9" s="1"/>
  <c r="G187" i="9"/>
  <c r="F187" i="9"/>
  <c r="L187" i="9" s="1"/>
  <c r="AK187" i="9" s="1"/>
  <c r="G186" i="9"/>
  <c r="F186" i="9"/>
  <c r="L186" i="9" s="1"/>
  <c r="G185" i="9"/>
  <c r="F185" i="9"/>
  <c r="L185" i="9" s="1"/>
  <c r="AK185" i="9" s="1"/>
  <c r="G184" i="9"/>
  <c r="F184" i="9"/>
  <c r="L184" i="9" s="1"/>
  <c r="AK184" i="9" s="1"/>
  <c r="G183" i="9"/>
  <c r="F183" i="9"/>
  <c r="L183" i="9" s="1"/>
  <c r="AK183" i="9" s="1"/>
  <c r="G182" i="9"/>
  <c r="F182" i="9"/>
  <c r="L182" i="9" s="1"/>
  <c r="AK182" i="9" s="1"/>
  <c r="G181" i="9"/>
  <c r="F181" i="9"/>
  <c r="L181" i="9" s="1"/>
  <c r="AK181" i="9" s="1"/>
  <c r="G180" i="9"/>
  <c r="F180" i="9"/>
  <c r="L180" i="9" s="1"/>
  <c r="AK180" i="9" s="1"/>
  <c r="G179" i="9"/>
  <c r="F179" i="9"/>
  <c r="L179" i="9" s="1"/>
  <c r="G178" i="9"/>
  <c r="F178" i="9"/>
  <c r="L178" i="9" s="1"/>
  <c r="AK178" i="9" s="1"/>
  <c r="G177" i="9"/>
  <c r="F177" i="9"/>
  <c r="L177" i="9" s="1"/>
  <c r="AK177" i="9" s="1"/>
  <c r="G176" i="9"/>
  <c r="F176" i="9"/>
  <c r="L176" i="9" s="1"/>
  <c r="AK176" i="9" s="1"/>
  <c r="G175" i="9"/>
  <c r="F175" i="9"/>
  <c r="L175" i="9" s="1"/>
  <c r="AK175" i="9" s="1"/>
  <c r="G174" i="9"/>
  <c r="F174" i="9"/>
  <c r="L174" i="9" s="1"/>
  <c r="AK174" i="9" s="1"/>
  <c r="G173" i="9"/>
  <c r="F173" i="9"/>
  <c r="L173" i="9" s="1"/>
  <c r="AK173" i="9" s="1"/>
  <c r="G172" i="9"/>
  <c r="F172" i="9"/>
  <c r="L172" i="9" s="1"/>
  <c r="AK172" i="9" s="1"/>
  <c r="G171" i="9"/>
  <c r="F171" i="9"/>
  <c r="L171" i="9" s="1"/>
  <c r="AK171" i="9" s="1"/>
  <c r="G170" i="9"/>
  <c r="F170" i="9"/>
  <c r="L170" i="9" s="1"/>
  <c r="AK170" i="9" s="1"/>
  <c r="G169" i="9"/>
  <c r="F169" i="9"/>
  <c r="L169" i="9" s="1"/>
  <c r="AK169" i="9" s="1"/>
  <c r="G168" i="9"/>
  <c r="F168" i="9"/>
  <c r="L168" i="9" s="1"/>
  <c r="AK168" i="9" s="1"/>
  <c r="G167" i="9"/>
  <c r="F167" i="9"/>
  <c r="L167" i="9" s="1"/>
  <c r="G166" i="9"/>
  <c r="F166" i="9"/>
  <c r="L166" i="9" s="1"/>
  <c r="G165" i="9"/>
  <c r="F165" i="9"/>
  <c r="L165" i="9" s="1"/>
  <c r="G164" i="9"/>
  <c r="F164" i="9"/>
  <c r="L164" i="9" s="1"/>
  <c r="AK164" i="9" s="1"/>
  <c r="G163" i="9"/>
  <c r="F163" i="9"/>
  <c r="L163" i="9" s="1"/>
  <c r="G162" i="9"/>
  <c r="F162" i="9"/>
  <c r="L162" i="9" s="1"/>
  <c r="AK162" i="9" s="1"/>
  <c r="G161" i="9"/>
  <c r="F161" i="9"/>
  <c r="L161" i="9" s="1"/>
  <c r="G160" i="9"/>
  <c r="F160" i="9"/>
  <c r="L160" i="9" s="1"/>
  <c r="AK160" i="9" s="1"/>
  <c r="G159" i="9"/>
  <c r="F159" i="9"/>
  <c r="L159" i="9" s="1"/>
  <c r="AK159" i="9" s="1"/>
  <c r="G158" i="9"/>
  <c r="F158" i="9"/>
  <c r="L158" i="9" s="1"/>
  <c r="G157" i="9"/>
  <c r="F157" i="9"/>
  <c r="L157" i="9" s="1"/>
  <c r="AK157" i="9" s="1"/>
  <c r="G156" i="9"/>
  <c r="F156" i="9"/>
  <c r="L156" i="9" s="1"/>
  <c r="AK156" i="9" s="1"/>
  <c r="G155" i="9"/>
  <c r="F155" i="9"/>
  <c r="L155" i="9" s="1"/>
  <c r="AK155" i="9" s="1"/>
  <c r="G154" i="9"/>
  <c r="F154" i="9"/>
  <c r="L154" i="9" s="1"/>
  <c r="AK154" i="9" s="1"/>
  <c r="G153" i="9"/>
  <c r="F153" i="9"/>
  <c r="L153" i="9" s="1"/>
  <c r="G152" i="9"/>
  <c r="F152" i="9"/>
  <c r="L152" i="9" s="1"/>
  <c r="G151" i="9"/>
  <c r="F151" i="9"/>
  <c r="L151" i="9" s="1"/>
  <c r="G150" i="9"/>
  <c r="F150" i="9"/>
  <c r="L150" i="9" s="1"/>
  <c r="AK150" i="9" s="1"/>
  <c r="G149" i="9"/>
  <c r="F149" i="9"/>
  <c r="L149" i="9" s="1"/>
  <c r="AK149" i="9" s="1"/>
  <c r="G148" i="9"/>
  <c r="F148" i="9"/>
  <c r="L148" i="9" s="1"/>
  <c r="AK148" i="9" s="1"/>
  <c r="G147" i="9"/>
  <c r="F147" i="9"/>
  <c r="L147" i="9" s="1"/>
  <c r="AK147" i="9" s="1"/>
  <c r="G146" i="9"/>
  <c r="F146" i="9"/>
  <c r="L146" i="9" s="1"/>
  <c r="G145" i="9"/>
  <c r="F145" i="9"/>
  <c r="L145" i="9" s="1"/>
  <c r="AK145" i="9" s="1"/>
  <c r="G144" i="9"/>
  <c r="F144" i="9"/>
  <c r="L144" i="9" s="1"/>
  <c r="AK144" i="9" s="1"/>
  <c r="G143" i="9"/>
  <c r="F143" i="9"/>
  <c r="L143" i="9" s="1"/>
  <c r="AK143" i="9" s="1"/>
  <c r="G142" i="9"/>
  <c r="F142" i="9"/>
  <c r="L142" i="9" s="1"/>
  <c r="G141" i="9"/>
  <c r="F141" i="9"/>
  <c r="L141" i="9" s="1"/>
  <c r="G140" i="9"/>
  <c r="F140" i="9"/>
  <c r="L140" i="9" s="1"/>
  <c r="G139" i="9"/>
  <c r="F139" i="9"/>
  <c r="L139" i="9" s="1"/>
  <c r="AK139" i="9" s="1"/>
  <c r="G138" i="9"/>
  <c r="F138" i="9"/>
  <c r="L138" i="9" s="1"/>
  <c r="G137" i="9"/>
  <c r="F137" i="9"/>
  <c r="L137" i="9" s="1"/>
  <c r="G136" i="9"/>
  <c r="F136" i="9"/>
  <c r="L136" i="9" s="1"/>
  <c r="AK136" i="9" s="1"/>
  <c r="G135" i="9"/>
  <c r="F135" i="9"/>
  <c r="L135" i="9" s="1"/>
  <c r="AK135" i="9" s="1"/>
  <c r="G134" i="9"/>
  <c r="F134" i="9"/>
  <c r="L134" i="9" s="1"/>
  <c r="G133" i="9"/>
  <c r="F133" i="9"/>
  <c r="L133" i="9" s="1"/>
  <c r="AK133" i="9" s="1"/>
  <c r="G132" i="9"/>
  <c r="F132" i="9"/>
  <c r="L132" i="9" s="1"/>
  <c r="G131" i="9"/>
  <c r="F131" i="9"/>
  <c r="L131" i="9" s="1"/>
  <c r="G130" i="9"/>
  <c r="F130" i="9"/>
  <c r="L130" i="9" s="1"/>
  <c r="G129" i="9"/>
  <c r="F129" i="9"/>
  <c r="L129" i="9" s="1"/>
  <c r="G128" i="9"/>
  <c r="F128" i="9"/>
  <c r="L128" i="9" s="1"/>
  <c r="G127" i="9"/>
  <c r="F127" i="9"/>
  <c r="L127" i="9" s="1"/>
  <c r="AK127" i="9" s="1"/>
  <c r="G126" i="9"/>
  <c r="F126" i="9"/>
  <c r="L126" i="9" s="1"/>
  <c r="AK126" i="9" s="1"/>
  <c r="G125" i="9"/>
  <c r="F125" i="9"/>
  <c r="L125" i="9" s="1"/>
  <c r="G124" i="9"/>
  <c r="F124" i="9"/>
  <c r="L124" i="9" s="1"/>
  <c r="AK124" i="9" s="1"/>
  <c r="G123" i="9"/>
  <c r="F123" i="9"/>
  <c r="L123" i="9" s="1"/>
  <c r="G122" i="9"/>
  <c r="F122" i="9"/>
  <c r="L122" i="9" s="1"/>
  <c r="G121" i="9"/>
  <c r="F121" i="9"/>
  <c r="L121" i="9" s="1"/>
  <c r="AK121" i="9" s="1"/>
  <c r="G120" i="9"/>
  <c r="F120" i="9"/>
  <c r="L120" i="9" s="1"/>
  <c r="G119" i="9"/>
  <c r="F119" i="9"/>
  <c r="L119" i="9" s="1"/>
  <c r="AK119" i="9" s="1"/>
  <c r="G118" i="9"/>
  <c r="F118" i="9"/>
  <c r="L118" i="9" s="1"/>
  <c r="G117" i="9"/>
  <c r="F117" i="9"/>
  <c r="L117" i="9" s="1"/>
  <c r="AK117" i="9" s="1"/>
  <c r="G116" i="9"/>
  <c r="F116" i="9"/>
  <c r="L116" i="9" s="1"/>
  <c r="G115" i="9"/>
  <c r="F115" i="9"/>
  <c r="L115" i="9" s="1"/>
  <c r="G114" i="9"/>
  <c r="F114" i="9"/>
  <c r="L114" i="9" s="1"/>
  <c r="G113" i="9"/>
  <c r="F113" i="9"/>
  <c r="L113" i="9" s="1"/>
  <c r="G112" i="9"/>
  <c r="F112" i="9"/>
  <c r="L112" i="9" s="1"/>
  <c r="G111" i="9"/>
  <c r="F111" i="9"/>
  <c r="L111" i="9" s="1"/>
  <c r="G110" i="9"/>
  <c r="F110" i="9"/>
  <c r="L110" i="9" s="1"/>
  <c r="G108" i="9"/>
  <c r="F108" i="9"/>
  <c r="L108" i="9" s="1"/>
  <c r="AK108" i="9" s="1"/>
  <c r="G109" i="9"/>
  <c r="F109" i="9"/>
  <c r="L109" i="9" s="1"/>
  <c r="AK109" i="9" s="1"/>
  <c r="G107" i="9"/>
  <c r="F107" i="9"/>
  <c r="L107" i="9" s="1"/>
  <c r="AK107" i="9" s="1"/>
  <c r="G106" i="9"/>
  <c r="F106" i="9"/>
  <c r="L106" i="9" s="1"/>
  <c r="AK106" i="9" s="1"/>
  <c r="G105" i="9"/>
  <c r="F105" i="9"/>
  <c r="L105" i="9" s="1"/>
  <c r="AK105" i="9" s="1"/>
  <c r="G104" i="9"/>
  <c r="F104" i="9"/>
  <c r="L104" i="9" s="1"/>
  <c r="AK104" i="9" s="1"/>
  <c r="G103" i="9"/>
  <c r="F103" i="9"/>
  <c r="L103" i="9" s="1"/>
  <c r="AK103" i="9" s="1"/>
  <c r="G102" i="9"/>
  <c r="F102" i="9"/>
  <c r="L102" i="9" s="1"/>
  <c r="AK102" i="9" s="1"/>
  <c r="G101" i="9"/>
  <c r="F101" i="9"/>
  <c r="L101" i="9" s="1"/>
  <c r="AK101" i="9" s="1"/>
  <c r="G100" i="9"/>
  <c r="F100" i="9"/>
  <c r="L100" i="9" s="1"/>
  <c r="AK100" i="9" s="1"/>
  <c r="G99" i="9"/>
  <c r="F99" i="9"/>
  <c r="L99" i="9" s="1"/>
  <c r="AK99" i="9" s="1"/>
  <c r="G98" i="9"/>
  <c r="F98" i="9"/>
  <c r="L98" i="9" s="1"/>
  <c r="AK98" i="9" s="1"/>
  <c r="G97" i="9"/>
  <c r="F97" i="9"/>
  <c r="L97" i="9" s="1"/>
  <c r="AK97" i="9" s="1"/>
  <c r="G96" i="9"/>
  <c r="F96" i="9"/>
  <c r="L96" i="9" s="1"/>
  <c r="AK96" i="9" s="1"/>
  <c r="G95" i="9"/>
  <c r="F95" i="9"/>
  <c r="L95" i="9" s="1"/>
  <c r="AK95" i="9" s="1"/>
  <c r="G94" i="9"/>
  <c r="F94" i="9"/>
  <c r="L94" i="9" s="1"/>
  <c r="AK94" i="9" s="1"/>
  <c r="G93" i="9"/>
  <c r="F93" i="9"/>
  <c r="L93" i="9" s="1"/>
  <c r="AK93" i="9" s="1"/>
  <c r="G92" i="9"/>
  <c r="F92" i="9"/>
  <c r="L92" i="9" s="1"/>
  <c r="AK92" i="9" s="1"/>
  <c r="G91" i="9"/>
  <c r="F91" i="9"/>
  <c r="L91" i="9" s="1"/>
  <c r="AK91" i="9" s="1"/>
  <c r="G90" i="9"/>
  <c r="F90" i="9"/>
  <c r="L90" i="9" s="1"/>
  <c r="AK90" i="9" s="1"/>
  <c r="G89" i="9"/>
  <c r="F89" i="9"/>
  <c r="L89" i="9" s="1"/>
  <c r="AK89" i="9" s="1"/>
  <c r="G88" i="9"/>
  <c r="F88" i="9"/>
  <c r="L88" i="9" s="1"/>
  <c r="AK88" i="9" s="1"/>
  <c r="G87" i="9"/>
  <c r="F87" i="9"/>
  <c r="L87" i="9" s="1"/>
  <c r="AK87" i="9" s="1"/>
  <c r="G86" i="9"/>
  <c r="F86" i="9"/>
  <c r="L86" i="9" s="1"/>
  <c r="AK86" i="9" s="1"/>
  <c r="G85" i="9"/>
  <c r="F85" i="9"/>
  <c r="L85" i="9" s="1"/>
  <c r="AK85" i="9" s="1"/>
  <c r="G84" i="9"/>
  <c r="F84" i="9"/>
  <c r="L84" i="9" s="1"/>
  <c r="AK84" i="9" s="1"/>
  <c r="G83" i="9"/>
  <c r="F83" i="9"/>
  <c r="L83" i="9" s="1"/>
  <c r="AK83" i="9" s="1"/>
  <c r="G82" i="9"/>
  <c r="F82" i="9"/>
  <c r="L82" i="9" s="1"/>
  <c r="AK82" i="9" s="1"/>
  <c r="G81" i="9"/>
  <c r="F81" i="9"/>
  <c r="L81" i="9" s="1"/>
  <c r="AK81" i="9" s="1"/>
  <c r="G80" i="9"/>
  <c r="F80" i="9"/>
  <c r="L80" i="9" s="1"/>
  <c r="AK80" i="9" s="1"/>
  <c r="G79" i="9"/>
  <c r="F79" i="9"/>
  <c r="L79" i="9" s="1"/>
  <c r="AK79" i="9" s="1"/>
  <c r="G78" i="9"/>
  <c r="F78" i="9"/>
  <c r="L78" i="9" s="1"/>
  <c r="AK78" i="9" s="1"/>
  <c r="G77" i="9"/>
  <c r="F77" i="9"/>
  <c r="L77" i="9" s="1"/>
  <c r="AK77" i="9" s="1"/>
  <c r="G76" i="9"/>
  <c r="F76" i="9"/>
  <c r="L76" i="9" s="1"/>
  <c r="AK76" i="9" s="1"/>
  <c r="G75" i="9"/>
  <c r="F75" i="9"/>
  <c r="L75" i="9" s="1"/>
  <c r="AK75" i="9" s="1"/>
  <c r="G74" i="9"/>
  <c r="F74" i="9"/>
  <c r="L74" i="9" s="1"/>
  <c r="AK74" i="9" s="1"/>
  <c r="G73" i="9"/>
  <c r="F73" i="9"/>
  <c r="L73" i="9" s="1"/>
  <c r="AK73" i="9" s="1"/>
  <c r="G72" i="9"/>
  <c r="F72" i="9"/>
  <c r="L72" i="9" s="1"/>
  <c r="AK72" i="9" s="1"/>
  <c r="G71" i="9"/>
  <c r="F71" i="9"/>
  <c r="L71" i="9" s="1"/>
  <c r="G70" i="9"/>
  <c r="F70" i="9"/>
  <c r="L70" i="9" s="1"/>
  <c r="G69" i="9"/>
  <c r="F69" i="9"/>
  <c r="L69" i="9" s="1"/>
  <c r="G68" i="9"/>
  <c r="F68" i="9"/>
  <c r="L68" i="9" s="1"/>
  <c r="G67" i="9"/>
  <c r="F67" i="9"/>
  <c r="L67" i="9" s="1"/>
  <c r="G66" i="9"/>
  <c r="F66" i="9"/>
  <c r="L66" i="9" s="1"/>
  <c r="G65" i="9"/>
  <c r="F65" i="9"/>
  <c r="L65" i="9" s="1"/>
  <c r="G64" i="9"/>
  <c r="F64" i="9"/>
  <c r="L64" i="9" s="1"/>
  <c r="G63" i="9"/>
  <c r="F63" i="9"/>
  <c r="L63" i="9" s="1"/>
  <c r="G62" i="9"/>
  <c r="F62" i="9"/>
  <c r="L62" i="9" s="1"/>
  <c r="G61" i="9"/>
  <c r="F61" i="9"/>
  <c r="L61" i="9" s="1"/>
  <c r="AK61" i="9" s="1"/>
  <c r="G60" i="9"/>
  <c r="F60" i="9"/>
  <c r="L60" i="9" s="1"/>
  <c r="AK60" i="9" s="1"/>
  <c r="G59" i="9"/>
  <c r="F59" i="9"/>
  <c r="L59" i="9" s="1"/>
  <c r="G58" i="9"/>
  <c r="F58" i="9"/>
  <c r="L58" i="9" s="1"/>
  <c r="G57" i="9"/>
  <c r="F57" i="9"/>
  <c r="L57" i="9" s="1"/>
  <c r="AK57" i="9" s="1"/>
  <c r="G56" i="9"/>
  <c r="F56" i="9"/>
  <c r="L56" i="9" s="1"/>
  <c r="G55" i="9"/>
  <c r="F55" i="9"/>
  <c r="L55" i="9" s="1"/>
  <c r="G54" i="9"/>
  <c r="F54" i="9"/>
  <c r="L54" i="9" s="1"/>
  <c r="AK54" i="9" s="1"/>
  <c r="G53" i="9"/>
  <c r="F53" i="9"/>
  <c r="L53" i="9" s="1"/>
  <c r="AK53" i="9" s="1"/>
  <c r="G52" i="9"/>
  <c r="F52" i="9"/>
  <c r="L52" i="9" s="1"/>
  <c r="G51" i="9"/>
  <c r="F51" i="9"/>
  <c r="L51" i="9" s="1"/>
  <c r="AK51" i="9" s="1"/>
  <c r="G50" i="9"/>
  <c r="F50" i="9"/>
  <c r="L50" i="9" s="1"/>
  <c r="AK50" i="9" s="1"/>
  <c r="G49" i="9"/>
  <c r="F49" i="9"/>
  <c r="L49" i="9" s="1"/>
  <c r="AK49" i="9" s="1"/>
  <c r="G48" i="9"/>
  <c r="F48" i="9"/>
  <c r="L48" i="9" s="1"/>
  <c r="G47" i="9"/>
  <c r="F47" i="9"/>
  <c r="L47" i="9" s="1"/>
  <c r="G46" i="9"/>
  <c r="F46" i="9"/>
  <c r="L46" i="9" s="1"/>
  <c r="AK46" i="9" s="1"/>
  <c r="G45" i="9"/>
  <c r="F45" i="9"/>
  <c r="L45" i="9" s="1"/>
  <c r="AK45" i="9" s="1"/>
  <c r="G44" i="9"/>
  <c r="F44" i="9"/>
  <c r="L44" i="9" s="1"/>
  <c r="G43" i="9"/>
  <c r="F43" i="9"/>
  <c r="L43" i="9" s="1"/>
  <c r="G42" i="9"/>
  <c r="F42" i="9"/>
  <c r="L42" i="9" s="1"/>
  <c r="AK42" i="9" s="1"/>
  <c r="G41" i="9"/>
  <c r="F41" i="9"/>
  <c r="L41" i="9" s="1"/>
  <c r="AK41" i="9" s="1"/>
  <c r="G40" i="9"/>
  <c r="F40" i="9"/>
  <c r="L40" i="9" s="1"/>
  <c r="G39" i="9"/>
  <c r="F39" i="9"/>
  <c r="L39" i="9" s="1"/>
  <c r="AK39" i="9" s="1"/>
  <c r="G38" i="9"/>
  <c r="F38" i="9"/>
  <c r="L38" i="9" s="1"/>
  <c r="G37" i="9"/>
  <c r="F37" i="9"/>
  <c r="L37" i="9" s="1"/>
  <c r="AK37" i="9" s="1"/>
  <c r="G36" i="9"/>
  <c r="F36" i="9"/>
  <c r="L36" i="9" s="1"/>
  <c r="G35" i="9"/>
  <c r="F35" i="9"/>
  <c r="L35" i="9" s="1"/>
  <c r="AK35" i="9" s="1"/>
  <c r="G34" i="9"/>
  <c r="F34" i="9"/>
  <c r="L34" i="9" s="1"/>
  <c r="G33" i="9"/>
  <c r="F33" i="9"/>
  <c r="L33" i="9" s="1"/>
  <c r="AK33" i="9" s="1"/>
  <c r="G32" i="9"/>
  <c r="F32" i="9"/>
  <c r="L32" i="9" s="1"/>
  <c r="AK32" i="9" s="1"/>
  <c r="G31" i="9"/>
  <c r="F31" i="9"/>
  <c r="L31" i="9" s="1"/>
  <c r="AK31" i="9" s="1"/>
  <c r="G30" i="9"/>
  <c r="F30" i="9"/>
  <c r="L30" i="9" s="1"/>
  <c r="G29" i="9"/>
  <c r="F29" i="9"/>
  <c r="L29" i="9" s="1"/>
  <c r="G28" i="9"/>
  <c r="F28" i="9"/>
  <c r="L28" i="9" s="1"/>
  <c r="G27" i="9"/>
  <c r="F27" i="9"/>
  <c r="L27" i="9" s="1"/>
  <c r="AK27" i="9" s="1"/>
  <c r="G26" i="9"/>
  <c r="F26" i="9"/>
  <c r="L26" i="9" s="1"/>
  <c r="AK26" i="9" s="1"/>
  <c r="G25" i="9"/>
  <c r="F25" i="9"/>
  <c r="L25" i="9" s="1"/>
  <c r="AK25" i="9" s="1"/>
  <c r="G24" i="9"/>
  <c r="F24" i="9"/>
  <c r="L24" i="9" s="1"/>
  <c r="AK24" i="9" s="1"/>
  <c r="G23" i="9"/>
  <c r="F23" i="9"/>
  <c r="L23" i="9" s="1"/>
  <c r="AK23" i="9" s="1"/>
  <c r="G22" i="9"/>
  <c r="F22" i="9"/>
  <c r="L22" i="9" s="1"/>
  <c r="AK22" i="9" s="1"/>
  <c r="G21" i="9"/>
  <c r="F21" i="9"/>
  <c r="L21" i="9" s="1"/>
  <c r="AK21" i="9" s="1"/>
  <c r="G20" i="9"/>
  <c r="F20" i="9"/>
  <c r="L20" i="9" s="1"/>
  <c r="AK20" i="9" s="1"/>
  <c r="G19" i="9"/>
  <c r="F19" i="9"/>
  <c r="L19" i="9" s="1"/>
  <c r="AK19" i="9" s="1"/>
  <c r="G18" i="9"/>
  <c r="F18" i="9"/>
  <c r="L18" i="9" s="1"/>
  <c r="AK18" i="9" s="1"/>
  <c r="G17" i="9"/>
  <c r="F17" i="9"/>
  <c r="L17" i="9" s="1"/>
  <c r="AK17" i="9" s="1"/>
  <c r="G16" i="9"/>
  <c r="F16" i="9"/>
  <c r="L16" i="9" s="1"/>
  <c r="AK16" i="9" s="1"/>
  <c r="G15" i="9"/>
  <c r="F15" i="9"/>
  <c r="L15" i="9" s="1"/>
  <c r="AK15" i="9" s="1"/>
  <c r="G14" i="9"/>
  <c r="F14" i="9"/>
  <c r="L14" i="9" s="1"/>
  <c r="AK14" i="9" s="1"/>
  <c r="G13" i="9"/>
  <c r="F13" i="9"/>
  <c r="L13" i="9" s="1"/>
  <c r="AK13" i="9" s="1"/>
  <c r="G12" i="9"/>
  <c r="F12" i="9"/>
  <c r="L12" i="9" s="1"/>
  <c r="AK12" i="9" s="1"/>
  <c r="G11" i="9"/>
  <c r="F11" i="9"/>
  <c r="L11" i="9" s="1"/>
  <c r="AK11" i="9" s="1"/>
  <c r="G10" i="9"/>
  <c r="F10" i="9"/>
  <c r="L10" i="9" s="1"/>
  <c r="AK10" i="9" s="1"/>
  <c r="G9" i="9"/>
  <c r="F9" i="9"/>
  <c r="L9" i="9" s="1"/>
  <c r="AK9" i="9" s="1"/>
  <c r="G8" i="9"/>
  <c r="F8" i="9"/>
  <c r="L8" i="9" s="1"/>
  <c r="AK8" i="9" s="1"/>
  <c r="G7" i="9"/>
  <c r="F7" i="9"/>
  <c r="L7" i="9" s="1"/>
  <c r="AK7" i="9" s="1"/>
  <c r="G6" i="9"/>
  <c r="F6" i="9"/>
  <c r="L6" i="9" s="1"/>
  <c r="AK6" i="9" s="1"/>
  <c r="G5" i="9"/>
  <c r="F5" i="9"/>
  <c r="L5" i="9" s="1"/>
  <c r="K310" i="9"/>
  <c r="I310" i="9"/>
  <c r="AJ308" i="9"/>
  <c r="AI308" i="9"/>
  <c r="AJ307" i="9"/>
  <c r="AI307" i="9"/>
  <c r="AJ306" i="9"/>
  <c r="AI306" i="9"/>
  <c r="AJ305" i="9"/>
  <c r="AI305" i="9"/>
  <c r="AJ304" i="9"/>
  <c r="AI304" i="9"/>
  <c r="AJ303" i="9"/>
  <c r="AI303" i="9"/>
  <c r="AJ302" i="9"/>
  <c r="AI302" i="9"/>
  <c r="AJ301" i="9"/>
  <c r="AJ300" i="9"/>
  <c r="AI300" i="9"/>
  <c r="AJ299" i="9"/>
  <c r="AJ298" i="9"/>
  <c r="AI298" i="9"/>
  <c r="AJ297" i="9"/>
  <c r="AJ296" i="9"/>
  <c r="AI296" i="9"/>
  <c r="AJ295" i="9"/>
  <c r="AJ294" i="9"/>
  <c r="AI294" i="9"/>
  <c r="AJ293" i="9"/>
  <c r="AI293" i="9"/>
  <c r="AJ292" i="9"/>
  <c r="AI292" i="9"/>
  <c r="AJ291" i="9"/>
  <c r="AI291" i="9"/>
  <c r="AJ290" i="9"/>
  <c r="AI290" i="9"/>
  <c r="AK289" i="9"/>
  <c r="AJ289" i="9"/>
  <c r="AJ288" i="9"/>
  <c r="AJ287" i="9"/>
  <c r="AI287" i="9"/>
  <c r="AJ286" i="9"/>
  <c r="AI285" i="9"/>
  <c r="AI284" i="9"/>
  <c r="AI283" i="9"/>
  <c r="AI282" i="9"/>
  <c r="AI281" i="9"/>
  <c r="AJ280" i="9"/>
  <c r="AI280" i="9"/>
  <c r="AJ279" i="9"/>
  <c r="AI279" i="9"/>
  <c r="AJ278" i="9"/>
  <c r="AI278" i="9"/>
  <c r="AJ277" i="9"/>
  <c r="AI277" i="9"/>
  <c r="AJ276" i="9"/>
  <c r="AI276" i="9"/>
  <c r="AJ275" i="9"/>
  <c r="AI275" i="9"/>
  <c r="AJ274" i="9"/>
  <c r="AI274" i="9"/>
  <c r="AJ273" i="9"/>
  <c r="AI273" i="9"/>
  <c r="AJ272" i="9"/>
  <c r="AI272" i="9"/>
  <c r="AJ271" i="9"/>
  <c r="AI271" i="9"/>
  <c r="AJ270" i="9"/>
  <c r="AI270" i="9"/>
  <c r="AJ269" i="9"/>
  <c r="AI269" i="9"/>
  <c r="AJ268" i="9"/>
  <c r="AI268" i="9"/>
  <c r="AJ267" i="9"/>
  <c r="AI267" i="9"/>
  <c r="AJ266" i="9"/>
  <c r="AI266" i="9"/>
  <c r="AJ265" i="9"/>
  <c r="AI265" i="9"/>
  <c r="AJ264" i="9"/>
  <c r="AI264" i="9"/>
  <c r="AJ263" i="9"/>
  <c r="AI263" i="9"/>
  <c r="AJ262" i="9"/>
  <c r="AJ261" i="9"/>
  <c r="AI261" i="9"/>
  <c r="AI260" i="9"/>
  <c r="AI259" i="9"/>
  <c r="AI258" i="9"/>
  <c r="AJ257" i="9"/>
  <c r="AI257" i="9"/>
  <c r="AJ256" i="9"/>
  <c r="AI256" i="9"/>
  <c r="AJ255" i="9"/>
  <c r="AI255" i="9"/>
  <c r="AJ254" i="9"/>
  <c r="AJ253" i="9"/>
  <c r="AI253" i="9"/>
  <c r="AK253" i="9"/>
  <c r="AJ252" i="9"/>
  <c r="AI252" i="9"/>
  <c r="AJ251" i="9"/>
  <c r="AJ250" i="9"/>
  <c r="AI250" i="9"/>
  <c r="AJ249" i="9"/>
  <c r="AI249" i="9"/>
  <c r="AJ248" i="9"/>
  <c r="AI248" i="9"/>
  <c r="AI247" i="9"/>
  <c r="AJ246" i="9"/>
  <c r="AI246" i="9"/>
  <c r="AJ245" i="9"/>
  <c r="AJ244" i="9"/>
  <c r="AI244" i="9"/>
  <c r="AJ243" i="9"/>
  <c r="AI243" i="9"/>
  <c r="AJ242" i="9"/>
  <c r="AI242" i="9"/>
  <c r="AJ241" i="9"/>
  <c r="AI241" i="9"/>
  <c r="AJ240" i="9"/>
  <c r="AI240" i="9"/>
  <c r="AI239" i="9"/>
  <c r="AJ238" i="9"/>
  <c r="AJ237" i="9"/>
  <c r="AI237" i="9"/>
  <c r="AJ236" i="9"/>
  <c r="AJ235" i="9"/>
  <c r="AI235" i="9"/>
  <c r="AJ234" i="9"/>
  <c r="AI234" i="9"/>
  <c r="AJ233" i="9"/>
  <c r="AI233" i="9"/>
  <c r="AI232" i="9"/>
  <c r="AJ231" i="9"/>
  <c r="AJ230" i="9"/>
  <c r="AJ229" i="9"/>
  <c r="AI229" i="9"/>
  <c r="AJ228" i="9"/>
  <c r="AI228" i="9"/>
  <c r="AJ227" i="9"/>
  <c r="AI227" i="9"/>
  <c r="AJ226" i="9"/>
  <c r="AI226" i="9"/>
  <c r="AJ225" i="9"/>
  <c r="AI225" i="9"/>
  <c r="AJ224" i="9"/>
  <c r="AI224" i="9"/>
  <c r="AJ223" i="9"/>
  <c r="AI219" i="9"/>
  <c r="AI220" i="9"/>
  <c r="AI216" i="9"/>
  <c r="AJ215" i="9"/>
  <c r="AJ214" i="9"/>
  <c r="AJ213" i="9"/>
  <c r="AI213" i="9"/>
  <c r="AJ212" i="9"/>
  <c r="AJ211" i="9"/>
  <c r="AI211" i="9"/>
  <c r="AJ210" i="9"/>
  <c r="AJ209" i="9"/>
  <c r="AI209" i="9"/>
  <c r="AI208" i="9"/>
  <c r="AJ207" i="9"/>
  <c r="AJ206" i="9"/>
  <c r="AI205" i="9"/>
  <c r="AI204" i="9"/>
  <c r="AJ203" i="9"/>
  <c r="AI203" i="9"/>
  <c r="AJ202" i="9"/>
  <c r="AJ201" i="9"/>
  <c r="AI201" i="9"/>
  <c r="AJ200" i="9"/>
  <c r="AJ199" i="9"/>
  <c r="AI199" i="9"/>
  <c r="AK199" i="9"/>
  <c r="AJ198" i="9"/>
  <c r="AI198" i="9"/>
  <c r="AJ197" i="9"/>
  <c r="AJ196" i="9"/>
  <c r="AI196" i="9"/>
  <c r="AJ195" i="9"/>
  <c r="AI195" i="9"/>
  <c r="AJ194" i="9"/>
  <c r="AI193" i="9"/>
  <c r="AI192" i="9"/>
  <c r="AJ191" i="9"/>
  <c r="AK191" i="9"/>
  <c r="AJ190" i="9"/>
  <c r="AI190" i="9"/>
  <c r="AJ189" i="9"/>
  <c r="AJ188" i="9"/>
  <c r="AI188" i="9"/>
  <c r="AJ187" i="9"/>
  <c r="AI187" i="9"/>
  <c r="AJ186" i="9"/>
  <c r="AI186" i="9"/>
  <c r="AJ185" i="9"/>
  <c r="AI185" i="9"/>
  <c r="AJ184" i="9"/>
  <c r="AI184" i="9"/>
  <c r="AJ183" i="9"/>
  <c r="AI183" i="9"/>
  <c r="AJ182" i="9"/>
  <c r="AJ181" i="9"/>
  <c r="AI181" i="9"/>
  <c r="AI180" i="9"/>
  <c r="AJ179" i="9"/>
  <c r="AI179" i="9"/>
  <c r="AI178" i="9"/>
  <c r="AI177" i="9"/>
  <c r="AI176" i="9"/>
  <c r="AI175" i="9"/>
  <c r="AI174" i="9"/>
  <c r="AI173" i="9"/>
  <c r="AI172" i="9"/>
  <c r="AI171" i="9"/>
  <c r="AI170" i="9"/>
  <c r="AJ169" i="9"/>
  <c r="AI169" i="9"/>
  <c r="AJ168" i="9"/>
  <c r="AI168" i="9"/>
  <c r="AJ167" i="9"/>
  <c r="AI167" i="9"/>
  <c r="AJ166" i="9"/>
  <c r="AI166" i="9"/>
  <c r="AJ165" i="9"/>
  <c r="AI165" i="9"/>
  <c r="AJ164" i="9"/>
  <c r="AJ163" i="9"/>
  <c r="AI163" i="9"/>
  <c r="AJ162" i="9"/>
  <c r="AJ161" i="9"/>
  <c r="AI161" i="9"/>
  <c r="AJ160" i="9"/>
  <c r="AI160" i="9"/>
  <c r="AI159" i="9"/>
  <c r="AJ158" i="9"/>
  <c r="AI158" i="9"/>
  <c r="AI157" i="9"/>
  <c r="AI155" i="9"/>
  <c r="AI154" i="9"/>
  <c r="AJ153" i="9"/>
  <c r="AI153" i="9"/>
  <c r="AJ152" i="9"/>
  <c r="AJ151" i="9"/>
  <c r="AI151" i="9"/>
  <c r="AJ150" i="9"/>
  <c r="AJ149" i="9"/>
  <c r="AJ148" i="9"/>
  <c r="AJ147" i="9"/>
  <c r="AI147" i="9"/>
  <c r="AJ146" i="9"/>
  <c r="AI146" i="9"/>
  <c r="AJ145" i="9"/>
  <c r="AI145" i="9"/>
  <c r="AI144" i="9"/>
  <c r="AI143" i="9"/>
  <c r="AJ142" i="9"/>
  <c r="AI142" i="9"/>
  <c r="AJ141" i="9"/>
  <c r="AI141" i="9"/>
  <c r="AJ140" i="9"/>
  <c r="AI140" i="9"/>
  <c r="AJ139" i="9"/>
  <c r="AJ138" i="9"/>
  <c r="AI138" i="9"/>
  <c r="AJ137" i="9"/>
  <c r="AI137" i="9"/>
  <c r="AJ136" i="9"/>
  <c r="AI136" i="9"/>
  <c r="AJ135" i="9"/>
  <c r="AJ134" i="9"/>
  <c r="AI134" i="9"/>
  <c r="AI133" i="9"/>
  <c r="AJ132" i="9"/>
  <c r="AI132" i="9"/>
  <c r="AJ131" i="9"/>
  <c r="AI131" i="9"/>
  <c r="AJ130" i="9"/>
  <c r="AI130" i="9"/>
  <c r="AJ129" i="9"/>
  <c r="AI129" i="9"/>
  <c r="AJ128" i="9"/>
  <c r="AI128" i="9"/>
  <c r="AJ127" i="9"/>
  <c r="AI126" i="9"/>
  <c r="AJ125" i="9"/>
  <c r="AI125" i="9"/>
  <c r="AJ124" i="9"/>
  <c r="AI124" i="9"/>
  <c r="AJ123" i="9"/>
  <c r="AI123" i="9"/>
  <c r="AJ122" i="9"/>
  <c r="AI122" i="9"/>
  <c r="AJ121" i="9"/>
  <c r="AI121" i="9"/>
  <c r="AJ120" i="9"/>
  <c r="AI120" i="9"/>
  <c r="AJ119" i="9"/>
  <c r="AI119" i="9"/>
  <c r="AJ118" i="9"/>
  <c r="AI118" i="9"/>
  <c r="AJ117" i="9"/>
  <c r="AJ116" i="9"/>
  <c r="AI116" i="9"/>
  <c r="AJ115" i="9"/>
  <c r="AI115" i="9"/>
  <c r="AJ114" i="9"/>
  <c r="AI114" i="9"/>
  <c r="AJ113" i="9"/>
  <c r="AI113" i="9"/>
  <c r="AJ112" i="9"/>
  <c r="AI112" i="9"/>
  <c r="AJ111" i="9"/>
  <c r="AI111" i="9"/>
  <c r="AJ110" i="9"/>
  <c r="AI110" i="9"/>
  <c r="AJ108" i="9"/>
  <c r="AJ109" i="9"/>
  <c r="AJ107" i="9"/>
  <c r="AI107" i="9"/>
  <c r="AJ106" i="9"/>
  <c r="AI106" i="9"/>
  <c r="AJ105" i="9"/>
  <c r="AI105" i="9"/>
  <c r="AJ104" i="9"/>
  <c r="AI104" i="9"/>
  <c r="AI103" i="9"/>
  <c r="AJ102" i="9"/>
  <c r="AJ101" i="9"/>
  <c r="AI101" i="9"/>
  <c r="AJ99" i="9"/>
  <c r="AJ98" i="9"/>
  <c r="AI98" i="9"/>
  <c r="AJ97" i="9"/>
  <c r="AI97" i="9"/>
  <c r="AJ96" i="9"/>
  <c r="AI96" i="9"/>
  <c r="AJ95" i="9"/>
  <c r="AI95" i="9"/>
  <c r="AJ94" i="9"/>
  <c r="AJ93" i="9"/>
  <c r="AI93" i="9"/>
  <c r="AJ92" i="9"/>
  <c r="AI92" i="9"/>
  <c r="AJ91" i="9"/>
  <c r="AJ90" i="9"/>
  <c r="AI90" i="9"/>
  <c r="AI89" i="9"/>
  <c r="AJ88" i="9"/>
  <c r="AI88" i="9"/>
  <c r="AJ87" i="9"/>
  <c r="AJ86" i="9"/>
  <c r="AI86" i="9"/>
  <c r="AI85" i="9"/>
  <c r="AI84" i="9"/>
  <c r="AI83" i="9"/>
  <c r="AJ82" i="9"/>
  <c r="AI82" i="9"/>
  <c r="AJ81" i="9"/>
  <c r="AJ80" i="9"/>
  <c r="AJ79" i="9"/>
  <c r="AI79" i="9"/>
  <c r="AJ78" i="9"/>
  <c r="AI78" i="9"/>
  <c r="AJ77" i="9"/>
  <c r="AI77" i="9"/>
  <c r="AI76" i="9"/>
  <c r="AJ75" i="9"/>
  <c r="AI75" i="9"/>
  <c r="AJ73" i="9"/>
  <c r="AI73" i="9"/>
  <c r="AI72" i="9"/>
  <c r="AJ71" i="9"/>
  <c r="AI71" i="9"/>
  <c r="AJ70" i="9"/>
  <c r="AI70" i="9"/>
  <c r="AJ69" i="9"/>
  <c r="AI69" i="9"/>
  <c r="AI68" i="9"/>
  <c r="AI67" i="9"/>
  <c r="AJ66" i="9"/>
  <c r="AI66" i="9"/>
  <c r="AJ65" i="9"/>
  <c r="AI65" i="9"/>
  <c r="AJ64" i="9"/>
  <c r="AI64" i="9"/>
  <c r="AJ63" i="9"/>
  <c r="AI63" i="9"/>
  <c r="AJ62" i="9"/>
  <c r="AI62" i="9"/>
  <c r="AJ61" i="9"/>
  <c r="AI60" i="9"/>
  <c r="AJ59" i="9"/>
  <c r="AI59" i="9"/>
  <c r="AJ58" i="9"/>
  <c r="AI58" i="9"/>
  <c r="AI57" i="9"/>
  <c r="AJ56" i="9"/>
  <c r="AI56" i="9"/>
  <c r="AJ55" i="9"/>
  <c r="AI55" i="9"/>
  <c r="AI54" i="9"/>
  <c r="AI53" i="9"/>
  <c r="AJ52" i="9"/>
  <c r="AI52" i="9"/>
  <c r="AJ51" i="9"/>
  <c r="AI50" i="9"/>
  <c r="AJ48" i="9"/>
  <c r="AI48" i="9"/>
  <c r="AJ47" i="9"/>
  <c r="AI47" i="9"/>
  <c r="AJ46" i="9"/>
  <c r="AJ45" i="9"/>
  <c r="AJ44" i="9"/>
  <c r="AI44" i="9"/>
  <c r="AJ43" i="9"/>
  <c r="AI43" i="9"/>
  <c r="AJ42" i="9"/>
  <c r="AI41" i="9"/>
  <c r="AJ40" i="9"/>
  <c r="AI40" i="9"/>
  <c r="AI39" i="9"/>
  <c r="AJ38" i="9"/>
  <c r="AI38" i="9"/>
  <c r="AJ36" i="9"/>
  <c r="AI36" i="9"/>
  <c r="AI35" i="9"/>
  <c r="AJ34" i="9"/>
  <c r="AI34" i="9"/>
  <c r="AJ33" i="9"/>
  <c r="AJ32" i="9"/>
  <c r="AJ31" i="9"/>
  <c r="AJ30" i="9"/>
  <c r="AI30" i="9"/>
  <c r="AJ29" i="9"/>
  <c r="AI29" i="9"/>
  <c r="AJ28" i="9"/>
  <c r="AI28" i="9"/>
  <c r="AJ27" i="9"/>
  <c r="AI27" i="9"/>
  <c r="AJ26" i="9"/>
  <c r="AI26" i="9"/>
  <c r="AJ24" i="9"/>
  <c r="AI24" i="9"/>
  <c r="AJ23" i="9"/>
  <c r="AI23" i="9"/>
  <c r="AJ22" i="9"/>
  <c r="AJ21" i="9"/>
  <c r="AJ20" i="9"/>
  <c r="AI20" i="9"/>
  <c r="AJ19" i="9"/>
  <c r="AI19" i="9"/>
  <c r="AJ18" i="9"/>
  <c r="AI18" i="9"/>
  <c r="AJ17" i="9"/>
  <c r="AI17" i="9"/>
  <c r="AJ16" i="9"/>
  <c r="AI16" i="9"/>
  <c r="AJ15" i="9"/>
  <c r="AJ14" i="9"/>
  <c r="AI14" i="9"/>
  <c r="AJ13" i="9"/>
  <c r="AI13" i="9"/>
  <c r="AJ12" i="9"/>
  <c r="AJ11" i="9"/>
  <c r="AI11" i="9"/>
  <c r="AJ10" i="9"/>
  <c r="AI10" i="9"/>
  <c r="AJ9" i="9"/>
  <c r="AI9" i="9"/>
  <c r="AJ8" i="9"/>
  <c r="AI8" i="9"/>
  <c r="AJ7" i="9"/>
  <c r="AI7" i="9"/>
  <c r="AJ6" i="9"/>
  <c r="AI6" i="9"/>
  <c r="AJ5" i="9"/>
  <c r="AI5" i="9"/>
  <c r="AT4" i="9"/>
  <c r="AF3" i="9"/>
  <c r="AC3" i="9"/>
  <c r="K320" i="8"/>
  <c r="I320" i="8"/>
  <c r="AB289" i="8"/>
  <c r="AB288" i="8"/>
  <c r="AB286" i="8"/>
  <c r="AB284" i="8"/>
  <c r="AB283" i="8"/>
  <c r="AB282" i="8"/>
  <c r="AB281" i="8"/>
  <c r="AB280" i="8"/>
  <c r="AB262" i="8"/>
  <c r="AB260" i="8"/>
  <c r="AB259" i="8"/>
  <c r="AB258" i="8"/>
  <c r="AB254" i="8"/>
  <c r="AB251" i="8"/>
  <c r="AB247" i="8"/>
  <c r="AB245" i="8"/>
  <c r="AB239" i="8"/>
  <c r="AB238" i="8"/>
  <c r="AB236" i="8"/>
  <c r="AB232" i="8"/>
  <c r="AB231" i="8"/>
  <c r="AB230" i="8"/>
  <c r="AB223" i="8"/>
  <c r="AB222" i="8"/>
  <c r="AB221" i="8"/>
  <c r="AB220" i="8"/>
  <c r="AB219" i="8"/>
  <c r="AB218" i="8"/>
  <c r="AB217" i="8"/>
  <c r="AB216" i="8"/>
  <c r="AB215" i="8"/>
  <c r="AB214" i="8"/>
  <c r="AB212" i="8"/>
  <c r="AB210" i="8"/>
  <c r="AB208" i="8"/>
  <c r="AB207" i="8"/>
  <c r="AB206" i="8"/>
  <c r="AB205" i="8"/>
  <c r="AB204" i="8"/>
  <c r="AB202" i="8"/>
  <c r="AB200" i="8"/>
  <c r="AB197" i="8"/>
  <c r="AB194" i="8"/>
  <c r="AB193" i="8"/>
  <c r="AB192" i="8"/>
  <c r="AB191" i="8"/>
  <c r="AB189" i="8"/>
  <c r="AB182" i="8"/>
  <c r="AB180" i="8"/>
  <c r="AB178" i="8"/>
  <c r="AB177" i="8"/>
  <c r="AB176" i="8"/>
  <c r="AB175" i="8"/>
  <c r="AB174" i="8"/>
  <c r="AB173" i="8"/>
  <c r="AB172" i="8"/>
  <c r="AB171" i="8"/>
  <c r="AB170" i="8"/>
  <c r="AB164" i="8"/>
  <c r="AB162" i="8"/>
  <c r="AB159" i="8"/>
  <c r="AB157" i="8"/>
  <c r="AB155" i="8"/>
  <c r="AB156" i="8"/>
  <c r="AB154" i="8"/>
  <c r="AB152" i="8"/>
  <c r="AB150" i="8"/>
  <c r="AB149" i="8"/>
  <c r="AB148" i="8"/>
  <c r="AB144" i="8"/>
  <c r="AB143" i="8"/>
  <c r="AB139" i="8"/>
  <c r="AB135" i="8"/>
  <c r="AB133" i="8"/>
  <c r="AB127" i="8"/>
  <c r="AB126" i="8"/>
  <c r="AB117" i="8"/>
  <c r="AB109" i="8"/>
  <c r="AB108" i="8"/>
  <c r="AB103" i="8"/>
  <c r="AB102" i="8"/>
  <c r="AB100" i="8"/>
  <c r="AB99" i="8"/>
  <c r="AB94" i="8"/>
  <c r="AB91" i="8"/>
  <c r="AB89" i="8"/>
  <c r="AB87" i="8"/>
  <c r="AB85" i="8"/>
  <c r="AB84" i="8"/>
  <c r="AB83" i="8"/>
  <c r="AB81" i="8"/>
  <c r="AB80" i="8"/>
  <c r="AB76" i="8"/>
  <c r="AB74" i="8"/>
  <c r="AB72" i="8"/>
  <c r="AB61" i="8"/>
  <c r="AB60" i="8"/>
  <c r="AB57" i="8"/>
  <c r="AB54" i="8"/>
  <c r="AB53" i="8"/>
  <c r="AB51" i="8"/>
  <c r="AB50" i="8"/>
  <c r="AB49" i="8"/>
  <c r="AB46" i="8"/>
  <c r="AB45" i="8"/>
  <c r="AB42" i="8"/>
  <c r="AB41" i="8"/>
  <c r="AB39" i="8"/>
  <c r="AB37" i="8"/>
  <c r="AB35" i="8"/>
  <c r="AB33" i="8"/>
  <c r="AB32" i="8"/>
  <c r="AB31" i="8"/>
  <c r="AB25" i="8"/>
  <c r="AB22" i="8"/>
  <c r="AB21" i="8"/>
  <c r="AB15" i="8"/>
  <c r="AB12" i="8"/>
  <c r="AJ304" i="8"/>
  <c r="AJ303" i="8"/>
  <c r="AJ302" i="8"/>
  <c r="AJ301" i="8"/>
  <c r="AJ300" i="8"/>
  <c r="AJ299" i="8"/>
  <c r="AJ298" i="8"/>
  <c r="AJ297" i="8"/>
  <c r="AJ295" i="8"/>
  <c r="AJ296" i="8"/>
  <c r="AJ294" i="8"/>
  <c r="AJ293" i="8"/>
  <c r="AJ292" i="8"/>
  <c r="AJ291" i="8"/>
  <c r="AJ290" i="8"/>
  <c r="AJ289" i="8"/>
  <c r="AJ288" i="8"/>
  <c r="AJ287" i="8"/>
  <c r="AJ286" i="8"/>
  <c r="AJ279" i="8"/>
  <c r="AJ278" i="8"/>
  <c r="AJ285" i="8"/>
  <c r="AJ277" i="8"/>
  <c r="AJ276" i="8"/>
  <c r="AJ275" i="8"/>
  <c r="AJ274" i="8"/>
  <c r="AJ273" i="8"/>
  <c r="AJ272" i="8"/>
  <c r="AJ271" i="8"/>
  <c r="AJ270" i="8"/>
  <c r="AJ269" i="8"/>
  <c r="AJ268" i="8"/>
  <c r="AJ267" i="8"/>
  <c r="AJ266" i="8"/>
  <c r="AJ265" i="8"/>
  <c r="AJ264" i="8"/>
  <c r="AJ263" i="8"/>
  <c r="AJ262" i="8"/>
  <c r="AJ261" i="8"/>
  <c r="AJ257" i="8"/>
  <c r="AJ256" i="8"/>
  <c r="AJ255" i="8"/>
  <c r="AJ254" i="8"/>
  <c r="AJ253" i="8"/>
  <c r="AJ252" i="8"/>
  <c r="AJ251" i="8"/>
  <c r="AJ250" i="8"/>
  <c r="AJ249" i="8"/>
  <c r="AJ248" i="8"/>
  <c r="AJ246" i="8"/>
  <c r="AJ245" i="8"/>
  <c r="AJ244" i="8"/>
  <c r="AJ243" i="8"/>
  <c r="AJ242" i="8"/>
  <c r="AJ241" i="8"/>
  <c r="AJ240" i="8"/>
  <c r="AJ238" i="8"/>
  <c r="AJ237" i="8"/>
  <c r="AJ236" i="8"/>
  <c r="AJ235" i="8"/>
  <c r="AJ234" i="8"/>
  <c r="AJ233" i="8"/>
  <c r="AJ231" i="8"/>
  <c r="AJ230" i="8"/>
  <c r="AJ229" i="8"/>
  <c r="AJ228" i="8"/>
  <c r="AJ227" i="8"/>
  <c r="AJ226" i="8"/>
  <c r="AJ225" i="8"/>
  <c r="AJ224" i="8"/>
  <c r="AJ223" i="8"/>
  <c r="AJ215" i="8"/>
  <c r="AJ214" i="8"/>
  <c r="AJ213" i="8"/>
  <c r="AJ212" i="8"/>
  <c r="AJ211" i="8"/>
  <c r="AJ210" i="8"/>
  <c r="AJ209" i="8"/>
  <c r="AJ207" i="8"/>
  <c r="AJ206" i="8"/>
  <c r="AJ203" i="8"/>
  <c r="AJ202" i="8"/>
  <c r="AJ201" i="8"/>
  <c r="AJ200" i="8"/>
  <c r="AJ199" i="8"/>
  <c r="AJ198" i="8"/>
  <c r="AJ197" i="8"/>
  <c r="AJ196" i="8"/>
  <c r="AJ195" i="8"/>
  <c r="AJ194" i="8"/>
  <c r="AJ191" i="8"/>
  <c r="AJ190" i="8"/>
  <c r="AJ189" i="8"/>
  <c r="AJ188" i="8"/>
  <c r="AJ187" i="8"/>
  <c r="AJ186" i="8"/>
  <c r="AJ185" i="8"/>
  <c r="AJ184" i="8"/>
  <c r="AJ183" i="8"/>
  <c r="AJ182" i="8"/>
  <c r="AJ181" i="8"/>
  <c r="AJ179" i="8"/>
  <c r="AJ169" i="8"/>
  <c r="AJ168" i="8"/>
  <c r="AJ167" i="8"/>
  <c r="AJ166" i="8"/>
  <c r="AJ165" i="8"/>
  <c r="AJ164" i="8"/>
  <c r="AJ163" i="8"/>
  <c r="AJ162" i="8"/>
  <c r="AJ161" i="8"/>
  <c r="AJ160" i="8"/>
  <c r="AJ158" i="8"/>
  <c r="AJ153" i="8"/>
  <c r="AJ152" i="8"/>
  <c r="AJ151" i="8"/>
  <c r="AJ150" i="8"/>
  <c r="AJ149" i="8"/>
  <c r="AJ148" i="8"/>
  <c r="AJ147" i="8"/>
  <c r="AJ146" i="8"/>
  <c r="AJ145" i="8"/>
  <c r="AJ142" i="8"/>
  <c r="AJ141" i="8"/>
  <c r="AJ140" i="8"/>
  <c r="AJ139" i="8"/>
  <c r="AJ138" i="8"/>
  <c r="AJ137" i="8"/>
  <c r="AJ136" i="8"/>
  <c r="AJ135" i="8"/>
  <c r="AJ134" i="8"/>
  <c r="AJ132" i="8"/>
  <c r="AJ131" i="8"/>
  <c r="AJ130" i="8"/>
  <c r="AJ129" i="8"/>
  <c r="AJ128" i="8"/>
  <c r="AJ127" i="8"/>
  <c r="AJ125" i="8"/>
  <c r="AJ124" i="8"/>
  <c r="AJ123" i="8"/>
  <c r="AJ122" i="8"/>
  <c r="AJ121" i="8"/>
  <c r="AJ120" i="8"/>
  <c r="AJ119" i="8"/>
  <c r="AJ118" i="8"/>
  <c r="AJ117" i="8"/>
  <c r="AJ116" i="8"/>
  <c r="AJ115" i="8"/>
  <c r="AJ114" i="8"/>
  <c r="AJ113" i="8"/>
  <c r="AJ112" i="8"/>
  <c r="AJ111" i="8"/>
  <c r="AJ110" i="8"/>
  <c r="AJ109" i="8"/>
  <c r="AJ108" i="8"/>
  <c r="AJ107" i="8"/>
  <c r="AJ106" i="8"/>
  <c r="AJ105" i="8"/>
  <c r="AJ104" i="8"/>
  <c r="AJ102" i="8"/>
  <c r="AJ101" i="8"/>
  <c r="AJ99" i="8"/>
  <c r="AJ98" i="8"/>
  <c r="AJ97" i="8"/>
  <c r="AJ96" i="8"/>
  <c r="AJ95" i="8"/>
  <c r="AJ94" i="8"/>
  <c r="AJ93" i="8"/>
  <c r="AJ92" i="8"/>
  <c r="AJ91" i="8"/>
  <c r="AJ90" i="8"/>
  <c r="AJ88" i="8"/>
  <c r="AJ87" i="8"/>
  <c r="AJ86" i="8"/>
  <c r="AJ82" i="8"/>
  <c r="AJ81" i="8"/>
  <c r="AJ80" i="8"/>
  <c r="AJ79" i="8"/>
  <c r="AJ78" i="8"/>
  <c r="AJ77" i="8"/>
  <c r="AJ75" i="8"/>
  <c r="AJ73" i="8"/>
  <c r="AJ71" i="8"/>
  <c r="AJ70" i="8"/>
  <c r="AJ69" i="8"/>
  <c r="AJ66" i="8"/>
  <c r="AJ65" i="8"/>
  <c r="AJ64" i="8"/>
  <c r="AJ63" i="8"/>
  <c r="AJ62" i="8"/>
  <c r="AJ61" i="8"/>
  <c r="AJ59" i="8"/>
  <c r="AJ58" i="8"/>
  <c r="AJ56" i="8"/>
  <c r="AJ55" i="8"/>
  <c r="AJ52" i="8"/>
  <c r="AJ51" i="8"/>
  <c r="AJ48" i="8"/>
  <c r="AJ47" i="8"/>
  <c r="AJ46" i="8"/>
  <c r="AJ45" i="8"/>
  <c r="AJ44" i="8"/>
  <c r="AJ43" i="8"/>
  <c r="AJ42" i="8"/>
  <c r="AJ40" i="8"/>
  <c r="AJ38" i="8"/>
  <c r="AJ36" i="8"/>
  <c r="AJ34" i="8"/>
  <c r="AJ33" i="8"/>
  <c r="AJ32" i="8"/>
  <c r="AJ31" i="8"/>
  <c r="AJ30" i="8"/>
  <c r="AJ29" i="8"/>
  <c r="AJ28" i="8"/>
  <c r="AJ27" i="8"/>
  <c r="AJ26" i="8"/>
  <c r="AJ24" i="8"/>
  <c r="AJ23" i="8"/>
  <c r="AJ22" i="8"/>
  <c r="AJ21" i="8"/>
  <c r="AJ20" i="8"/>
  <c r="AJ19" i="8"/>
  <c r="AJ18" i="8"/>
  <c r="AJ17" i="8"/>
  <c r="AJ16" i="8"/>
  <c r="AJ15" i="8"/>
  <c r="AJ13" i="8"/>
  <c r="AJ14" i="8"/>
  <c r="AJ12" i="8"/>
  <c r="AJ11" i="8"/>
  <c r="AJ10" i="8"/>
  <c r="AJ9" i="8"/>
  <c r="AJ8" i="8"/>
  <c r="AJ7" i="8"/>
  <c r="AJ6" i="8"/>
  <c r="AJ5" i="8"/>
  <c r="AI304" i="8"/>
  <c r="AI303" i="8"/>
  <c r="AI302" i="8"/>
  <c r="AI300" i="8"/>
  <c r="AI298" i="8"/>
  <c r="AI297" i="8"/>
  <c r="AI295" i="8"/>
  <c r="AI296" i="8"/>
  <c r="AI294" i="8"/>
  <c r="AI293" i="8"/>
  <c r="AI292" i="8"/>
  <c r="AI291" i="8"/>
  <c r="AI290" i="8"/>
  <c r="AI287" i="8"/>
  <c r="AI284" i="8"/>
  <c r="AI283" i="8"/>
  <c r="AI282" i="8"/>
  <c r="AI281" i="8"/>
  <c r="AI280" i="8"/>
  <c r="AI279" i="8"/>
  <c r="AI278" i="8"/>
  <c r="AI285" i="8"/>
  <c r="AI277" i="8"/>
  <c r="AI276" i="8"/>
  <c r="AI275" i="8"/>
  <c r="AI274" i="8"/>
  <c r="AI273" i="8"/>
  <c r="AI272" i="8"/>
  <c r="AI271" i="8"/>
  <c r="AI270" i="8"/>
  <c r="AI269" i="8"/>
  <c r="AI268" i="8"/>
  <c r="AI267" i="8"/>
  <c r="AI266" i="8"/>
  <c r="AI265" i="8"/>
  <c r="AI264" i="8"/>
  <c r="AI263" i="8"/>
  <c r="AI261" i="8"/>
  <c r="AI260" i="8"/>
  <c r="AI259" i="8"/>
  <c r="AI258" i="8"/>
  <c r="AI257" i="8"/>
  <c r="AI256" i="8"/>
  <c r="AI255" i="8"/>
  <c r="AI253" i="8"/>
  <c r="AI252" i="8"/>
  <c r="AI250" i="8"/>
  <c r="AI249" i="8"/>
  <c r="AI248" i="8"/>
  <c r="AI247" i="8"/>
  <c r="AI246" i="8"/>
  <c r="AI244" i="8"/>
  <c r="AI243" i="8"/>
  <c r="AI242" i="8"/>
  <c r="AI241" i="8"/>
  <c r="AI240" i="8"/>
  <c r="AI239" i="8"/>
  <c r="AI237" i="8"/>
  <c r="AI235" i="8"/>
  <c r="AI234" i="8"/>
  <c r="AI233" i="8"/>
  <c r="AI232" i="8"/>
  <c r="AI229" i="8"/>
  <c r="AI228" i="8"/>
  <c r="AI227" i="8"/>
  <c r="AI226" i="8"/>
  <c r="AI225" i="8"/>
  <c r="AI224" i="8"/>
  <c r="AI220" i="8"/>
  <c r="AI219" i="8"/>
  <c r="AI216" i="8"/>
  <c r="AI213" i="8"/>
  <c r="AI211" i="8"/>
  <c r="AI209" i="8"/>
  <c r="AI208" i="8"/>
  <c r="AI205" i="8"/>
  <c r="AI204" i="8"/>
  <c r="AI203" i="8"/>
  <c r="AI201" i="8"/>
  <c r="AI199" i="8"/>
  <c r="AI198" i="8"/>
  <c r="AI196" i="8"/>
  <c r="AI195" i="8"/>
  <c r="AI193" i="8"/>
  <c r="AI192" i="8"/>
  <c r="AI190" i="8"/>
  <c r="AI188" i="8"/>
  <c r="AI187" i="8"/>
  <c r="AI186" i="8"/>
  <c r="AI185" i="8"/>
  <c r="AI184" i="8"/>
  <c r="AI183" i="8"/>
  <c r="AI181" i="8"/>
  <c r="AI180" i="8"/>
  <c r="AI179" i="8"/>
  <c r="AI178" i="8"/>
  <c r="AI177" i="8"/>
  <c r="AI176" i="8"/>
  <c r="AI175" i="8"/>
  <c r="AI174" i="8"/>
  <c r="AI173" i="8"/>
  <c r="AI172" i="8"/>
  <c r="AI171" i="8"/>
  <c r="AI170" i="8"/>
  <c r="AI169" i="8"/>
  <c r="AI168" i="8"/>
  <c r="AI167" i="8"/>
  <c r="AI166" i="8"/>
  <c r="AI165" i="8"/>
  <c r="AI163" i="8"/>
  <c r="AI161" i="8"/>
  <c r="AI160" i="8"/>
  <c r="AI159" i="8"/>
  <c r="AI158" i="8"/>
  <c r="AI157" i="8"/>
  <c r="AI156" i="8"/>
  <c r="AI154" i="8"/>
  <c r="AI153" i="8"/>
  <c r="AI151" i="8"/>
  <c r="AI147" i="8"/>
  <c r="AI146" i="8"/>
  <c r="AI145" i="8"/>
  <c r="AI144" i="8"/>
  <c r="AI143" i="8"/>
  <c r="AI142" i="8"/>
  <c r="AI141" i="8"/>
  <c r="AI140" i="8"/>
  <c r="AI138" i="8"/>
  <c r="AI137" i="8"/>
  <c r="AI136" i="8"/>
  <c r="AI134" i="8"/>
  <c r="AI133" i="8"/>
  <c r="AI132" i="8"/>
  <c r="AI131" i="8"/>
  <c r="AI130" i="8"/>
  <c r="AI129" i="8"/>
  <c r="AI128" i="8"/>
  <c r="AI126" i="8"/>
  <c r="AI125" i="8"/>
  <c r="AI124" i="8"/>
  <c r="AI123" i="8"/>
  <c r="AI122" i="8"/>
  <c r="AI121" i="8"/>
  <c r="AI120" i="8"/>
  <c r="AI119" i="8"/>
  <c r="AI118" i="8"/>
  <c r="AI116" i="8"/>
  <c r="AI115" i="8"/>
  <c r="AI114" i="8"/>
  <c r="AI113" i="8"/>
  <c r="AI112" i="8"/>
  <c r="AI111" i="8"/>
  <c r="AI110" i="8"/>
  <c r="AI107" i="8"/>
  <c r="AI106" i="8"/>
  <c r="AI105" i="8"/>
  <c r="AI104" i="8"/>
  <c r="AI103" i="8"/>
  <c r="AI101" i="8"/>
  <c r="AI98" i="8"/>
  <c r="AI97" i="8"/>
  <c r="AI96" i="8"/>
  <c r="AI95" i="8"/>
  <c r="AI93" i="8"/>
  <c r="AI92" i="8"/>
  <c r="AI90" i="8"/>
  <c r="AI89" i="8"/>
  <c r="AI88" i="8"/>
  <c r="AI86" i="8"/>
  <c r="AI85" i="8"/>
  <c r="AI84" i="8"/>
  <c r="AI83" i="8"/>
  <c r="AI82" i="8"/>
  <c r="AI79" i="8"/>
  <c r="AI78" i="8"/>
  <c r="AI77" i="8"/>
  <c r="AI76" i="8"/>
  <c r="AI75" i="8"/>
  <c r="AI73" i="8"/>
  <c r="AI72" i="8"/>
  <c r="AI71" i="8"/>
  <c r="AI70" i="8"/>
  <c r="AI69" i="8"/>
  <c r="AI68" i="8"/>
  <c r="AI67" i="8"/>
  <c r="AI66" i="8"/>
  <c r="AI65" i="8"/>
  <c r="AI64" i="8"/>
  <c r="AI63" i="8"/>
  <c r="AI62" i="8"/>
  <c r="AI60" i="8"/>
  <c r="AI59" i="8"/>
  <c r="AI58" i="8"/>
  <c r="AI57" i="8"/>
  <c r="AI56" i="8"/>
  <c r="AI55" i="8"/>
  <c r="AI54" i="8"/>
  <c r="AI53" i="8"/>
  <c r="AI52" i="8"/>
  <c r="AI50" i="8"/>
  <c r="AI48" i="8"/>
  <c r="AI47" i="8"/>
  <c r="AI44" i="8"/>
  <c r="AI43" i="8"/>
  <c r="AI41" i="8"/>
  <c r="AI40" i="8"/>
  <c r="AI39" i="8"/>
  <c r="AI38" i="8"/>
  <c r="AI36" i="8"/>
  <c r="AI35" i="8"/>
  <c r="AI34" i="8"/>
  <c r="AI30" i="8"/>
  <c r="AI29" i="8"/>
  <c r="AI28" i="8"/>
  <c r="AI27" i="8"/>
  <c r="AI26" i="8"/>
  <c r="AI24" i="8"/>
  <c r="AI23" i="8"/>
  <c r="AI20" i="8"/>
  <c r="AI19" i="8"/>
  <c r="AI18" i="8"/>
  <c r="AI17" i="8"/>
  <c r="AI16" i="8"/>
  <c r="AI13" i="8"/>
  <c r="AI14" i="8"/>
  <c r="AI11" i="8"/>
  <c r="AI10" i="8"/>
  <c r="AI9" i="8"/>
  <c r="AI8" i="8"/>
  <c r="AI7" i="8"/>
  <c r="AI6" i="8"/>
  <c r="AI5" i="8"/>
  <c r="U304" i="8"/>
  <c r="U303" i="8"/>
  <c r="U302" i="8"/>
  <c r="U301" i="8"/>
  <c r="U300" i="8"/>
  <c r="U299" i="8"/>
  <c r="U298" i="8"/>
  <c r="U297" i="8"/>
  <c r="U295" i="8"/>
  <c r="U296" i="8"/>
  <c r="U294" i="8"/>
  <c r="U293" i="8"/>
  <c r="U292" i="8"/>
  <c r="U291" i="8"/>
  <c r="U290" i="8"/>
  <c r="U289" i="8"/>
  <c r="U288" i="8"/>
  <c r="U287" i="8"/>
  <c r="U286" i="8"/>
  <c r="U284" i="8"/>
  <c r="U283" i="8"/>
  <c r="U282" i="8"/>
  <c r="U281" i="8"/>
  <c r="U280" i="8"/>
  <c r="U279" i="8"/>
  <c r="U278" i="8"/>
  <c r="U285" i="8"/>
  <c r="U277" i="8"/>
  <c r="U276" i="8"/>
  <c r="U275" i="8"/>
  <c r="U274" i="8"/>
  <c r="U273" i="8"/>
  <c r="U272" i="8"/>
  <c r="U271" i="8"/>
  <c r="U270" i="8"/>
  <c r="U269" i="8"/>
  <c r="U268" i="8"/>
  <c r="U267" i="8"/>
  <c r="U266" i="8"/>
  <c r="U265" i="8"/>
  <c r="U264" i="8"/>
  <c r="U263" i="8"/>
  <c r="U262" i="8"/>
  <c r="U261" i="8"/>
  <c r="U260" i="8"/>
  <c r="U259" i="8"/>
  <c r="U258" i="8"/>
  <c r="U257" i="8"/>
  <c r="U256" i="8"/>
  <c r="U255" i="8"/>
  <c r="U254" i="8"/>
  <c r="U253" i="8"/>
  <c r="U252" i="8"/>
  <c r="U251" i="8"/>
  <c r="U250" i="8"/>
  <c r="U249" i="8"/>
  <c r="U248" i="8"/>
  <c r="U247" i="8"/>
  <c r="U246" i="8"/>
  <c r="U245" i="8"/>
  <c r="U244" i="8"/>
  <c r="U243" i="8"/>
  <c r="U242" i="8"/>
  <c r="U241" i="8"/>
  <c r="U240" i="8"/>
  <c r="U239" i="8"/>
  <c r="U238" i="8"/>
  <c r="U237" i="8"/>
  <c r="U236" i="8"/>
  <c r="U235" i="8"/>
  <c r="U234" i="8"/>
  <c r="U233" i="8"/>
  <c r="U232" i="8"/>
  <c r="U231" i="8"/>
  <c r="U230" i="8"/>
  <c r="U229" i="8"/>
  <c r="U228" i="8"/>
  <c r="U227" i="8"/>
  <c r="U226" i="8"/>
  <c r="U225" i="8"/>
  <c r="U224" i="8"/>
  <c r="U223" i="8"/>
  <c r="U222" i="8"/>
  <c r="U221" i="8"/>
  <c r="U220" i="8"/>
  <c r="U219" i="8"/>
  <c r="U218" i="8"/>
  <c r="U217" i="8"/>
  <c r="U216" i="8"/>
  <c r="U215" i="8"/>
  <c r="U214" i="8"/>
  <c r="U213" i="8"/>
  <c r="U212" i="8"/>
  <c r="U211" i="8"/>
  <c r="U210" i="8"/>
  <c r="U209" i="8"/>
  <c r="U208" i="8"/>
  <c r="U207" i="8"/>
  <c r="U206" i="8"/>
  <c r="U205" i="8"/>
  <c r="U204" i="8"/>
  <c r="U203" i="8"/>
  <c r="U202" i="8"/>
  <c r="U201" i="8"/>
  <c r="U200" i="8"/>
  <c r="U199" i="8"/>
  <c r="U198" i="8"/>
  <c r="U197" i="8"/>
  <c r="U196" i="8"/>
  <c r="U195" i="8"/>
  <c r="U194" i="8"/>
  <c r="U193" i="8"/>
  <c r="U192" i="8"/>
  <c r="U191" i="8"/>
  <c r="U190" i="8"/>
  <c r="U189" i="8"/>
  <c r="U188" i="8"/>
  <c r="U187" i="8"/>
  <c r="U186" i="8"/>
  <c r="U185" i="8"/>
  <c r="U184" i="8"/>
  <c r="U183" i="8"/>
  <c r="U182" i="8"/>
  <c r="U181" i="8"/>
  <c r="U180" i="8"/>
  <c r="U179" i="8"/>
  <c r="U178" i="8"/>
  <c r="U177" i="8"/>
  <c r="U176" i="8"/>
  <c r="U175" i="8"/>
  <c r="U174" i="8"/>
  <c r="U173" i="8"/>
  <c r="U172" i="8"/>
  <c r="U171" i="8"/>
  <c r="U170" i="8"/>
  <c r="U169" i="8"/>
  <c r="U168" i="8"/>
  <c r="U167" i="8"/>
  <c r="U166" i="8"/>
  <c r="U165" i="8"/>
  <c r="U164" i="8"/>
  <c r="U163" i="8"/>
  <c r="U162" i="8"/>
  <c r="U161" i="8"/>
  <c r="U160" i="8"/>
  <c r="U159" i="8"/>
  <c r="U158" i="8"/>
  <c r="U157" i="8"/>
  <c r="U155" i="8"/>
  <c r="U156" i="8"/>
  <c r="U154" i="8"/>
  <c r="U153" i="8"/>
  <c r="U152" i="8"/>
  <c r="U151" i="8"/>
  <c r="U150" i="8"/>
  <c r="U149" i="8"/>
  <c r="U148" i="8"/>
  <c r="U147" i="8"/>
  <c r="U146" i="8"/>
  <c r="U145" i="8"/>
  <c r="U144" i="8"/>
  <c r="U143" i="8"/>
  <c r="U142" i="8"/>
  <c r="U141" i="8"/>
  <c r="U140" i="8"/>
  <c r="U139" i="8"/>
  <c r="U138" i="8"/>
  <c r="U137" i="8"/>
  <c r="U136" i="8"/>
  <c r="U135" i="8"/>
  <c r="U134" i="8"/>
  <c r="U133" i="8"/>
  <c r="U132" i="8"/>
  <c r="U131" i="8"/>
  <c r="U130" i="8"/>
  <c r="U129" i="8"/>
  <c r="U128" i="8"/>
  <c r="U127" i="8"/>
  <c r="U126" i="8"/>
  <c r="U125" i="8"/>
  <c r="U124" i="8"/>
  <c r="U123" i="8"/>
  <c r="U122" i="8"/>
  <c r="U121" i="8"/>
  <c r="U120" i="8"/>
  <c r="U119" i="8"/>
  <c r="U118" i="8"/>
  <c r="U117" i="8"/>
  <c r="U116" i="8"/>
  <c r="U115" i="8"/>
  <c r="U114" i="8"/>
  <c r="U113" i="8"/>
  <c r="U112" i="8"/>
  <c r="U111" i="8"/>
  <c r="U110" i="8"/>
  <c r="U109" i="8"/>
  <c r="U108" i="8"/>
  <c r="U107" i="8"/>
  <c r="U106" i="8"/>
  <c r="U105" i="8"/>
  <c r="U104" i="8"/>
  <c r="U103" i="8"/>
  <c r="U102" i="8"/>
  <c r="U101" i="8"/>
  <c r="U100" i="8"/>
  <c r="U99" i="8"/>
  <c r="U98" i="8"/>
  <c r="U97" i="8"/>
  <c r="U96" i="8"/>
  <c r="U95" i="8"/>
  <c r="U94" i="8"/>
  <c r="U93" i="8"/>
  <c r="U92" i="8"/>
  <c r="U91" i="8"/>
  <c r="U90" i="8"/>
  <c r="U89" i="8"/>
  <c r="U88" i="8"/>
  <c r="U87" i="8"/>
  <c r="U86" i="8"/>
  <c r="U85" i="8"/>
  <c r="U84" i="8"/>
  <c r="U83" i="8"/>
  <c r="U82" i="8"/>
  <c r="U81" i="8"/>
  <c r="U80" i="8"/>
  <c r="U79" i="8"/>
  <c r="U78" i="8"/>
  <c r="U77" i="8"/>
  <c r="U76" i="8"/>
  <c r="U75" i="8"/>
  <c r="U74" i="8"/>
  <c r="U73" i="8"/>
  <c r="U72" i="8"/>
  <c r="U71" i="8"/>
  <c r="U70" i="8"/>
  <c r="U69" i="8"/>
  <c r="U68" i="8"/>
  <c r="U67" i="8"/>
  <c r="U66" i="8"/>
  <c r="U65" i="8"/>
  <c r="U64" i="8"/>
  <c r="U63" i="8"/>
  <c r="U62" i="8"/>
  <c r="U61" i="8"/>
  <c r="U60" i="8"/>
  <c r="U59" i="8"/>
  <c r="U58" i="8"/>
  <c r="U57" i="8"/>
  <c r="U56" i="8"/>
  <c r="U55" i="8"/>
  <c r="U54" i="8"/>
  <c r="U53" i="8"/>
  <c r="U52" i="8"/>
  <c r="U51" i="8"/>
  <c r="U50" i="8"/>
  <c r="U49" i="8"/>
  <c r="U48" i="8"/>
  <c r="U47" i="8"/>
  <c r="U46" i="8"/>
  <c r="U45" i="8"/>
  <c r="U44" i="8"/>
  <c r="U43" i="8"/>
  <c r="U42" i="8"/>
  <c r="U41" i="8"/>
  <c r="U40" i="8"/>
  <c r="U39" i="8"/>
  <c r="U38" i="8"/>
  <c r="U37" i="8"/>
  <c r="U36" i="8"/>
  <c r="U35" i="8"/>
  <c r="U34" i="8"/>
  <c r="U33" i="8"/>
  <c r="U32" i="8"/>
  <c r="U31" i="8"/>
  <c r="U30" i="8"/>
  <c r="U29" i="8"/>
  <c r="U28" i="8"/>
  <c r="U27" i="8"/>
  <c r="U26" i="8"/>
  <c r="U25" i="8"/>
  <c r="U24" i="8"/>
  <c r="U23" i="8"/>
  <c r="U22" i="8"/>
  <c r="U21" i="8"/>
  <c r="U20" i="8"/>
  <c r="U19" i="8"/>
  <c r="U18" i="8"/>
  <c r="U17" i="8"/>
  <c r="U16" i="8"/>
  <c r="U15" i="8"/>
  <c r="U13" i="8"/>
  <c r="U14" i="8"/>
  <c r="U12" i="8"/>
  <c r="U11" i="8"/>
  <c r="U10" i="8"/>
  <c r="U9" i="8"/>
  <c r="U8" i="8"/>
  <c r="U7" i="8"/>
  <c r="U6" i="8"/>
  <c r="Q252" i="8"/>
  <c r="AY252" i="8" s="1"/>
  <c r="Q188" i="8"/>
  <c r="AY188" i="8" s="1"/>
  <c r="Q36" i="8"/>
  <c r="G294" i="8"/>
  <c r="F294" i="8"/>
  <c r="L294" i="8" s="1"/>
  <c r="G293" i="8"/>
  <c r="F293" i="8"/>
  <c r="L293" i="8" s="1"/>
  <c r="AK293" i="8" s="1"/>
  <c r="G292" i="8"/>
  <c r="F292" i="8"/>
  <c r="L292" i="8" s="1"/>
  <c r="G291" i="8"/>
  <c r="F291" i="8"/>
  <c r="L291" i="8" s="1"/>
  <c r="AK291" i="8" s="1"/>
  <c r="G290" i="8"/>
  <c r="F290" i="8"/>
  <c r="L290" i="8" s="1"/>
  <c r="G289" i="8"/>
  <c r="F289" i="8"/>
  <c r="L289" i="8" s="1"/>
  <c r="AK289" i="8" s="1"/>
  <c r="G288" i="8"/>
  <c r="F288" i="8"/>
  <c r="L288" i="8" s="1"/>
  <c r="AK288" i="8" s="1"/>
  <c r="G287" i="8"/>
  <c r="F287" i="8"/>
  <c r="L287" i="8" s="1"/>
  <c r="G286" i="8"/>
  <c r="F286" i="8"/>
  <c r="L286" i="8" s="1"/>
  <c r="AK286" i="8" s="1"/>
  <c r="G284" i="8"/>
  <c r="F284" i="8"/>
  <c r="L284" i="8" s="1"/>
  <c r="AK284" i="8" s="1"/>
  <c r="G283" i="8"/>
  <c r="F283" i="8"/>
  <c r="L283" i="8" s="1"/>
  <c r="AK283" i="8" s="1"/>
  <c r="G282" i="8"/>
  <c r="F282" i="8"/>
  <c r="L282" i="8" s="1"/>
  <c r="AK282" i="8" s="1"/>
  <c r="G281" i="8"/>
  <c r="F281" i="8"/>
  <c r="L281" i="8" s="1"/>
  <c r="AK281" i="8" s="1"/>
  <c r="G280" i="8"/>
  <c r="F280" i="8"/>
  <c r="L280" i="8" s="1"/>
  <c r="AK280" i="8" s="1"/>
  <c r="G279" i="8"/>
  <c r="F279" i="8"/>
  <c r="L279" i="8" s="1"/>
  <c r="G278" i="8"/>
  <c r="F278" i="8"/>
  <c r="L278" i="8" s="1"/>
  <c r="G285" i="8"/>
  <c r="F285" i="8"/>
  <c r="L285" i="8" s="1"/>
  <c r="G277" i="8"/>
  <c r="F277" i="8"/>
  <c r="L277" i="8" s="1"/>
  <c r="G276" i="8"/>
  <c r="F276" i="8"/>
  <c r="L276" i="8" s="1"/>
  <c r="G275" i="8"/>
  <c r="F275" i="8"/>
  <c r="L275" i="8" s="1"/>
  <c r="G274" i="8"/>
  <c r="F274" i="8"/>
  <c r="L274" i="8" s="1"/>
  <c r="G273" i="8"/>
  <c r="F273" i="8"/>
  <c r="L273" i="8" s="1"/>
  <c r="G272" i="8"/>
  <c r="F272" i="8"/>
  <c r="L272" i="8" s="1"/>
  <c r="G271" i="8"/>
  <c r="F271" i="8"/>
  <c r="L271" i="8" s="1"/>
  <c r="G270" i="8"/>
  <c r="F270" i="8"/>
  <c r="L270" i="8" s="1"/>
  <c r="G269" i="8"/>
  <c r="F269" i="8"/>
  <c r="L269" i="8" s="1"/>
  <c r="G268" i="8"/>
  <c r="F268" i="8"/>
  <c r="L268" i="8" s="1"/>
  <c r="G267" i="8"/>
  <c r="F267" i="8"/>
  <c r="L267" i="8" s="1"/>
  <c r="G266" i="8"/>
  <c r="F266" i="8"/>
  <c r="L266" i="8" s="1"/>
  <c r="G265" i="8"/>
  <c r="F265" i="8"/>
  <c r="L265" i="8" s="1"/>
  <c r="G264" i="8"/>
  <c r="F264" i="8"/>
  <c r="L264" i="8" s="1"/>
  <c r="G263" i="8"/>
  <c r="F263" i="8"/>
  <c r="L263" i="8" s="1"/>
  <c r="G262" i="8"/>
  <c r="F262" i="8"/>
  <c r="L262" i="8" s="1"/>
  <c r="AK262" i="8" s="1"/>
  <c r="G261" i="8"/>
  <c r="F261" i="8"/>
  <c r="L261" i="8" s="1"/>
  <c r="G260" i="8"/>
  <c r="F260" i="8"/>
  <c r="L260" i="8" s="1"/>
  <c r="AK260" i="8" s="1"/>
  <c r="G259" i="8"/>
  <c r="F259" i="8"/>
  <c r="L259" i="8" s="1"/>
  <c r="AK259" i="8" s="1"/>
  <c r="G258" i="8"/>
  <c r="F258" i="8"/>
  <c r="L258" i="8" s="1"/>
  <c r="AK258" i="8" s="1"/>
  <c r="G257" i="8"/>
  <c r="F257" i="8"/>
  <c r="L257" i="8" s="1"/>
  <c r="G256" i="8"/>
  <c r="F256" i="8"/>
  <c r="L256" i="8" s="1"/>
  <c r="G255" i="8"/>
  <c r="F255" i="8"/>
  <c r="L255" i="8" s="1"/>
  <c r="AK255" i="8" s="1"/>
  <c r="G254" i="8"/>
  <c r="F254" i="8"/>
  <c r="L254" i="8" s="1"/>
  <c r="AK254" i="8" s="1"/>
  <c r="G253" i="8"/>
  <c r="F253" i="8"/>
  <c r="L253" i="8" s="1"/>
  <c r="AK253" i="8" s="1"/>
  <c r="G252" i="8"/>
  <c r="F252" i="8"/>
  <c r="L252" i="8" s="1"/>
  <c r="AK252" i="8" s="1"/>
  <c r="G251" i="8"/>
  <c r="F251" i="8"/>
  <c r="L251" i="8" s="1"/>
  <c r="AK251" i="8" s="1"/>
  <c r="G250" i="8"/>
  <c r="F250" i="8"/>
  <c r="L250" i="8" s="1"/>
  <c r="G249" i="8"/>
  <c r="F249" i="8"/>
  <c r="L249" i="8" s="1"/>
  <c r="G248" i="8"/>
  <c r="F248" i="8"/>
  <c r="L248" i="8" s="1"/>
  <c r="G247" i="8"/>
  <c r="F247" i="8"/>
  <c r="L247" i="8" s="1"/>
  <c r="AK247" i="8" s="1"/>
  <c r="G246" i="8"/>
  <c r="F246" i="8"/>
  <c r="L246" i="8" s="1"/>
  <c r="G245" i="8"/>
  <c r="F245" i="8"/>
  <c r="L245" i="8" s="1"/>
  <c r="AK245" i="8" s="1"/>
  <c r="G244" i="8"/>
  <c r="F244" i="8"/>
  <c r="L244" i="8" s="1"/>
  <c r="G243" i="8"/>
  <c r="F243" i="8"/>
  <c r="L243" i="8" s="1"/>
  <c r="AK243" i="8" s="1"/>
  <c r="G242" i="8"/>
  <c r="F242" i="8"/>
  <c r="L242" i="8" s="1"/>
  <c r="G241" i="8"/>
  <c r="F241" i="8"/>
  <c r="L241" i="8" s="1"/>
  <c r="AK241" i="8" s="1"/>
  <c r="G240" i="8"/>
  <c r="F240" i="8"/>
  <c r="L240" i="8" s="1"/>
  <c r="G239" i="8"/>
  <c r="F239" i="8"/>
  <c r="L239" i="8" s="1"/>
  <c r="AK239" i="8" s="1"/>
  <c r="G238" i="8"/>
  <c r="F238" i="8"/>
  <c r="L238" i="8" s="1"/>
  <c r="AK238" i="8" s="1"/>
  <c r="G237" i="8"/>
  <c r="F237" i="8"/>
  <c r="L237" i="8" s="1"/>
  <c r="AK237" i="8" s="1"/>
  <c r="G236" i="8"/>
  <c r="F236" i="8"/>
  <c r="L236" i="8" s="1"/>
  <c r="AK236" i="8" s="1"/>
  <c r="G235" i="8"/>
  <c r="F235" i="8"/>
  <c r="L235" i="8" s="1"/>
  <c r="G234" i="8"/>
  <c r="F234" i="8"/>
  <c r="L234" i="8" s="1"/>
  <c r="AK234" i="8" s="1"/>
  <c r="G233" i="8"/>
  <c r="F233" i="8"/>
  <c r="L233" i="8" s="1"/>
  <c r="G232" i="8"/>
  <c r="F232" i="8"/>
  <c r="L232" i="8" s="1"/>
  <c r="AK232" i="8" s="1"/>
  <c r="G231" i="8"/>
  <c r="F231" i="8"/>
  <c r="L231" i="8" s="1"/>
  <c r="AK231" i="8" s="1"/>
  <c r="G230" i="8"/>
  <c r="F230" i="8"/>
  <c r="L230" i="8" s="1"/>
  <c r="AK230" i="8" s="1"/>
  <c r="G229" i="8"/>
  <c r="F229" i="8"/>
  <c r="L229" i="8" s="1"/>
  <c r="AK229" i="8" s="1"/>
  <c r="G228" i="8"/>
  <c r="F228" i="8"/>
  <c r="L228" i="8" s="1"/>
  <c r="G227" i="8"/>
  <c r="F227" i="8"/>
  <c r="L227" i="8" s="1"/>
  <c r="G226" i="8"/>
  <c r="F226" i="8"/>
  <c r="L226" i="8" s="1"/>
  <c r="G225" i="8"/>
  <c r="F225" i="8"/>
  <c r="L225" i="8" s="1"/>
  <c r="G224" i="8"/>
  <c r="F224" i="8"/>
  <c r="L224" i="8" s="1"/>
  <c r="G223" i="8"/>
  <c r="F223" i="8"/>
  <c r="L223" i="8" s="1"/>
  <c r="AK223" i="8" s="1"/>
  <c r="G222" i="8"/>
  <c r="F222" i="8"/>
  <c r="L222" i="8" s="1"/>
  <c r="AK222" i="8" s="1"/>
  <c r="G221" i="8"/>
  <c r="F221" i="8"/>
  <c r="L221" i="8" s="1"/>
  <c r="AK221" i="8" s="1"/>
  <c r="G220" i="8"/>
  <c r="F220" i="8"/>
  <c r="L220" i="8" s="1"/>
  <c r="AK220" i="8" s="1"/>
  <c r="G219" i="8"/>
  <c r="F219" i="8"/>
  <c r="L219" i="8" s="1"/>
  <c r="AK219" i="8" s="1"/>
  <c r="G218" i="8"/>
  <c r="F218" i="8"/>
  <c r="L218" i="8" s="1"/>
  <c r="AK218" i="8" s="1"/>
  <c r="G217" i="8"/>
  <c r="F217" i="8"/>
  <c r="L217" i="8" s="1"/>
  <c r="AK217" i="8" s="1"/>
  <c r="G216" i="8"/>
  <c r="F216" i="8"/>
  <c r="L216" i="8" s="1"/>
  <c r="AK216" i="8" s="1"/>
  <c r="G215" i="8"/>
  <c r="F215" i="8"/>
  <c r="L215" i="8" s="1"/>
  <c r="AK215" i="8" s="1"/>
  <c r="G214" i="8"/>
  <c r="F214" i="8"/>
  <c r="L214" i="8" s="1"/>
  <c r="AK214" i="8" s="1"/>
  <c r="G213" i="8"/>
  <c r="F213" i="8"/>
  <c r="L213" i="8" s="1"/>
  <c r="G212" i="8"/>
  <c r="F212" i="8"/>
  <c r="L212" i="8" s="1"/>
  <c r="AK212" i="8" s="1"/>
  <c r="G211" i="8"/>
  <c r="F211" i="8"/>
  <c r="L211" i="8" s="1"/>
  <c r="G210" i="8"/>
  <c r="F210" i="8"/>
  <c r="L210" i="8" s="1"/>
  <c r="AK210" i="8" s="1"/>
  <c r="G209" i="8"/>
  <c r="F209" i="8"/>
  <c r="L209" i="8" s="1"/>
  <c r="G208" i="8"/>
  <c r="F208" i="8"/>
  <c r="L208" i="8" s="1"/>
  <c r="AK208" i="8" s="1"/>
  <c r="G207" i="8"/>
  <c r="F207" i="8"/>
  <c r="L207" i="8" s="1"/>
  <c r="AK207" i="8" s="1"/>
  <c r="G206" i="8"/>
  <c r="F206" i="8"/>
  <c r="L206" i="8" s="1"/>
  <c r="AK206" i="8" s="1"/>
  <c r="G205" i="8"/>
  <c r="F205" i="8"/>
  <c r="L205" i="8" s="1"/>
  <c r="AK205" i="8" s="1"/>
  <c r="G204" i="8"/>
  <c r="F204" i="8"/>
  <c r="L204" i="8" s="1"/>
  <c r="AK204" i="8" s="1"/>
  <c r="G203" i="8"/>
  <c r="F203" i="8"/>
  <c r="L203" i="8" s="1"/>
  <c r="G202" i="8"/>
  <c r="F202" i="8"/>
  <c r="L202" i="8" s="1"/>
  <c r="AK202" i="8" s="1"/>
  <c r="G201" i="8"/>
  <c r="F201" i="8"/>
  <c r="L201" i="8" s="1"/>
  <c r="G200" i="8"/>
  <c r="F200" i="8"/>
  <c r="L200" i="8" s="1"/>
  <c r="AK200" i="8" s="1"/>
  <c r="G199" i="8"/>
  <c r="F199" i="8"/>
  <c r="L199" i="8" s="1"/>
  <c r="G198" i="8"/>
  <c r="F198" i="8"/>
  <c r="L198" i="8" s="1"/>
  <c r="G197" i="8"/>
  <c r="F197" i="8"/>
  <c r="L197" i="8" s="1"/>
  <c r="AK197" i="8" s="1"/>
  <c r="G196" i="8"/>
  <c r="F196" i="8"/>
  <c r="L196" i="8" s="1"/>
  <c r="G195" i="8"/>
  <c r="F195" i="8"/>
  <c r="L195" i="8" s="1"/>
  <c r="G194" i="8"/>
  <c r="F194" i="8"/>
  <c r="L194" i="8" s="1"/>
  <c r="AK194" i="8" s="1"/>
  <c r="G193" i="8"/>
  <c r="F193" i="8"/>
  <c r="L193" i="8" s="1"/>
  <c r="AK193" i="8" s="1"/>
  <c r="G192" i="8"/>
  <c r="F192" i="8"/>
  <c r="L192" i="8" s="1"/>
  <c r="AK192" i="8" s="1"/>
  <c r="G191" i="8"/>
  <c r="F191" i="8"/>
  <c r="L191" i="8" s="1"/>
  <c r="AK191" i="8" s="1"/>
  <c r="G190" i="8"/>
  <c r="F190" i="8"/>
  <c r="L190" i="8" s="1"/>
  <c r="G189" i="8"/>
  <c r="F189" i="8"/>
  <c r="L189" i="8" s="1"/>
  <c r="AK189" i="8" s="1"/>
  <c r="G188" i="8"/>
  <c r="F188" i="8"/>
  <c r="L188" i="8" s="1"/>
  <c r="G187" i="8"/>
  <c r="F187" i="8"/>
  <c r="L187" i="8" s="1"/>
  <c r="G186" i="8"/>
  <c r="F186" i="8"/>
  <c r="L186" i="8" s="1"/>
  <c r="G185" i="8"/>
  <c r="F185" i="8"/>
  <c r="L185" i="8" s="1"/>
  <c r="G184" i="8"/>
  <c r="F184" i="8"/>
  <c r="L184" i="8" s="1"/>
  <c r="G183" i="8"/>
  <c r="F183" i="8"/>
  <c r="L183" i="8" s="1"/>
  <c r="G182" i="8"/>
  <c r="F182" i="8"/>
  <c r="L182" i="8" s="1"/>
  <c r="AK182" i="8" s="1"/>
  <c r="G181" i="8"/>
  <c r="F181" i="8"/>
  <c r="L181" i="8" s="1"/>
  <c r="G180" i="8"/>
  <c r="F180" i="8"/>
  <c r="L180" i="8" s="1"/>
  <c r="AK180" i="8" s="1"/>
  <c r="G179" i="8"/>
  <c r="F179" i="8"/>
  <c r="L179" i="8" s="1"/>
  <c r="G178" i="8"/>
  <c r="F178" i="8"/>
  <c r="L178" i="8" s="1"/>
  <c r="AK178" i="8" s="1"/>
  <c r="G177" i="8"/>
  <c r="F177" i="8"/>
  <c r="L177" i="8" s="1"/>
  <c r="AK177" i="8" s="1"/>
  <c r="G176" i="8"/>
  <c r="F176" i="8"/>
  <c r="L176" i="8" s="1"/>
  <c r="AK176" i="8" s="1"/>
  <c r="G175" i="8"/>
  <c r="F175" i="8"/>
  <c r="L175" i="8" s="1"/>
  <c r="AK175" i="8" s="1"/>
  <c r="G174" i="8"/>
  <c r="F174" i="8"/>
  <c r="L174" i="8" s="1"/>
  <c r="AK174" i="8" s="1"/>
  <c r="G173" i="8"/>
  <c r="F173" i="8"/>
  <c r="L173" i="8" s="1"/>
  <c r="AK173" i="8" s="1"/>
  <c r="G172" i="8"/>
  <c r="F172" i="8"/>
  <c r="L172" i="8" s="1"/>
  <c r="AK172" i="8" s="1"/>
  <c r="G171" i="8"/>
  <c r="F171" i="8"/>
  <c r="L171" i="8" s="1"/>
  <c r="AK171" i="8" s="1"/>
  <c r="G170" i="8"/>
  <c r="F170" i="8"/>
  <c r="L170" i="8" s="1"/>
  <c r="AK170" i="8" s="1"/>
  <c r="G169" i="8"/>
  <c r="F169" i="8"/>
  <c r="L169" i="8" s="1"/>
  <c r="G168" i="8"/>
  <c r="F168" i="8"/>
  <c r="L168" i="8" s="1"/>
  <c r="G167" i="8"/>
  <c r="F167" i="8"/>
  <c r="L167" i="8" s="1"/>
  <c r="G166" i="8"/>
  <c r="F166" i="8"/>
  <c r="L166" i="8" s="1"/>
  <c r="G165" i="8"/>
  <c r="F165" i="8"/>
  <c r="L165" i="8" s="1"/>
  <c r="G164" i="8"/>
  <c r="F164" i="8"/>
  <c r="L164" i="8" s="1"/>
  <c r="AK164" i="8" s="1"/>
  <c r="G163" i="8"/>
  <c r="F163" i="8"/>
  <c r="L163" i="8" s="1"/>
  <c r="G162" i="8"/>
  <c r="F162" i="8"/>
  <c r="L162" i="8" s="1"/>
  <c r="AK162" i="8" s="1"/>
  <c r="G161" i="8"/>
  <c r="F161" i="8"/>
  <c r="L161" i="8" s="1"/>
  <c r="G160" i="8"/>
  <c r="F160" i="8"/>
  <c r="L160" i="8" s="1"/>
  <c r="G159" i="8"/>
  <c r="F159" i="8"/>
  <c r="L159" i="8" s="1"/>
  <c r="AK159" i="8" s="1"/>
  <c r="G158" i="8"/>
  <c r="F158" i="8"/>
  <c r="L158" i="8" s="1"/>
  <c r="G157" i="8"/>
  <c r="F157" i="8"/>
  <c r="L157" i="8" s="1"/>
  <c r="AK157" i="8" s="1"/>
  <c r="G155" i="8"/>
  <c r="F155" i="8"/>
  <c r="L155" i="8" s="1"/>
  <c r="AK155" i="8" s="1"/>
  <c r="G156" i="8"/>
  <c r="F156" i="8"/>
  <c r="L156" i="8" s="1"/>
  <c r="AK156" i="8" s="1"/>
  <c r="G154" i="8"/>
  <c r="F154" i="8"/>
  <c r="L154" i="8" s="1"/>
  <c r="AK154" i="8" s="1"/>
  <c r="G153" i="8"/>
  <c r="F153" i="8"/>
  <c r="L153" i="8" s="1"/>
  <c r="G152" i="8"/>
  <c r="F152" i="8"/>
  <c r="L152" i="8" s="1"/>
  <c r="AK152" i="8" s="1"/>
  <c r="G151" i="8"/>
  <c r="F151" i="8"/>
  <c r="L151" i="8" s="1"/>
  <c r="G150" i="8"/>
  <c r="F150" i="8"/>
  <c r="L150" i="8" s="1"/>
  <c r="AK150" i="8" s="1"/>
  <c r="G149" i="8"/>
  <c r="F149" i="8"/>
  <c r="L149" i="8" s="1"/>
  <c r="AK149" i="8" s="1"/>
  <c r="G148" i="8"/>
  <c r="F148" i="8"/>
  <c r="L148" i="8" s="1"/>
  <c r="AK148" i="8" s="1"/>
  <c r="G147" i="8"/>
  <c r="F147" i="8"/>
  <c r="L147" i="8" s="1"/>
  <c r="G146" i="8"/>
  <c r="F146" i="8"/>
  <c r="L146" i="8" s="1"/>
  <c r="G145" i="8"/>
  <c r="F145" i="8"/>
  <c r="L145" i="8" s="1"/>
  <c r="AK145" i="8" s="1"/>
  <c r="G144" i="8"/>
  <c r="F144" i="8"/>
  <c r="L144" i="8" s="1"/>
  <c r="AK144" i="8" s="1"/>
  <c r="G143" i="8"/>
  <c r="F143" i="8"/>
  <c r="L143" i="8" s="1"/>
  <c r="AK143" i="8" s="1"/>
  <c r="G142" i="8"/>
  <c r="F142" i="8"/>
  <c r="L142" i="8" s="1"/>
  <c r="G141" i="8"/>
  <c r="F141" i="8"/>
  <c r="L141" i="8" s="1"/>
  <c r="G140" i="8"/>
  <c r="F140" i="8"/>
  <c r="L140" i="8" s="1"/>
  <c r="G139" i="8"/>
  <c r="F139" i="8"/>
  <c r="L139" i="8" s="1"/>
  <c r="AK139" i="8" s="1"/>
  <c r="G138" i="8"/>
  <c r="F138" i="8"/>
  <c r="L138" i="8" s="1"/>
  <c r="G137" i="8"/>
  <c r="F137" i="8"/>
  <c r="L137" i="8" s="1"/>
  <c r="G136" i="8"/>
  <c r="F136" i="8"/>
  <c r="L136" i="8" s="1"/>
  <c r="G135" i="8"/>
  <c r="F135" i="8"/>
  <c r="L135" i="8" s="1"/>
  <c r="AK135" i="8" s="1"/>
  <c r="G134" i="8"/>
  <c r="F134" i="8"/>
  <c r="L134" i="8" s="1"/>
  <c r="G133" i="8"/>
  <c r="F133" i="8"/>
  <c r="L133" i="8" s="1"/>
  <c r="AK133" i="8" s="1"/>
  <c r="G132" i="8"/>
  <c r="F132" i="8"/>
  <c r="L132" i="8" s="1"/>
  <c r="G131" i="8"/>
  <c r="F131" i="8"/>
  <c r="L131" i="8" s="1"/>
  <c r="G130" i="8"/>
  <c r="F130" i="8"/>
  <c r="L130" i="8" s="1"/>
  <c r="G129" i="8"/>
  <c r="F129" i="8"/>
  <c r="L129" i="8" s="1"/>
  <c r="AK129" i="8" s="1"/>
  <c r="G128" i="8"/>
  <c r="F128" i="8"/>
  <c r="L128" i="8" s="1"/>
  <c r="G127" i="8"/>
  <c r="F127" i="8"/>
  <c r="L127" i="8" s="1"/>
  <c r="AK127" i="8" s="1"/>
  <c r="G126" i="8"/>
  <c r="F126" i="8"/>
  <c r="L126" i="8" s="1"/>
  <c r="AK126" i="8" s="1"/>
  <c r="G125" i="8"/>
  <c r="F125" i="8"/>
  <c r="L125" i="8" s="1"/>
  <c r="AK125" i="8" s="1"/>
  <c r="G124" i="8"/>
  <c r="F124" i="8"/>
  <c r="L124" i="8" s="1"/>
  <c r="G123" i="8"/>
  <c r="F123" i="8"/>
  <c r="L123" i="8" s="1"/>
  <c r="G122" i="8"/>
  <c r="F122" i="8"/>
  <c r="L122" i="8" s="1"/>
  <c r="G121" i="8"/>
  <c r="F121" i="8"/>
  <c r="L121" i="8" s="1"/>
  <c r="AK121" i="8" s="1"/>
  <c r="G120" i="8"/>
  <c r="F120" i="8"/>
  <c r="L120" i="8" s="1"/>
  <c r="G119" i="8"/>
  <c r="F119" i="8"/>
  <c r="L119" i="8" s="1"/>
  <c r="G118" i="8"/>
  <c r="F118" i="8"/>
  <c r="L118" i="8" s="1"/>
  <c r="G117" i="8"/>
  <c r="F117" i="8"/>
  <c r="L117" i="8" s="1"/>
  <c r="AK117" i="8" s="1"/>
  <c r="G116" i="8"/>
  <c r="F116" i="8"/>
  <c r="L116" i="8" s="1"/>
  <c r="G115" i="8"/>
  <c r="F115" i="8"/>
  <c r="L115" i="8" s="1"/>
  <c r="G114" i="8"/>
  <c r="F114" i="8"/>
  <c r="L114" i="8" s="1"/>
  <c r="G113" i="8"/>
  <c r="F113" i="8"/>
  <c r="L113" i="8" s="1"/>
  <c r="G112" i="8"/>
  <c r="F112" i="8"/>
  <c r="L112" i="8" s="1"/>
  <c r="G111" i="8"/>
  <c r="F111" i="8"/>
  <c r="L111" i="8" s="1"/>
  <c r="G110" i="8"/>
  <c r="F110" i="8"/>
  <c r="L110" i="8" s="1"/>
  <c r="G109" i="8"/>
  <c r="F109" i="8"/>
  <c r="L109" i="8" s="1"/>
  <c r="AK109" i="8" s="1"/>
  <c r="G108" i="8"/>
  <c r="F108" i="8"/>
  <c r="L108" i="8" s="1"/>
  <c r="AK108" i="8" s="1"/>
  <c r="G107" i="8"/>
  <c r="F107" i="8"/>
  <c r="L107" i="8" s="1"/>
  <c r="G106" i="8"/>
  <c r="F106" i="8"/>
  <c r="L106" i="8" s="1"/>
  <c r="G105" i="8"/>
  <c r="F105" i="8"/>
  <c r="L105" i="8" s="1"/>
  <c r="G104" i="8"/>
  <c r="F104" i="8"/>
  <c r="L104" i="8" s="1"/>
  <c r="G103" i="8"/>
  <c r="F103" i="8"/>
  <c r="L103" i="8" s="1"/>
  <c r="AK103" i="8" s="1"/>
  <c r="G102" i="8"/>
  <c r="F102" i="8"/>
  <c r="L102" i="8" s="1"/>
  <c r="AK102" i="8" s="1"/>
  <c r="G101" i="8"/>
  <c r="F101" i="8"/>
  <c r="L101" i="8" s="1"/>
  <c r="AK101" i="8" s="1"/>
  <c r="G100" i="8"/>
  <c r="F100" i="8"/>
  <c r="L100" i="8" s="1"/>
  <c r="AK100" i="8" s="1"/>
  <c r="G99" i="8"/>
  <c r="F99" i="8"/>
  <c r="L99" i="8" s="1"/>
  <c r="AK99" i="8" s="1"/>
  <c r="G98" i="8"/>
  <c r="F98" i="8"/>
  <c r="L98" i="8" s="1"/>
  <c r="AK98" i="8" s="1"/>
  <c r="G97" i="8"/>
  <c r="F97" i="8"/>
  <c r="L97" i="8" s="1"/>
  <c r="G96" i="8"/>
  <c r="F96" i="8"/>
  <c r="L96" i="8" s="1"/>
  <c r="G95" i="8"/>
  <c r="F95" i="8"/>
  <c r="L95" i="8" s="1"/>
  <c r="G94" i="8"/>
  <c r="F94" i="8"/>
  <c r="L94" i="8" s="1"/>
  <c r="AK94" i="8" s="1"/>
  <c r="G93" i="8"/>
  <c r="F93" i="8"/>
  <c r="L93" i="8" s="1"/>
  <c r="G92" i="8"/>
  <c r="F92" i="8"/>
  <c r="L92" i="8" s="1"/>
  <c r="G91" i="8"/>
  <c r="F91" i="8"/>
  <c r="L91" i="8" s="1"/>
  <c r="AK91" i="8" s="1"/>
  <c r="G90" i="8"/>
  <c r="F90" i="8"/>
  <c r="L90" i="8" s="1"/>
  <c r="G89" i="8"/>
  <c r="F89" i="8"/>
  <c r="L89" i="8" s="1"/>
  <c r="AK89" i="8" s="1"/>
  <c r="G88" i="8"/>
  <c r="F88" i="8"/>
  <c r="L88" i="8" s="1"/>
  <c r="G87" i="8"/>
  <c r="F87" i="8"/>
  <c r="L87" i="8" s="1"/>
  <c r="AK87" i="8" s="1"/>
  <c r="G86" i="8"/>
  <c r="F86" i="8"/>
  <c r="L86" i="8" s="1"/>
  <c r="G85" i="8"/>
  <c r="F85" i="8"/>
  <c r="L85" i="8" s="1"/>
  <c r="AK85" i="8" s="1"/>
  <c r="G84" i="8"/>
  <c r="F84" i="8"/>
  <c r="L84" i="8" s="1"/>
  <c r="AK84" i="8" s="1"/>
  <c r="G83" i="8"/>
  <c r="F83" i="8"/>
  <c r="L83" i="8" s="1"/>
  <c r="AK83" i="8" s="1"/>
  <c r="G82" i="8"/>
  <c r="F82" i="8"/>
  <c r="L82" i="8" s="1"/>
  <c r="AK82" i="8" s="1"/>
  <c r="G81" i="8"/>
  <c r="F81" i="8"/>
  <c r="L81" i="8" s="1"/>
  <c r="AK81" i="8" s="1"/>
  <c r="G80" i="8"/>
  <c r="F80" i="8"/>
  <c r="L80" i="8" s="1"/>
  <c r="AK80" i="8" s="1"/>
  <c r="G79" i="8"/>
  <c r="F79" i="8"/>
  <c r="L79" i="8" s="1"/>
  <c r="G78" i="8"/>
  <c r="F78" i="8"/>
  <c r="L78" i="8" s="1"/>
  <c r="G77" i="8"/>
  <c r="F77" i="8"/>
  <c r="L77" i="8" s="1"/>
  <c r="G76" i="8"/>
  <c r="F76" i="8"/>
  <c r="L76" i="8" s="1"/>
  <c r="AK76" i="8" s="1"/>
  <c r="G75" i="8"/>
  <c r="F75" i="8"/>
  <c r="L75" i="8" s="1"/>
  <c r="G74" i="8"/>
  <c r="F74" i="8"/>
  <c r="L74" i="8" s="1"/>
  <c r="AK74" i="8" s="1"/>
  <c r="G73" i="8"/>
  <c r="F73" i="8"/>
  <c r="L73" i="8" s="1"/>
  <c r="G72" i="8"/>
  <c r="F72" i="8"/>
  <c r="L72" i="8" s="1"/>
  <c r="AK72" i="8" s="1"/>
  <c r="G71" i="8"/>
  <c r="F71" i="8"/>
  <c r="L71" i="8" s="1"/>
  <c r="G70" i="8"/>
  <c r="F70" i="8"/>
  <c r="L70" i="8" s="1"/>
  <c r="G69" i="8"/>
  <c r="F69" i="8"/>
  <c r="L69" i="8" s="1"/>
  <c r="G68" i="8"/>
  <c r="F68" i="8"/>
  <c r="L68" i="8" s="1"/>
  <c r="G67" i="8"/>
  <c r="F67" i="8"/>
  <c r="L67" i="8" s="1"/>
  <c r="G66" i="8"/>
  <c r="F66" i="8"/>
  <c r="L66" i="8" s="1"/>
  <c r="G65" i="8"/>
  <c r="F65" i="8"/>
  <c r="L65" i="8" s="1"/>
  <c r="AK65" i="8" s="1"/>
  <c r="G64" i="8"/>
  <c r="F64" i="8"/>
  <c r="L64" i="8" s="1"/>
  <c r="G63" i="8"/>
  <c r="F63" i="8"/>
  <c r="L63" i="8" s="1"/>
  <c r="G62" i="8"/>
  <c r="F62" i="8"/>
  <c r="L62" i="8" s="1"/>
  <c r="G61" i="8"/>
  <c r="F61" i="8"/>
  <c r="L61" i="8" s="1"/>
  <c r="AK61" i="8" s="1"/>
  <c r="G60" i="8"/>
  <c r="F60" i="8"/>
  <c r="L60" i="8" s="1"/>
  <c r="AK60" i="8" s="1"/>
  <c r="G59" i="8"/>
  <c r="F59" i="8"/>
  <c r="L59" i="8" s="1"/>
  <c r="G58" i="8"/>
  <c r="F58" i="8"/>
  <c r="L58" i="8" s="1"/>
  <c r="G57" i="8"/>
  <c r="F57" i="8"/>
  <c r="L57" i="8" s="1"/>
  <c r="AK57" i="8" s="1"/>
  <c r="G56" i="8"/>
  <c r="F56" i="8"/>
  <c r="L56" i="8" s="1"/>
  <c r="G55" i="8"/>
  <c r="F55" i="8"/>
  <c r="L55" i="8" s="1"/>
  <c r="G54" i="8"/>
  <c r="F54" i="8"/>
  <c r="L54" i="8" s="1"/>
  <c r="AK54" i="8" s="1"/>
  <c r="G53" i="8"/>
  <c r="F53" i="8"/>
  <c r="L53" i="8" s="1"/>
  <c r="AK53" i="8" s="1"/>
  <c r="G52" i="8"/>
  <c r="F52" i="8"/>
  <c r="L52" i="8" s="1"/>
  <c r="G51" i="8"/>
  <c r="F51" i="8"/>
  <c r="L51" i="8" s="1"/>
  <c r="AK51" i="8" s="1"/>
  <c r="G50" i="8"/>
  <c r="F50" i="8"/>
  <c r="L50" i="8" s="1"/>
  <c r="AK50" i="8" s="1"/>
  <c r="G49" i="8"/>
  <c r="F49" i="8"/>
  <c r="L49" i="8" s="1"/>
  <c r="AK49" i="8" s="1"/>
  <c r="G48" i="8"/>
  <c r="F48" i="8"/>
  <c r="L48" i="8" s="1"/>
  <c r="G47" i="8"/>
  <c r="F47" i="8"/>
  <c r="L47" i="8" s="1"/>
  <c r="G46" i="8"/>
  <c r="F46" i="8"/>
  <c r="L46" i="8" s="1"/>
  <c r="AK46" i="8" s="1"/>
  <c r="G45" i="8"/>
  <c r="F45" i="8"/>
  <c r="L45" i="8" s="1"/>
  <c r="AK45" i="8" s="1"/>
  <c r="G44" i="8"/>
  <c r="F44" i="8"/>
  <c r="L44" i="8" s="1"/>
  <c r="G43" i="8"/>
  <c r="F43" i="8"/>
  <c r="L43" i="8" s="1"/>
  <c r="G42" i="8"/>
  <c r="F42" i="8"/>
  <c r="L42" i="8" s="1"/>
  <c r="AK42" i="8" s="1"/>
  <c r="G41" i="8"/>
  <c r="F41" i="8"/>
  <c r="L41" i="8" s="1"/>
  <c r="AK41" i="8" s="1"/>
  <c r="G40" i="8"/>
  <c r="F40" i="8"/>
  <c r="L40" i="8" s="1"/>
  <c r="G39" i="8"/>
  <c r="F39" i="8"/>
  <c r="L39" i="8" s="1"/>
  <c r="AK39" i="8" s="1"/>
  <c r="G38" i="8"/>
  <c r="F38" i="8"/>
  <c r="L38" i="8" s="1"/>
  <c r="G37" i="8"/>
  <c r="F37" i="8"/>
  <c r="L37" i="8" s="1"/>
  <c r="AK37" i="8" s="1"/>
  <c r="G36" i="8"/>
  <c r="F36" i="8"/>
  <c r="L36" i="8" s="1"/>
  <c r="G35" i="8"/>
  <c r="F35" i="8"/>
  <c r="L35" i="8" s="1"/>
  <c r="AK35" i="8" s="1"/>
  <c r="G34" i="8"/>
  <c r="F34" i="8"/>
  <c r="L34" i="8" s="1"/>
  <c r="G33" i="8"/>
  <c r="F33" i="8"/>
  <c r="L33" i="8" s="1"/>
  <c r="AK33" i="8" s="1"/>
  <c r="G32" i="8"/>
  <c r="F32" i="8"/>
  <c r="L32" i="8" s="1"/>
  <c r="AK32" i="8" s="1"/>
  <c r="G31" i="8"/>
  <c r="F31" i="8"/>
  <c r="L31" i="8" s="1"/>
  <c r="AK31" i="8" s="1"/>
  <c r="G30" i="8"/>
  <c r="F30" i="8"/>
  <c r="L30" i="8" s="1"/>
  <c r="G29" i="8"/>
  <c r="F29" i="8"/>
  <c r="L29" i="8" s="1"/>
  <c r="G28" i="8"/>
  <c r="F28" i="8"/>
  <c r="L28" i="8" s="1"/>
  <c r="G27" i="8"/>
  <c r="F27" i="8"/>
  <c r="L27" i="8" s="1"/>
  <c r="G26" i="8"/>
  <c r="F26" i="8"/>
  <c r="L26" i="8" s="1"/>
  <c r="G25" i="8"/>
  <c r="F25" i="8"/>
  <c r="L25" i="8" s="1"/>
  <c r="AK25" i="8" s="1"/>
  <c r="G24" i="8"/>
  <c r="F24" i="8"/>
  <c r="L24" i="8" s="1"/>
  <c r="AK24" i="8" s="1"/>
  <c r="G23" i="8"/>
  <c r="F23" i="8"/>
  <c r="L23" i="8" s="1"/>
  <c r="G22" i="8"/>
  <c r="F22" i="8"/>
  <c r="L22" i="8" s="1"/>
  <c r="AK22" i="8" s="1"/>
  <c r="G21" i="8"/>
  <c r="F21" i="8"/>
  <c r="L21" i="8" s="1"/>
  <c r="AK21" i="8" s="1"/>
  <c r="G20" i="8"/>
  <c r="F20" i="8"/>
  <c r="L20" i="8" s="1"/>
  <c r="G19" i="8"/>
  <c r="F19" i="8"/>
  <c r="L19" i="8" s="1"/>
  <c r="AK19" i="8" s="1"/>
  <c r="G18" i="8"/>
  <c r="F18" i="8"/>
  <c r="L18" i="8" s="1"/>
  <c r="G17" i="8"/>
  <c r="F17" i="8"/>
  <c r="L17" i="8" s="1"/>
  <c r="G16" i="8"/>
  <c r="F16" i="8"/>
  <c r="L16" i="8" s="1"/>
  <c r="G15" i="8"/>
  <c r="F15" i="8"/>
  <c r="L15" i="8" s="1"/>
  <c r="AK15" i="8" s="1"/>
  <c r="G13" i="8"/>
  <c r="F13" i="8"/>
  <c r="L13" i="8" s="1"/>
  <c r="G14" i="8"/>
  <c r="F14" i="8"/>
  <c r="L14" i="8" s="1"/>
  <c r="G12" i="8"/>
  <c r="F12" i="8"/>
  <c r="L12" i="8" s="1"/>
  <c r="AK12" i="8" s="1"/>
  <c r="G11" i="8"/>
  <c r="F11" i="8"/>
  <c r="L11" i="8" s="1"/>
  <c r="G10" i="8"/>
  <c r="F10" i="8"/>
  <c r="L10" i="8" s="1"/>
  <c r="G9" i="8"/>
  <c r="F9" i="8"/>
  <c r="L9" i="8" s="1"/>
  <c r="G8" i="8"/>
  <c r="F8" i="8"/>
  <c r="L8" i="8" s="1"/>
  <c r="G7" i="8"/>
  <c r="F7" i="8"/>
  <c r="L7" i="8" s="1"/>
  <c r="G6" i="8"/>
  <c r="F6" i="8"/>
  <c r="L6" i="8" s="1"/>
  <c r="U5" i="8"/>
  <c r="X5" i="8" s="1"/>
  <c r="G5" i="8"/>
  <c r="F5" i="8"/>
  <c r="L5" i="8" s="1"/>
  <c r="AT4" i="8"/>
  <c r="Y3" i="1"/>
  <c r="AF312" i="1"/>
  <c r="AE312" i="1"/>
  <c r="S312" i="1"/>
  <c r="V312" i="1" s="1"/>
  <c r="R312" i="1"/>
  <c r="U312" i="1" s="1"/>
  <c r="L312" i="1"/>
  <c r="G312" i="1"/>
  <c r="F312" i="1"/>
  <c r="AF311" i="1"/>
  <c r="AE311" i="1"/>
  <c r="V311" i="1"/>
  <c r="S311" i="1"/>
  <c r="R311" i="1"/>
  <c r="U311" i="1" s="1"/>
  <c r="L311" i="1"/>
  <c r="G311" i="1"/>
  <c r="F311" i="1"/>
  <c r="AF310" i="1"/>
  <c r="AE310" i="1"/>
  <c r="S310" i="1"/>
  <c r="V310" i="1" s="1"/>
  <c r="R310" i="1"/>
  <c r="U310" i="1" s="1"/>
  <c r="G310" i="1"/>
  <c r="F310" i="1"/>
  <c r="L310" i="1" s="1"/>
  <c r="AF309" i="1"/>
  <c r="AE309" i="1"/>
  <c r="S309" i="1"/>
  <c r="V309" i="1" s="1"/>
  <c r="R309" i="1"/>
  <c r="U309" i="1" s="1"/>
  <c r="G309" i="1"/>
  <c r="F309" i="1"/>
  <c r="L309" i="1" s="1"/>
  <c r="AF308" i="1"/>
  <c r="AE308" i="1"/>
  <c r="V308" i="1"/>
  <c r="S308" i="1"/>
  <c r="R308" i="1"/>
  <c r="U308" i="1" s="1"/>
  <c r="L308" i="1"/>
  <c r="G308" i="1"/>
  <c r="F308" i="1"/>
  <c r="AF307" i="1"/>
  <c r="AE307" i="1"/>
  <c r="V307" i="1"/>
  <c r="S307" i="1"/>
  <c r="R307" i="1"/>
  <c r="U307" i="1" s="1"/>
  <c r="L307" i="1"/>
  <c r="G307" i="1"/>
  <c r="F307" i="1"/>
  <c r="AF306" i="1"/>
  <c r="AE306" i="1"/>
  <c r="S306" i="1"/>
  <c r="V306" i="1" s="1"/>
  <c r="R306" i="1"/>
  <c r="U306" i="1" s="1"/>
  <c r="G306" i="1"/>
  <c r="F306" i="1"/>
  <c r="L306" i="1" s="1"/>
  <c r="AF305" i="1"/>
  <c r="AE305" i="1"/>
  <c r="S305" i="1"/>
  <c r="V305" i="1" s="1"/>
  <c r="R305" i="1"/>
  <c r="U305" i="1" s="1"/>
  <c r="G305" i="1"/>
  <c r="F305" i="1"/>
  <c r="L305" i="1" s="1"/>
  <c r="AF304" i="1"/>
  <c r="AE304" i="1"/>
  <c r="V304" i="1"/>
  <c r="S304" i="1"/>
  <c r="R304" i="1"/>
  <c r="U304" i="1" s="1"/>
  <c r="L304" i="1"/>
  <c r="G304" i="1"/>
  <c r="F304" i="1"/>
  <c r="AF303" i="1"/>
  <c r="AE303" i="1"/>
  <c r="V303" i="1"/>
  <c r="S303" i="1"/>
  <c r="R303" i="1"/>
  <c r="U303" i="1" s="1"/>
  <c r="L303" i="1"/>
  <c r="G303" i="1"/>
  <c r="F303" i="1"/>
  <c r="AF302" i="1"/>
  <c r="AE302" i="1"/>
  <c r="V302" i="1"/>
  <c r="S302" i="1"/>
  <c r="R302" i="1"/>
  <c r="U302" i="1" s="1"/>
  <c r="L302" i="1"/>
  <c r="G302" i="1"/>
  <c r="F302" i="1"/>
  <c r="AF301" i="1"/>
  <c r="AE301" i="1"/>
  <c r="S301" i="1"/>
  <c r="V301" i="1" s="1"/>
  <c r="R301" i="1"/>
  <c r="U301" i="1" s="1"/>
  <c r="L301" i="1"/>
  <c r="G301" i="1"/>
  <c r="F301" i="1"/>
  <c r="AF300" i="1"/>
  <c r="AE300" i="1"/>
  <c r="V300" i="1"/>
  <c r="U300" i="1"/>
  <c r="W300" i="1" s="1"/>
  <c r="S300" i="1"/>
  <c r="R300" i="1"/>
  <c r="L300" i="1"/>
  <c r="G300" i="1"/>
  <c r="F300" i="1"/>
  <c r="AF299" i="1"/>
  <c r="AE299" i="1"/>
  <c r="V299" i="1"/>
  <c r="U299" i="1"/>
  <c r="W299" i="1" s="1"/>
  <c r="S299" i="1"/>
  <c r="R299" i="1"/>
  <c r="L299" i="1"/>
  <c r="G299" i="1"/>
  <c r="F299" i="1"/>
  <c r="AF298" i="1"/>
  <c r="AE298" i="1"/>
  <c r="U298" i="1"/>
  <c r="W298" i="1" s="1"/>
  <c r="S298" i="1"/>
  <c r="V298" i="1" s="1"/>
  <c r="R298" i="1"/>
  <c r="G298" i="1"/>
  <c r="F298" i="1"/>
  <c r="L298" i="1" s="1"/>
  <c r="AF297" i="1"/>
  <c r="AE297" i="1"/>
  <c r="X297" i="1"/>
  <c r="V297" i="1"/>
  <c r="U297" i="1"/>
  <c r="W297" i="1" s="1"/>
  <c r="S297" i="1"/>
  <c r="R297" i="1"/>
  <c r="L297" i="1"/>
  <c r="G297" i="1"/>
  <c r="F297" i="1"/>
  <c r="AF296" i="1"/>
  <c r="AE296" i="1"/>
  <c r="U296" i="1"/>
  <c r="W296" i="1" s="1"/>
  <c r="S296" i="1"/>
  <c r="V296" i="1" s="1"/>
  <c r="R296" i="1"/>
  <c r="G296" i="1"/>
  <c r="F296" i="1"/>
  <c r="L296" i="1" s="1"/>
  <c r="AF295" i="1"/>
  <c r="AE295" i="1"/>
  <c r="X295" i="1"/>
  <c r="V295" i="1"/>
  <c r="U295" i="1"/>
  <c r="W295" i="1" s="1"/>
  <c r="S295" i="1"/>
  <c r="R295" i="1"/>
  <c r="L295" i="1"/>
  <c r="G295" i="1"/>
  <c r="F295" i="1"/>
  <c r="AF294" i="1"/>
  <c r="AE294" i="1"/>
  <c r="S294" i="1"/>
  <c r="V294" i="1" s="1"/>
  <c r="R294" i="1"/>
  <c r="U294" i="1" s="1"/>
  <c r="W294" i="1" s="1"/>
  <c r="G294" i="1"/>
  <c r="F294" i="1"/>
  <c r="L294" i="1" s="1"/>
  <c r="AF293" i="1"/>
  <c r="AE293" i="1"/>
  <c r="S293" i="1"/>
  <c r="V293" i="1" s="1"/>
  <c r="R293" i="1"/>
  <c r="U293" i="1" s="1"/>
  <c r="G293" i="1"/>
  <c r="F293" i="1"/>
  <c r="L293" i="1" s="1"/>
  <c r="AN306" i="8" l="1"/>
  <c r="AN309" i="8"/>
  <c r="AN314" i="8"/>
  <c r="AM305" i="8"/>
  <c r="AM306" i="8" s="1"/>
  <c r="AM307" i="8" s="1"/>
  <c r="AM308" i="8" s="1"/>
  <c r="AM309" i="8" s="1"/>
  <c r="AM310" i="8" s="1"/>
  <c r="AM311" i="8" s="1"/>
  <c r="AM312" i="8" s="1"/>
  <c r="AM313" i="8" s="1"/>
  <c r="AM314" i="8" s="1"/>
  <c r="AM315" i="8" s="1"/>
  <c r="AM316" i="8" s="1"/>
  <c r="AM317" i="8" s="1"/>
  <c r="AM318" i="8" s="1"/>
  <c r="AN305" i="8"/>
  <c r="AN307" i="8"/>
  <c r="T112" i="8"/>
  <c r="W112" i="8" s="1"/>
  <c r="T152" i="8"/>
  <c r="T192" i="8"/>
  <c r="T208" i="8"/>
  <c r="T98" i="8"/>
  <c r="W98" i="8" s="1"/>
  <c r="T110" i="8"/>
  <c r="W110" i="8" s="1"/>
  <c r="Q94" i="8"/>
  <c r="AY94" i="8" s="1"/>
  <c r="AZ94" i="8" s="1"/>
  <c r="BB94" i="8" s="1"/>
  <c r="Z42" i="8"/>
  <c r="AY42" i="8"/>
  <c r="AZ42" i="8" s="1"/>
  <c r="BB42" i="8" s="1"/>
  <c r="Z74" i="8"/>
  <c r="AY74" i="8"/>
  <c r="AZ74" i="8" s="1"/>
  <c r="BB74" i="8" s="1"/>
  <c r="Z90" i="8"/>
  <c r="AY90" i="8"/>
  <c r="AZ90" i="8" s="1"/>
  <c r="BB90" i="8" s="1"/>
  <c r="T13" i="8"/>
  <c r="W13" i="8" s="1"/>
  <c r="T32" i="8"/>
  <c r="W32" i="8" s="1"/>
  <c r="T40" i="8"/>
  <c r="W40" i="8" s="1"/>
  <c r="T50" i="8"/>
  <c r="W50" i="8" s="1"/>
  <c r="T62" i="8"/>
  <c r="W62" i="8" s="1"/>
  <c r="T118" i="8"/>
  <c r="W118" i="8" s="1"/>
  <c r="T126" i="8"/>
  <c r="W126" i="8" s="1"/>
  <c r="T34" i="8"/>
  <c r="W34" i="8" s="1"/>
  <c r="T82" i="8"/>
  <c r="W82" i="8" s="1"/>
  <c r="Z12" i="8"/>
  <c r="AY12" i="8"/>
  <c r="AZ12" i="8" s="1"/>
  <c r="BB12" i="8" s="1"/>
  <c r="Z28" i="8"/>
  <c r="AY28" i="8"/>
  <c r="AZ28" i="8" s="1"/>
  <c r="BB28" i="8"/>
  <c r="Z80" i="8"/>
  <c r="AY80" i="8"/>
  <c r="AZ80" i="8" s="1"/>
  <c r="BB80" i="8" s="1"/>
  <c r="Z84" i="8"/>
  <c r="AY84" i="8"/>
  <c r="AZ84" i="8" s="1"/>
  <c r="BB84" i="8" s="1"/>
  <c r="Z100" i="8"/>
  <c r="AY100" i="8"/>
  <c r="AZ100" i="8" s="1"/>
  <c r="BB100" i="8" s="1"/>
  <c r="AY208" i="8"/>
  <c r="AZ208" i="8" s="1"/>
  <c r="BB208" i="8" s="1"/>
  <c r="AY220" i="8"/>
  <c r="AZ220" i="8" s="1"/>
  <c r="BB220" i="8" s="1"/>
  <c r="AY260" i="8"/>
  <c r="AZ260" i="8" s="1"/>
  <c r="BB260" i="8" s="1"/>
  <c r="AY283" i="8"/>
  <c r="AZ283" i="8" s="1"/>
  <c r="BB283" i="8" s="1"/>
  <c r="Z94" i="8"/>
  <c r="T8" i="8"/>
  <c r="W8" i="8" s="1"/>
  <c r="T18" i="8"/>
  <c r="W18" i="8" s="1"/>
  <c r="T30" i="8"/>
  <c r="W30" i="8" s="1"/>
  <c r="T46" i="8"/>
  <c r="W46" i="8" s="1"/>
  <c r="T66" i="8"/>
  <c r="W66" i="8" s="1"/>
  <c r="T78" i="8"/>
  <c r="W78" i="8" s="1"/>
  <c r="T114" i="8"/>
  <c r="W114" i="8" s="1"/>
  <c r="T130" i="8"/>
  <c r="W130" i="8" s="1"/>
  <c r="Y37" i="8"/>
  <c r="AY37" i="8"/>
  <c r="AZ37" i="8" s="1"/>
  <c r="BB37" i="8" s="1"/>
  <c r="Y45" i="8"/>
  <c r="AY45" i="8"/>
  <c r="AZ45" i="8" s="1"/>
  <c r="BB45" i="8" s="1"/>
  <c r="Z32" i="8"/>
  <c r="AY32" i="8"/>
  <c r="AZ32" i="8" s="1"/>
  <c r="BB32" i="8" s="1"/>
  <c r="Z52" i="8"/>
  <c r="AY52" i="8"/>
  <c r="AZ52" i="8" s="1"/>
  <c r="BB52" i="8" s="1"/>
  <c r="Z60" i="8"/>
  <c r="AY60" i="8"/>
  <c r="AZ60" i="8" s="1"/>
  <c r="BB60" i="8" s="1"/>
  <c r="Z68" i="8"/>
  <c r="AY68" i="8"/>
  <c r="AZ68" i="8" s="1"/>
  <c r="BB68" i="8" s="1"/>
  <c r="Z72" i="8"/>
  <c r="AY72" i="8"/>
  <c r="AZ72" i="8" s="1"/>
  <c r="BB72" i="8" s="1"/>
  <c r="Z76" i="8"/>
  <c r="AY76" i="8"/>
  <c r="AZ76" i="8" s="1"/>
  <c r="BB76" i="8" s="1"/>
  <c r="Z116" i="8"/>
  <c r="AY116" i="8"/>
  <c r="AZ116" i="8" s="1"/>
  <c r="BB116" i="8" s="1"/>
  <c r="AY144" i="8"/>
  <c r="AZ144" i="8" s="1"/>
  <c r="BB144" i="8" s="1"/>
  <c r="AY148" i="8"/>
  <c r="AZ148" i="8" s="1"/>
  <c r="BB148" i="8" s="1"/>
  <c r="AY152" i="8"/>
  <c r="AZ152" i="8" s="1"/>
  <c r="BB152" i="8" s="1"/>
  <c r="AY164" i="8"/>
  <c r="AZ164" i="8" s="1"/>
  <c r="BB164" i="8" s="1"/>
  <c r="AY176" i="8"/>
  <c r="AZ176" i="8" s="1"/>
  <c r="BB176" i="8" s="1"/>
  <c r="AY180" i="8"/>
  <c r="AZ180" i="8" s="1"/>
  <c r="BB180" i="8" s="1"/>
  <c r="AY192" i="8"/>
  <c r="AZ192" i="8" s="1"/>
  <c r="BB192" i="8" s="1"/>
  <c r="AY200" i="8"/>
  <c r="AZ200" i="8" s="1"/>
  <c r="BB200" i="8" s="1"/>
  <c r="AY212" i="8"/>
  <c r="AZ212" i="8" s="1"/>
  <c r="BB212" i="8" s="1"/>
  <c r="AY216" i="8"/>
  <c r="AZ216" i="8" s="1"/>
  <c r="BB216" i="8" s="1"/>
  <c r="AY232" i="8"/>
  <c r="AZ232" i="8" s="1"/>
  <c r="BB232" i="8" s="1"/>
  <c r="AY236" i="8"/>
  <c r="AZ236" i="8" s="1"/>
  <c r="BB236" i="8" s="1"/>
  <c r="AY272" i="8"/>
  <c r="AZ272" i="8" s="1"/>
  <c r="BB272" i="8" s="1"/>
  <c r="AY288" i="8"/>
  <c r="Y14" i="8"/>
  <c r="AY14" i="8"/>
  <c r="AZ14" i="8" s="1"/>
  <c r="BB14" i="8" s="1"/>
  <c r="Y21" i="8"/>
  <c r="AY21" i="8"/>
  <c r="AZ21" i="8" s="1"/>
  <c r="BB21" i="8" s="1"/>
  <c r="Y25" i="8"/>
  <c r="AY25" i="8"/>
  <c r="AZ25" i="8" s="1"/>
  <c r="BB25" i="8" s="1"/>
  <c r="Y33" i="8"/>
  <c r="AY33" i="8"/>
  <c r="AZ33" i="8" s="1"/>
  <c r="BB33" i="8" s="1"/>
  <c r="Y41" i="8"/>
  <c r="AY41" i="8"/>
  <c r="AZ41" i="8" s="1"/>
  <c r="BB41" i="8" s="1"/>
  <c r="Y49" i="8"/>
  <c r="AY49" i="8"/>
  <c r="AZ49" i="8" s="1"/>
  <c r="BB49" i="8" s="1"/>
  <c r="Y53" i="8"/>
  <c r="AY53" i="8"/>
  <c r="AZ53" i="8" s="1"/>
  <c r="BB53" i="8" s="1"/>
  <c r="Y57" i="8"/>
  <c r="AY57" i="8"/>
  <c r="AZ57" i="8" s="1"/>
  <c r="BB57" i="8" s="1"/>
  <c r="Y61" i="8"/>
  <c r="AY61" i="8"/>
  <c r="AZ61" i="8" s="1"/>
  <c r="BB61" i="8" s="1"/>
  <c r="Z108" i="8"/>
  <c r="AY108" i="8"/>
  <c r="AZ108" i="8" s="1"/>
  <c r="BB108" i="8" s="1"/>
  <c r="Z22" i="8"/>
  <c r="AY22" i="8"/>
  <c r="AZ22" i="8" s="1"/>
  <c r="BB22" i="8" s="1"/>
  <c r="Z46" i="8"/>
  <c r="AY46" i="8"/>
  <c r="AZ46" i="8" s="1"/>
  <c r="BB46" i="8" s="1"/>
  <c r="Z50" i="8"/>
  <c r="AY50" i="8"/>
  <c r="AZ50" i="8" s="1"/>
  <c r="BB50" i="8" s="1"/>
  <c r="Z54" i="8"/>
  <c r="AY54" i="8"/>
  <c r="AZ54" i="8" s="1"/>
  <c r="BB54" i="8" s="1"/>
  <c r="Z66" i="8"/>
  <c r="AY66" i="8"/>
  <c r="AZ66" i="8" s="1"/>
  <c r="BB66" i="8" s="1"/>
  <c r="Z102" i="8"/>
  <c r="AY102" i="8"/>
  <c r="AZ102" i="8" s="1"/>
  <c r="BB102" i="8" s="1"/>
  <c r="Z122" i="8"/>
  <c r="AY122" i="8"/>
  <c r="AZ122" i="8" s="1"/>
  <c r="BB122" i="8" s="1"/>
  <c r="Z126" i="8"/>
  <c r="AY126" i="8"/>
  <c r="AZ126" i="8" s="1"/>
  <c r="BB126" i="8" s="1"/>
  <c r="AY155" i="8"/>
  <c r="AZ155" i="8" s="1"/>
  <c r="BB155" i="8" s="1"/>
  <c r="Q204" i="8"/>
  <c r="Y204" i="8" s="1"/>
  <c r="T28" i="8"/>
  <c r="W28" i="8" s="1"/>
  <c r="T48" i="8"/>
  <c r="W48" i="8" s="1"/>
  <c r="T56" i="8"/>
  <c r="W56" i="8" s="1"/>
  <c r="T68" i="8"/>
  <c r="W68" i="8" s="1"/>
  <c r="T76" i="8"/>
  <c r="W76" i="8" s="1"/>
  <c r="T88" i="8"/>
  <c r="W88" i="8" s="1"/>
  <c r="T100" i="8"/>
  <c r="W100" i="8" s="1"/>
  <c r="T136" i="8"/>
  <c r="W136" i="8" s="1"/>
  <c r="T148" i="8"/>
  <c r="W148" i="8" s="1"/>
  <c r="T160" i="8"/>
  <c r="W160" i="8" s="1"/>
  <c r="T220" i="8"/>
  <c r="W220" i="8" s="1"/>
  <c r="T236" i="8"/>
  <c r="W236" i="8" s="1"/>
  <c r="T12" i="8"/>
  <c r="W12" i="8" s="1"/>
  <c r="T44" i="8"/>
  <c r="W44" i="8" s="1"/>
  <c r="T64" i="8"/>
  <c r="W64" i="8" s="1"/>
  <c r="T96" i="8"/>
  <c r="W96" i="8" s="1"/>
  <c r="T120" i="8"/>
  <c r="W120" i="8" s="1"/>
  <c r="T132" i="8"/>
  <c r="W132" i="8" s="1"/>
  <c r="T144" i="8"/>
  <c r="W144" i="8" s="1"/>
  <c r="T184" i="8"/>
  <c r="W184" i="8" s="1"/>
  <c r="T200" i="8"/>
  <c r="T216" i="8"/>
  <c r="W216" i="8" s="1"/>
  <c r="T232" i="8"/>
  <c r="W232" i="8" s="1"/>
  <c r="T60" i="8"/>
  <c r="W60" i="8" s="1"/>
  <c r="T72" i="8"/>
  <c r="W72" i="8" s="1"/>
  <c r="T84" i="8"/>
  <c r="W84" i="8" s="1"/>
  <c r="T92" i="8"/>
  <c r="W92" i="8" s="1"/>
  <c r="T104" i="8"/>
  <c r="W104" i="8" s="1"/>
  <c r="T116" i="8"/>
  <c r="W116" i="8" s="1"/>
  <c r="T128" i="8"/>
  <c r="W128" i="8" s="1"/>
  <c r="T140" i="8"/>
  <c r="W140" i="8" s="1"/>
  <c r="T168" i="8"/>
  <c r="W168" i="8" s="1"/>
  <c r="T180" i="8"/>
  <c r="W180" i="8" s="1"/>
  <c r="T196" i="8"/>
  <c r="W196" i="8" s="1"/>
  <c r="T212" i="8"/>
  <c r="W212" i="8" s="1"/>
  <c r="T228" i="8"/>
  <c r="W228" i="8" s="1"/>
  <c r="BA3" i="8"/>
  <c r="AY20" i="8"/>
  <c r="AZ20" i="8" s="1"/>
  <c r="BB20" i="8" s="1"/>
  <c r="AY26" i="8"/>
  <c r="AZ26" i="8" s="1"/>
  <c r="BB26" i="8" s="1"/>
  <c r="AY114" i="8"/>
  <c r="AZ114" i="8" s="1"/>
  <c r="BB114" i="8" s="1"/>
  <c r="AY56" i="8"/>
  <c r="AZ56" i="8" s="1"/>
  <c r="BB56" i="8" s="1"/>
  <c r="AY104" i="8"/>
  <c r="AZ104" i="8" s="1"/>
  <c r="BB104" i="8" s="1"/>
  <c r="AY6" i="8"/>
  <c r="AZ6" i="8" s="1"/>
  <c r="AY82" i="8"/>
  <c r="AZ82" i="8" s="1"/>
  <c r="BB82" i="8" s="1"/>
  <c r="AZ252" i="8"/>
  <c r="BB252" i="8" s="1"/>
  <c r="AZ98" i="8"/>
  <c r="BB98" i="8" s="1"/>
  <c r="AZ268" i="8"/>
  <c r="BB268" i="8" s="1"/>
  <c r="AZ88" i="8"/>
  <c r="AZ132" i="8"/>
  <c r="AZ140" i="8"/>
  <c r="BB140" i="8" s="1"/>
  <c r="AZ160" i="8"/>
  <c r="AZ168" i="8"/>
  <c r="BB168" i="8" s="1"/>
  <c r="AZ244" i="8"/>
  <c r="BB244" i="8" s="1"/>
  <c r="AZ264" i="8"/>
  <c r="BB264" i="8" s="1"/>
  <c r="AZ188" i="8"/>
  <c r="BB188" i="8" s="1"/>
  <c r="AZ17" i="8"/>
  <c r="Y29" i="8"/>
  <c r="Z36" i="8"/>
  <c r="Z10" i="8"/>
  <c r="Z30" i="8"/>
  <c r="Z34" i="8"/>
  <c r="BB38" i="8"/>
  <c r="Z58" i="8"/>
  <c r="Z70" i="8"/>
  <c r="BB70" i="8"/>
  <c r="Z106" i="8"/>
  <c r="Z110" i="8"/>
  <c r="AY86" i="8"/>
  <c r="AZ86" i="8" s="1"/>
  <c r="AY30" i="8"/>
  <c r="AZ30" i="8" s="1"/>
  <c r="AY58" i="8"/>
  <c r="AY24" i="8"/>
  <c r="AY62" i="8"/>
  <c r="AY118" i="8"/>
  <c r="AY9" i="8"/>
  <c r="AY106" i="8"/>
  <c r="BB228" i="8"/>
  <c r="AY5" i="8"/>
  <c r="AZ5" i="8" s="1"/>
  <c r="BB5" i="8" s="1"/>
  <c r="AY110" i="8"/>
  <c r="AY130" i="8"/>
  <c r="AY10" i="8"/>
  <c r="AY34" i="8"/>
  <c r="AY29" i="8"/>
  <c r="AZ29" i="8" s="1"/>
  <c r="AY13" i="8"/>
  <c r="AZ13" i="8" s="1"/>
  <c r="AY92" i="8"/>
  <c r="AZ92" i="8" s="1"/>
  <c r="BB92" i="8" s="1"/>
  <c r="Y17" i="8"/>
  <c r="Z8" i="8"/>
  <c r="BB8" i="8"/>
  <c r="Z40" i="8"/>
  <c r="BB40" i="8"/>
  <c r="Z88" i="8"/>
  <c r="Z96" i="8"/>
  <c r="BB96" i="8"/>
  <c r="Z120" i="8"/>
  <c r="BB120" i="8"/>
  <c r="Z128" i="8"/>
  <c r="BB128" i="8"/>
  <c r="BB160" i="8"/>
  <c r="BB224" i="8"/>
  <c r="BB248" i="8"/>
  <c r="AY256" i="8"/>
  <c r="BB279" i="8"/>
  <c r="AY44" i="8"/>
  <c r="AZ44" i="8" s="1"/>
  <c r="BB44" i="8" s="1"/>
  <c r="AY78" i="8"/>
  <c r="AY48" i="8"/>
  <c r="AZ48" i="8" s="1"/>
  <c r="BB48" i="8" s="1"/>
  <c r="AY64" i="8"/>
  <c r="AZ64" i="8" s="1"/>
  <c r="BB64" i="8" s="1"/>
  <c r="AY112" i="8"/>
  <c r="AY16" i="8"/>
  <c r="AY36" i="8"/>
  <c r="AY292" i="8"/>
  <c r="AY18" i="8"/>
  <c r="AY124" i="8"/>
  <c r="BB136" i="8"/>
  <c r="BA276" i="8"/>
  <c r="BC276" i="8" s="1"/>
  <c r="BB6" i="8"/>
  <c r="BB184" i="8"/>
  <c r="BB196" i="8"/>
  <c r="BB240" i="8"/>
  <c r="Q28" i="9"/>
  <c r="T276" i="9"/>
  <c r="Q244" i="9"/>
  <c r="T108" i="9"/>
  <c r="W108" i="9" s="1"/>
  <c r="AC108" i="9" s="1"/>
  <c r="Q72" i="9"/>
  <c r="Y72" i="9" s="1"/>
  <c r="Q288" i="9"/>
  <c r="Y288" i="9" s="1"/>
  <c r="T20" i="9"/>
  <c r="W20" i="9" s="1"/>
  <c r="Q88" i="9"/>
  <c r="Z88" i="9" s="1"/>
  <c r="Q152" i="9"/>
  <c r="Q196" i="9"/>
  <c r="Z196" i="9" s="1"/>
  <c r="Q260" i="9"/>
  <c r="Y260" i="9" s="1"/>
  <c r="T36" i="9"/>
  <c r="W36" i="9" s="1"/>
  <c r="AC36" i="9" s="1"/>
  <c r="T80" i="9"/>
  <c r="W80" i="9" s="1"/>
  <c r="T124" i="9"/>
  <c r="W124" i="9" s="1"/>
  <c r="AC124" i="9" s="1"/>
  <c r="T168" i="9"/>
  <c r="Q40" i="9"/>
  <c r="Z40" i="9" s="1"/>
  <c r="Q104" i="9"/>
  <c r="Z104" i="9" s="1"/>
  <c r="Q212" i="9"/>
  <c r="Z212" i="9" s="1"/>
  <c r="Q269" i="9"/>
  <c r="Z269" i="9" s="1"/>
  <c r="T96" i="9"/>
  <c r="W96" i="9" s="1"/>
  <c r="T140" i="9"/>
  <c r="W140" i="9" s="1"/>
  <c r="T184" i="9"/>
  <c r="T229" i="9"/>
  <c r="W229" i="9" s="1"/>
  <c r="AC229" i="9" s="1"/>
  <c r="T293" i="9"/>
  <c r="W293" i="9" s="1"/>
  <c r="AC293" i="9" s="1"/>
  <c r="Q12" i="9"/>
  <c r="Q56" i="9"/>
  <c r="Z56" i="9" s="1"/>
  <c r="Q120" i="9"/>
  <c r="Z120" i="9" s="1"/>
  <c r="Q228" i="9"/>
  <c r="Z228" i="9" s="1"/>
  <c r="Q272" i="9"/>
  <c r="Y272" i="9" s="1"/>
  <c r="T37" i="9"/>
  <c r="W37" i="9" s="1"/>
  <c r="AC37" i="9" s="1"/>
  <c r="T48" i="9"/>
  <c r="W48" i="9" s="1"/>
  <c r="AC48" i="9" s="1"/>
  <c r="T156" i="9"/>
  <c r="W156" i="9" s="1"/>
  <c r="T200" i="9"/>
  <c r="T292" i="9"/>
  <c r="Q16" i="9"/>
  <c r="Z16" i="9" s="1"/>
  <c r="Q32" i="9"/>
  <c r="Z32" i="9" s="1"/>
  <c r="Q44" i="9"/>
  <c r="Z44" i="9" s="1"/>
  <c r="Q60" i="9"/>
  <c r="Y60" i="9" s="1"/>
  <c r="Q76" i="9"/>
  <c r="Z76" i="9" s="1"/>
  <c r="Q92" i="9"/>
  <c r="Z92" i="9" s="1"/>
  <c r="Q172" i="9"/>
  <c r="Z172" i="9" s="1"/>
  <c r="Q188" i="9"/>
  <c r="Z188" i="9" s="1"/>
  <c r="Q232" i="9"/>
  <c r="Z232" i="9" s="1"/>
  <c r="Q248" i="9"/>
  <c r="Q264" i="9"/>
  <c r="Y264" i="9" s="1"/>
  <c r="T8" i="9"/>
  <c r="W8" i="9" s="1"/>
  <c r="AC8" i="9" s="1"/>
  <c r="T24" i="9"/>
  <c r="W24" i="9" s="1"/>
  <c r="T52" i="9"/>
  <c r="W52" i="9" s="1"/>
  <c r="AC52" i="9" s="1"/>
  <c r="T68" i="9"/>
  <c r="W68" i="9" s="1"/>
  <c r="AC68" i="9" s="1"/>
  <c r="T84" i="9"/>
  <c r="W84" i="9" s="1"/>
  <c r="AC84" i="9" s="1"/>
  <c r="T100" i="9"/>
  <c r="W100" i="9" s="1"/>
  <c r="AC100" i="9" s="1"/>
  <c r="AE100" i="9" s="1"/>
  <c r="T112" i="9"/>
  <c r="W112" i="9" s="1"/>
  <c r="AC112" i="9" s="1"/>
  <c r="T128" i="9"/>
  <c r="W128" i="9" s="1"/>
  <c r="AC128" i="9" s="1"/>
  <c r="T144" i="9"/>
  <c r="T160" i="9"/>
  <c r="W160" i="9" s="1"/>
  <c r="AC160" i="9" s="1"/>
  <c r="T204" i="9"/>
  <c r="T220" i="9"/>
  <c r="W220" i="9" s="1"/>
  <c r="AC220" i="9" s="1"/>
  <c r="T280" i="9"/>
  <c r="Q7" i="9"/>
  <c r="Z7" i="9" s="1"/>
  <c r="Q176" i="9"/>
  <c r="Y176" i="9" s="1"/>
  <c r="Q236" i="9"/>
  <c r="Z236" i="9" s="1"/>
  <c r="Q252" i="9"/>
  <c r="Z252" i="9" s="1"/>
  <c r="Q268" i="9"/>
  <c r="Y268" i="9" s="1"/>
  <c r="T116" i="9"/>
  <c r="W116" i="9" s="1"/>
  <c r="AC116" i="9" s="1"/>
  <c r="T132" i="9"/>
  <c r="W132" i="9" s="1"/>
  <c r="AC132" i="9" s="1"/>
  <c r="T148" i="9"/>
  <c r="W148" i="9" s="1"/>
  <c r="T164" i="9"/>
  <c r="W164" i="9" s="1"/>
  <c r="AC164" i="9" s="1"/>
  <c r="T192" i="9"/>
  <c r="T208" i="9"/>
  <c r="W208" i="9" s="1"/>
  <c r="AC208" i="9" s="1"/>
  <c r="T224" i="9"/>
  <c r="W224" i="9" s="1"/>
  <c r="AC224" i="9" s="1"/>
  <c r="T284" i="9"/>
  <c r="W284" i="9" s="1"/>
  <c r="AC284" i="9" s="1"/>
  <c r="Q180" i="9"/>
  <c r="Y180" i="9" s="1"/>
  <c r="Q240" i="9"/>
  <c r="Y240" i="9" s="1"/>
  <c r="Q256" i="9"/>
  <c r="Z256" i="9" s="1"/>
  <c r="T16" i="8"/>
  <c r="W16" i="8" s="1"/>
  <c r="T24" i="8"/>
  <c r="W24" i="8" s="1"/>
  <c r="T10" i="8"/>
  <c r="W10" i="8" s="1"/>
  <c r="T20" i="8"/>
  <c r="W20" i="8" s="1"/>
  <c r="T26" i="8"/>
  <c r="W26" i="8" s="1"/>
  <c r="T42" i="8"/>
  <c r="W42" i="8" s="1"/>
  <c r="T52" i="8"/>
  <c r="W52" i="8" s="1"/>
  <c r="T58" i="8"/>
  <c r="W58" i="8" s="1"/>
  <c r="T74" i="8"/>
  <c r="W74" i="8" s="1"/>
  <c r="T90" i="8"/>
  <c r="W90" i="8" s="1"/>
  <c r="T106" i="8"/>
  <c r="W106" i="8" s="1"/>
  <c r="T122" i="8"/>
  <c r="W122" i="8" s="1"/>
  <c r="T155" i="8"/>
  <c r="W155" i="8" s="1"/>
  <c r="T6" i="8"/>
  <c r="W6" i="8" s="1"/>
  <c r="T22" i="8"/>
  <c r="W22" i="8" s="1"/>
  <c r="T38" i="8"/>
  <c r="W38" i="8" s="1"/>
  <c r="T54" i="8"/>
  <c r="W54" i="8" s="1"/>
  <c r="T70" i="8"/>
  <c r="W70" i="8" s="1"/>
  <c r="T86" i="8"/>
  <c r="W86" i="8" s="1"/>
  <c r="T102" i="8"/>
  <c r="W102" i="8" s="1"/>
  <c r="T5" i="8"/>
  <c r="W5" i="8" s="1"/>
  <c r="T9" i="8"/>
  <c r="T14" i="8"/>
  <c r="W14" i="8" s="1"/>
  <c r="T17" i="8"/>
  <c r="W17" i="8" s="1"/>
  <c r="T21" i="8"/>
  <c r="W21" i="8" s="1"/>
  <c r="T25" i="8"/>
  <c r="W25" i="8" s="1"/>
  <c r="T29" i="8"/>
  <c r="W29" i="8" s="1"/>
  <c r="T33" i="8"/>
  <c r="W33" i="8" s="1"/>
  <c r="T37" i="8"/>
  <c r="W37" i="8" s="1"/>
  <c r="T41" i="8"/>
  <c r="W41" i="8" s="1"/>
  <c r="T45" i="8"/>
  <c r="W45" i="8" s="1"/>
  <c r="T49" i="8"/>
  <c r="W49" i="8" s="1"/>
  <c r="T53" i="8"/>
  <c r="W53" i="8" s="1"/>
  <c r="T57" i="8"/>
  <c r="W57" i="8" s="1"/>
  <c r="T61" i="8"/>
  <c r="W61" i="8" s="1"/>
  <c r="T108" i="8"/>
  <c r="W108" i="8" s="1"/>
  <c r="Q142" i="9"/>
  <c r="Z142" i="9" s="1"/>
  <c r="Q54" i="9"/>
  <c r="Z54" i="9" s="1"/>
  <c r="T106" i="9"/>
  <c r="W106" i="9" s="1"/>
  <c r="AC106" i="9" s="1"/>
  <c r="Q15" i="9"/>
  <c r="Q47" i="9"/>
  <c r="Z47" i="9" s="1"/>
  <c r="Q55" i="9"/>
  <c r="Y55" i="9" s="1"/>
  <c r="Q63" i="9"/>
  <c r="Z63" i="9" s="1"/>
  <c r="Q71" i="9"/>
  <c r="Z71" i="9" s="1"/>
  <c r="Q79" i="9"/>
  <c r="Z79" i="9" s="1"/>
  <c r="Q87" i="9"/>
  <c r="Z87" i="9" s="1"/>
  <c r="Q95" i="9"/>
  <c r="Z95" i="9" s="1"/>
  <c r="Q103" i="9"/>
  <c r="Z103" i="9" s="1"/>
  <c r="Q111" i="9"/>
  <c r="Z111" i="9" s="1"/>
  <c r="Q119" i="9"/>
  <c r="Z119" i="9" s="1"/>
  <c r="Q127" i="9"/>
  <c r="Z127" i="9" s="1"/>
  <c r="Q31" i="9"/>
  <c r="Z31" i="9" s="1"/>
  <c r="Q59" i="9"/>
  <c r="Z59" i="9" s="1"/>
  <c r="Q67" i="9"/>
  <c r="Z67" i="9" s="1"/>
  <c r="Q75" i="9"/>
  <c r="Y75" i="9" s="1"/>
  <c r="Q83" i="9"/>
  <c r="Z83" i="9" s="1"/>
  <c r="Q91" i="9"/>
  <c r="Z91" i="9" s="1"/>
  <c r="Q99" i="9"/>
  <c r="Z99" i="9" s="1"/>
  <c r="Q107" i="9"/>
  <c r="Z107" i="9" s="1"/>
  <c r="Q115" i="9"/>
  <c r="Z115" i="9" s="1"/>
  <c r="Q123" i="9"/>
  <c r="Z123" i="9" s="1"/>
  <c r="Q131" i="9"/>
  <c r="Z131" i="9" s="1"/>
  <c r="Q23" i="9"/>
  <c r="Z23" i="9" s="1"/>
  <c r="Q118" i="9"/>
  <c r="Z118" i="9" s="1"/>
  <c r="Q174" i="9"/>
  <c r="Z174" i="9" s="1"/>
  <c r="T138" i="9"/>
  <c r="W138" i="9" s="1"/>
  <c r="AC138" i="9" s="1"/>
  <c r="T238" i="9"/>
  <c r="W238" i="9" s="1"/>
  <c r="AC238" i="9" s="1"/>
  <c r="Q11" i="9"/>
  <c r="Z11" i="9" s="1"/>
  <c r="Q19" i="9"/>
  <c r="Z19" i="9" s="1"/>
  <c r="Q27" i="9"/>
  <c r="Z27" i="9" s="1"/>
  <c r="Q35" i="9"/>
  <c r="Z35" i="9" s="1"/>
  <c r="Q43" i="9"/>
  <c r="Z43" i="9" s="1"/>
  <c r="Q51" i="9"/>
  <c r="Z51" i="9" s="1"/>
  <c r="T14" i="9"/>
  <c r="W14" i="9" s="1"/>
  <c r="AC14" i="9" s="1"/>
  <c r="AE14" i="9" s="1"/>
  <c r="T270" i="9"/>
  <c r="W270" i="9" s="1"/>
  <c r="AC270" i="9" s="1"/>
  <c r="Q282" i="9"/>
  <c r="Z282" i="9" s="1"/>
  <c r="Q5" i="9"/>
  <c r="Z5" i="9" s="1"/>
  <c r="Q70" i="9"/>
  <c r="Z70" i="9" s="1"/>
  <c r="Q134" i="9"/>
  <c r="Y134" i="9" s="1"/>
  <c r="Q166" i="9"/>
  <c r="Z166" i="9" s="1"/>
  <c r="Q274" i="9"/>
  <c r="Z274" i="9" s="1"/>
  <c r="T130" i="9"/>
  <c r="W130" i="9" s="1"/>
  <c r="T162" i="9"/>
  <c r="W162" i="9" s="1"/>
  <c r="AC162" i="9" s="1"/>
  <c r="T230" i="9"/>
  <c r="W230" i="9" s="1"/>
  <c r="AC230" i="9" s="1"/>
  <c r="T262" i="9"/>
  <c r="W262" i="9" s="1"/>
  <c r="AC262" i="9" s="1"/>
  <c r="Q22" i="9"/>
  <c r="Q86" i="9"/>
  <c r="Z86" i="9" s="1"/>
  <c r="Q158" i="9"/>
  <c r="Z158" i="9" s="1"/>
  <c r="T30" i="9"/>
  <c r="W30" i="9" s="1"/>
  <c r="AC30" i="9" s="1"/>
  <c r="AE30" i="9" s="1"/>
  <c r="T122" i="9"/>
  <c r="W122" i="9" s="1"/>
  <c r="T154" i="9"/>
  <c r="W154" i="9" s="1"/>
  <c r="AC154" i="9" s="1"/>
  <c r="T254" i="9"/>
  <c r="T286" i="9"/>
  <c r="W286" i="9" s="1"/>
  <c r="AC286" i="9" s="1"/>
  <c r="Q38" i="9"/>
  <c r="Z38" i="9" s="1"/>
  <c r="Q102" i="9"/>
  <c r="Z102" i="9" s="1"/>
  <c r="Q150" i="9"/>
  <c r="Z150" i="9" s="1"/>
  <c r="Q182" i="9"/>
  <c r="Y182" i="9" s="1"/>
  <c r="Q290" i="9"/>
  <c r="T114" i="9"/>
  <c r="W114" i="9" s="1"/>
  <c r="AC114" i="9" s="1"/>
  <c r="T146" i="9"/>
  <c r="W146" i="9" s="1"/>
  <c r="AC146" i="9" s="1"/>
  <c r="T246" i="9"/>
  <c r="T278" i="9"/>
  <c r="Q18" i="9"/>
  <c r="Z18" i="9" s="1"/>
  <c r="Q34" i="9"/>
  <c r="Z34" i="9" s="1"/>
  <c r="Q50" i="9"/>
  <c r="Z50" i="9" s="1"/>
  <c r="Q66" i="9"/>
  <c r="Z66" i="9" s="1"/>
  <c r="Q82" i="9"/>
  <c r="Z82" i="9" s="1"/>
  <c r="Q98" i="9"/>
  <c r="Z98" i="9" s="1"/>
  <c r="Q190" i="9"/>
  <c r="Y190" i="9" s="1"/>
  <c r="Q198" i="9"/>
  <c r="Y198" i="9" s="1"/>
  <c r="Q206" i="9"/>
  <c r="Y206" i="9" s="1"/>
  <c r="Q214" i="9"/>
  <c r="Z214" i="9" s="1"/>
  <c r="Q222" i="9"/>
  <c r="Y222" i="9" s="1"/>
  <c r="T46" i="9"/>
  <c r="W46" i="9" s="1"/>
  <c r="AC46" i="9" s="1"/>
  <c r="T62" i="9"/>
  <c r="W62" i="9" s="1"/>
  <c r="AC62" i="9" s="1"/>
  <c r="T78" i="9"/>
  <c r="W78" i="9" s="1"/>
  <c r="AC78" i="9" s="1"/>
  <c r="AE78" i="9" s="1"/>
  <c r="T94" i="9"/>
  <c r="W94" i="9" s="1"/>
  <c r="AC94" i="9" s="1"/>
  <c r="T170" i="9"/>
  <c r="W170" i="9" s="1"/>
  <c r="T178" i="9"/>
  <c r="W178" i="9" s="1"/>
  <c r="AC178" i="9" s="1"/>
  <c r="T186" i="9"/>
  <c r="W186" i="9" s="1"/>
  <c r="AC186" i="9" s="1"/>
  <c r="T194" i="9"/>
  <c r="W194" i="9" s="1"/>
  <c r="AC194" i="9" s="1"/>
  <c r="T202" i="9"/>
  <c r="W202" i="9" s="1"/>
  <c r="T210" i="9"/>
  <c r="W210" i="9" s="1"/>
  <c r="AC210" i="9" s="1"/>
  <c r="T218" i="9"/>
  <c r="W218" i="9" s="1"/>
  <c r="AC218" i="9" s="1"/>
  <c r="T226" i="9"/>
  <c r="T294" i="9"/>
  <c r="W294" i="9" s="1"/>
  <c r="AC294" i="9" s="1"/>
  <c r="Q110" i="9"/>
  <c r="Y110" i="9" s="1"/>
  <c r="Q126" i="9"/>
  <c r="Z126" i="9" s="1"/>
  <c r="T10" i="9"/>
  <c r="W10" i="9" s="1"/>
  <c r="AC10" i="9" s="1"/>
  <c r="AE10" i="9" s="1"/>
  <c r="T26" i="9"/>
  <c r="W26" i="9" s="1"/>
  <c r="T234" i="9"/>
  <c r="W234" i="9" s="1"/>
  <c r="AC234" i="9" s="1"/>
  <c r="T242" i="9"/>
  <c r="W242" i="9" s="1"/>
  <c r="AC242" i="9" s="1"/>
  <c r="T250" i="9"/>
  <c r="W250" i="9" s="1"/>
  <c r="AC250" i="9" s="1"/>
  <c r="T258" i="9"/>
  <c r="W258" i="9" s="1"/>
  <c r="AC258" i="9" s="1"/>
  <c r="T266" i="9"/>
  <c r="W266" i="9" s="1"/>
  <c r="AC266" i="9" s="1"/>
  <c r="Q42" i="9"/>
  <c r="Z42" i="9" s="1"/>
  <c r="Q58" i="9"/>
  <c r="Z58" i="9" s="1"/>
  <c r="Q74" i="9"/>
  <c r="Y74" i="9" s="1"/>
  <c r="Q90" i="9"/>
  <c r="Z90" i="9" s="1"/>
  <c r="Q141" i="9"/>
  <c r="Y141" i="9" s="1"/>
  <c r="Q221" i="9"/>
  <c r="Y221" i="9" s="1"/>
  <c r="Q285" i="9"/>
  <c r="Y285" i="9" s="1"/>
  <c r="T53" i="9"/>
  <c r="W53" i="9" s="1"/>
  <c r="AC53" i="9" s="1"/>
  <c r="T117" i="9"/>
  <c r="W117" i="9" s="1"/>
  <c r="AC117" i="9" s="1"/>
  <c r="T181" i="9"/>
  <c r="W181" i="9" s="1"/>
  <c r="AC181" i="9" s="1"/>
  <c r="T245" i="9"/>
  <c r="W245" i="9" s="1"/>
  <c r="AC245" i="9" s="1"/>
  <c r="Q157" i="9"/>
  <c r="Y157" i="9" s="1"/>
  <c r="Q237" i="9"/>
  <c r="T69" i="9"/>
  <c r="W69" i="9" s="1"/>
  <c r="AC69" i="9" s="1"/>
  <c r="T133" i="9"/>
  <c r="W133" i="9" s="1"/>
  <c r="AC133" i="9" s="1"/>
  <c r="T197" i="9"/>
  <c r="T261" i="9"/>
  <c r="W261" i="9" s="1"/>
  <c r="AC261" i="9" s="1"/>
  <c r="Q173" i="9"/>
  <c r="Z173" i="9" s="1"/>
  <c r="Q253" i="9"/>
  <c r="Y253" i="9" s="1"/>
  <c r="T21" i="9"/>
  <c r="W21" i="9" s="1"/>
  <c r="AC21" i="9" s="1"/>
  <c r="T85" i="9"/>
  <c r="W85" i="9" s="1"/>
  <c r="T149" i="9"/>
  <c r="W149" i="9" s="1"/>
  <c r="AC149" i="9" s="1"/>
  <c r="T213" i="9"/>
  <c r="T277" i="9"/>
  <c r="W277" i="9" s="1"/>
  <c r="AC277" i="9" s="1"/>
  <c r="Z38" i="8"/>
  <c r="Z98" i="8"/>
  <c r="Z118" i="8"/>
  <c r="Q137" i="9"/>
  <c r="Z137" i="9" s="1"/>
  <c r="Q153" i="9"/>
  <c r="Y153" i="9" s="1"/>
  <c r="Q169" i="9"/>
  <c r="Y169" i="9" s="1"/>
  <c r="Q185" i="9"/>
  <c r="Y185" i="9" s="1"/>
  <c r="Q201" i="9"/>
  <c r="Z201" i="9" s="1"/>
  <c r="Q217" i="9"/>
  <c r="Y217" i="9" s="1"/>
  <c r="Q233" i="9"/>
  <c r="Z233" i="9" s="1"/>
  <c r="Q249" i="9"/>
  <c r="Z249" i="9" s="1"/>
  <c r="Q265" i="9"/>
  <c r="Y265" i="9" s="1"/>
  <c r="Q281" i="9"/>
  <c r="Y281" i="9" s="1"/>
  <c r="T17" i="9"/>
  <c r="W17" i="9" s="1"/>
  <c r="AC17" i="9" s="1"/>
  <c r="AE17" i="9" s="1"/>
  <c r="T33" i="9"/>
  <c r="W33" i="9" s="1"/>
  <c r="AC33" i="9" s="1"/>
  <c r="T49" i="9"/>
  <c r="W49" i="9" s="1"/>
  <c r="AC49" i="9" s="1"/>
  <c r="T65" i="9"/>
  <c r="W65" i="9" s="1"/>
  <c r="AC65" i="9" s="1"/>
  <c r="T81" i="9"/>
  <c r="W81" i="9" s="1"/>
  <c r="AC81" i="9" s="1"/>
  <c r="T97" i="9"/>
  <c r="W97" i="9" s="1"/>
  <c r="AC97" i="9" s="1"/>
  <c r="T113" i="9"/>
  <c r="W113" i="9" s="1"/>
  <c r="AC113" i="9" s="1"/>
  <c r="T129" i="9"/>
  <c r="W129" i="9" s="1"/>
  <c r="AC129" i="9" s="1"/>
  <c r="T145" i="9"/>
  <c r="W145" i="9" s="1"/>
  <c r="AC145" i="9" s="1"/>
  <c r="T161" i="9"/>
  <c r="W161" i="9" s="1"/>
  <c r="AC161" i="9" s="1"/>
  <c r="T177" i="9"/>
  <c r="W177" i="9" s="1"/>
  <c r="AC177" i="9" s="1"/>
  <c r="T193" i="9"/>
  <c r="W193" i="9" s="1"/>
  <c r="AC193" i="9" s="1"/>
  <c r="T209" i="9"/>
  <c r="T225" i="9"/>
  <c r="W225" i="9" s="1"/>
  <c r="AC225" i="9" s="1"/>
  <c r="T241" i="9"/>
  <c r="T257" i="9"/>
  <c r="W257" i="9" s="1"/>
  <c r="AC257" i="9" s="1"/>
  <c r="T273" i="9"/>
  <c r="W273" i="9" s="1"/>
  <c r="AC273" i="9" s="1"/>
  <c r="T289" i="9"/>
  <c r="W289" i="9" s="1"/>
  <c r="AC289" i="9" s="1"/>
  <c r="Q9" i="9"/>
  <c r="Y9" i="9" s="1"/>
  <c r="Q13" i="9"/>
  <c r="Z13" i="9" s="1"/>
  <c r="Q25" i="9"/>
  <c r="Z25" i="9" s="1"/>
  <c r="Q29" i="9"/>
  <c r="Z29" i="9" s="1"/>
  <c r="Q41" i="9"/>
  <c r="Z41" i="9" s="1"/>
  <c r="Q45" i="9"/>
  <c r="Z45" i="9" s="1"/>
  <c r="Q57" i="9"/>
  <c r="Z57" i="9" s="1"/>
  <c r="Q61" i="9"/>
  <c r="Z61" i="9" s="1"/>
  <c r="Q73" i="9"/>
  <c r="Z73" i="9" s="1"/>
  <c r="Q77" i="9"/>
  <c r="Z77" i="9" s="1"/>
  <c r="Q89" i="9"/>
  <c r="Z89" i="9" s="1"/>
  <c r="Q93" i="9"/>
  <c r="Z93" i="9" s="1"/>
  <c r="Q105" i="9"/>
  <c r="Z105" i="9" s="1"/>
  <c r="Q109" i="9"/>
  <c r="Z109" i="9" s="1"/>
  <c r="Q121" i="9"/>
  <c r="Y121" i="9" s="1"/>
  <c r="Q125" i="9"/>
  <c r="Z125" i="9" s="1"/>
  <c r="T6" i="9"/>
  <c r="W6" i="9" s="1"/>
  <c r="AC6" i="9" s="1"/>
  <c r="T205" i="9"/>
  <c r="W205" i="9" s="1"/>
  <c r="AC205" i="9" s="1"/>
  <c r="T163" i="9"/>
  <c r="W163" i="9" s="1"/>
  <c r="AC163" i="9" s="1"/>
  <c r="T167" i="9"/>
  <c r="W167" i="9" s="1"/>
  <c r="AC167" i="9" s="1"/>
  <c r="T187" i="9"/>
  <c r="T143" i="9"/>
  <c r="W143" i="9" s="1"/>
  <c r="AC143" i="9" s="1"/>
  <c r="Q143" i="9"/>
  <c r="Z143" i="9" s="1"/>
  <c r="T155" i="9"/>
  <c r="W155" i="9" s="1"/>
  <c r="AC155" i="9" s="1"/>
  <c r="Q155" i="9"/>
  <c r="Y155" i="9" s="1"/>
  <c r="T159" i="9"/>
  <c r="W159" i="9" s="1"/>
  <c r="AC159" i="9" s="1"/>
  <c r="Q159" i="9"/>
  <c r="Z159" i="9" s="1"/>
  <c r="T171" i="9"/>
  <c r="W171" i="9" s="1"/>
  <c r="AC171" i="9" s="1"/>
  <c r="Q171" i="9"/>
  <c r="Y171" i="9" s="1"/>
  <c r="T175" i="9"/>
  <c r="W175" i="9" s="1"/>
  <c r="AC175" i="9" s="1"/>
  <c r="Q175" i="9"/>
  <c r="Z175" i="9" s="1"/>
  <c r="T179" i="9"/>
  <c r="W179" i="9" s="1"/>
  <c r="AC179" i="9" s="1"/>
  <c r="Q179" i="9"/>
  <c r="Y179" i="9" s="1"/>
  <c r="T183" i="9"/>
  <c r="W183" i="9" s="1"/>
  <c r="AC183" i="9" s="1"/>
  <c r="Q183" i="9"/>
  <c r="Y183" i="9" s="1"/>
  <c r="T191" i="9"/>
  <c r="W191" i="9" s="1"/>
  <c r="AC191" i="9" s="1"/>
  <c r="Q191" i="9"/>
  <c r="Z191" i="9" s="1"/>
  <c r="T211" i="9"/>
  <c r="W211" i="9" s="1"/>
  <c r="AC211" i="9" s="1"/>
  <c r="Q211" i="9"/>
  <c r="Z211" i="9" s="1"/>
  <c r="T227" i="9"/>
  <c r="W227" i="9" s="1"/>
  <c r="AC227" i="9" s="1"/>
  <c r="Q227" i="9"/>
  <c r="Y227" i="9" s="1"/>
  <c r="T235" i="9"/>
  <c r="Q235" i="9"/>
  <c r="Z235" i="9" s="1"/>
  <c r="T243" i="9"/>
  <c r="Q243" i="9"/>
  <c r="Z243" i="9" s="1"/>
  <c r="T247" i="9"/>
  <c r="W247" i="9" s="1"/>
  <c r="AC247" i="9" s="1"/>
  <c r="Q247" i="9"/>
  <c r="Z247" i="9" s="1"/>
  <c r="T259" i="9"/>
  <c r="W259" i="9" s="1"/>
  <c r="AC259" i="9" s="1"/>
  <c r="Q259" i="9"/>
  <c r="Z259" i="9" s="1"/>
  <c r="T267" i="9"/>
  <c r="W267" i="9" s="1"/>
  <c r="AC267" i="9" s="1"/>
  <c r="Q267" i="9"/>
  <c r="Y267" i="9" s="1"/>
  <c r="T275" i="9"/>
  <c r="W275" i="9" s="1"/>
  <c r="AC275" i="9" s="1"/>
  <c r="Q275" i="9"/>
  <c r="Z275" i="9" s="1"/>
  <c r="T291" i="9"/>
  <c r="W291" i="9" s="1"/>
  <c r="AC291" i="9" s="1"/>
  <c r="Q291" i="9"/>
  <c r="Y291" i="9" s="1"/>
  <c r="T203" i="9"/>
  <c r="W203" i="9" s="1"/>
  <c r="AC203" i="9" s="1"/>
  <c r="T139" i="9"/>
  <c r="W139" i="9" s="1"/>
  <c r="AC139" i="9" s="1"/>
  <c r="Q139" i="9"/>
  <c r="Y139" i="9" s="1"/>
  <c r="T147" i="9"/>
  <c r="W147" i="9" s="1"/>
  <c r="AC147" i="9" s="1"/>
  <c r="Q147" i="9"/>
  <c r="Z147" i="9" s="1"/>
  <c r="T151" i="9"/>
  <c r="W151" i="9" s="1"/>
  <c r="AC151" i="9" s="1"/>
  <c r="Q151" i="9"/>
  <c r="Z151" i="9" s="1"/>
  <c r="T195" i="9"/>
  <c r="W195" i="9" s="1"/>
  <c r="AC195" i="9" s="1"/>
  <c r="Q195" i="9"/>
  <c r="Z195" i="9" s="1"/>
  <c r="T199" i="9"/>
  <c r="Q199" i="9"/>
  <c r="Z199" i="9" s="1"/>
  <c r="T207" i="9"/>
  <c r="W207" i="9" s="1"/>
  <c r="AC207" i="9" s="1"/>
  <c r="Q207" i="9"/>
  <c r="Z207" i="9" s="1"/>
  <c r="T215" i="9"/>
  <c r="Q215" i="9"/>
  <c r="Z215" i="9" s="1"/>
  <c r="T223" i="9"/>
  <c r="W223" i="9" s="1"/>
  <c r="AC223" i="9" s="1"/>
  <c r="Q223" i="9"/>
  <c r="Z223" i="9" s="1"/>
  <c r="T231" i="9"/>
  <c r="Q231" i="9"/>
  <c r="Z231" i="9" s="1"/>
  <c r="T239" i="9"/>
  <c r="Q239" i="9"/>
  <c r="Z239" i="9" s="1"/>
  <c r="T251" i="9"/>
  <c r="W251" i="9" s="1"/>
  <c r="AC251" i="9" s="1"/>
  <c r="Q251" i="9"/>
  <c r="Z251" i="9" s="1"/>
  <c r="T255" i="9"/>
  <c r="W255" i="9" s="1"/>
  <c r="AC255" i="9" s="1"/>
  <c r="Q255" i="9"/>
  <c r="Y255" i="9" s="1"/>
  <c r="T263" i="9"/>
  <c r="W263" i="9" s="1"/>
  <c r="AC263" i="9" s="1"/>
  <c r="Q263" i="9"/>
  <c r="Z263" i="9" s="1"/>
  <c r="T271" i="9"/>
  <c r="W271" i="9" s="1"/>
  <c r="AC271" i="9" s="1"/>
  <c r="Q271" i="9"/>
  <c r="Y271" i="9" s="1"/>
  <c r="T279" i="9"/>
  <c r="W279" i="9" s="1"/>
  <c r="AC279" i="9" s="1"/>
  <c r="Q279" i="9"/>
  <c r="Z279" i="9" s="1"/>
  <c r="T283" i="9"/>
  <c r="W283" i="9" s="1"/>
  <c r="AC283" i="9" s="1"/>
  <c r="Q283" i="9"/>
  <c r="Y283" i="9" s="1"/>
  <c r="T219" i="9"/>
  <c r="W219" i="9" s="1"/>
  <c r="AC219" i="9" s="1"/>
  <c r="T287" i="9"/>
  <c r="W287" i="9" s="1"/>
  <c r="AC287" i="9" s="1"/>
  <c r="Q287" i="9"/>
  <c r="Y287" i="9" s="1"/>
  <c r="T135" i="9"/>
  <c r="W135" i="9" s="1"/>
  <c r="AC135" i="9" s="1"/>
  <c r="X229" i="9"/>
  <c r="X224" i="9"/>
  <c r="X226" i="9"/>
  <c r="X235" i="9"/>
  <c r="X244" i="9"/>
  <c r="X236" i="9"/>
  <c r="X230" i="9"/>
  <c r="X227" i="9"/>
  <c r="X221" i="9"/>
  <c r="X217" i="9"/>
  <c r="X213" i="9"/>
  <c r="X209" i="9"/>
  <c r="X205" i="9"/>
  <c r="X201" i="9"/>
  <c r="X197" i="9"/>
  <c r="X193" i="9"/>
  <c r="X189" i="9"/>
  <c r="X185" i="9"/>
  <c r="X181" i="9"/>
  <c r="X177" i="9"/>
  <c r="X169" i="9"/>
  <c r="X161" i="9"/>
  <c r="X153" i="9"/>
  <c r="X145" i="9"/>
  <c r="X239" i="9"/>
  <c r="X231" i="9"/>
  <c r="X228" i="9"/>
  <c r="X222" i="9"/>
  <c r="X218" i="9"/>
  <c r="X214" i="9"/>
  <c r="X210" i="9"/>
  <c r="X206" i="9"/>
  <c r="X202" i="9"/>
  <c r="X198" i="9"/>
  <c r="X194" i="9"/>
  <c r="X190" i="9"/>
  <c r="X186" i="9"/>
  <c r="X182" i="9"/>
  <c r="X178" i="9"/>
  <c r="X172" i="9"/>
  <c r="X164" i="9"/>
  <c r="X156" i="9"/>
  <c r="X148" i="9"/>
  <c r="X140" i="9"/>
  <c r="X240" i="9"/>
  <c r="X232" i="9"/>
  <c r="X223" i="9"/>
  <c r="X219" i="9"/>
  <c r="X215" i="9"/>
  <c r="X211" i="9"/>
  <c r="X207" i="9"/>
  <c r="X203" i="9"/>
  <c r="X199" i="9"/>
  <c r="X195" i="9"/>
  <c r="X191" i="9"/>
  <c r="X187" i="9"/>
  <c r="X183" i="9"/>
  <c r="X179" i="9"/>
  <c r="X173" i="9"/>
  <c r="X165" i="9"/>
  <c r="X157" i="9"/>
  <c r="X149" i="9"/>
  <c r="X141" i="9"/>
  <c r="X143" i="9"/>
  <c r="X146" i="9"/>
  <c r="X151" i="9"/>
  <c r="W153" i="9"/>
  <c r="AC153" i="9" s="1"/>
  <c r="X154" i="9"/>
  <c r="X159" i="9"/>
  <c r="X162" i="9"/>
  <c r="X167" i="9"/>
  <c r="W169" i="9"/>
  <c r="AC169" i="9" s="1"/>
  <c r="X170" i="9"/>
  <c r="X175" i="9"/>
  <c r="W185" i="9"/>
  <c r="AC185" i="9" s="1"/>
  <c r="W189" i="9"/>
  <c r="AC189" i="9" s="1"/>
  <c r="W201" i="9"/>
  <c r="AC201" i="9" s="1"/>
  <c r="W217" i="9"/>
  <c r="AC217" i="9" s="1"/>
  <c r="W221" i="9"/>
  <c r="AC221" i="9" s="1"/>
  <c r="X234" i="9"/>
  <c r="W236" i="9"/>
  <c r="AC236" i="9" s="1"/>
  <c r="X237" i="9"/>
  <c r="X242" i="9"/>
  <c r="W244" i="9"/>
  <c r="AC244" i="9" s="1"/>
  <c r="X245" i="9"/>
  <c r="X247" i="9"/>
  <c r="X249" i="9"/>
  <c r="X251" i="9"/>
  <c r="X253" i="9"/>
  <c r="X255" i="9"/>
  <c r="X257" i="9"/>
  <c r="X259" i="9"/>
  <c r="X261" i="9"/>
  <c r="X263" i="9"/>
  <c r="X265" i="9"/>
  <c r="X267" i="9"/>
  <c r="X269" i="9"/>
  <c r="X271" i="9"/>
  <c r="X273" i="9"/>
  <c r="X275" i="9"/>
  <c r="X277" i="9"/>
  <c r="X279" i="9"/>
  <c r="X281" i="9"/>
  <c r="X283" i="9"/>
  <c r="X285" i="9"/>
  <c r="X287" i="9"/>
  <c r="X289" i="9"/>
  <c r="X291" i="9"/>
  <c r="X293" i="9"/>
  <c r="X295" i="9"/>
  <c r="X297" i="9"/>
  <c r="X299" i="9"/>
  <c r="X301" i="9"/>
  <c r="X303" i="9"/>
  <c r="X305" i="9"/>
  <c r="X307" i="9"/>
  <c r="W142" i="9"/>
  <c r="AC142" i="9" s="1"/>
  <c r="W144" i="9"/>
  <c r="AC144" i="9" s="1"/>
  <c r="W150" i="9"/>
  <c r="AC150" i="9" s="1"/>
  <c r="W152" i="9"/>
  <c r="W158" i="9"/>
  <c r="AC158" i="9" s="1"/>
  <c r="W166" i="9"/>
  <c r="AC166" i="9" s="1"/>
  <c r="W174" i="9"/>
  <c r="AC174" i="9" s="1"/>
  <c r="W176" i="9"/>
  <c r="AC176" i="9" s="1"/>
  <c r="W180" i="9"/>
  <c r="AC180" i="9" s="1"/>
  <c r="W184" i="9"/>
  <c r="AC184" i="9" s="1"/>
  <c r="W188" i="9"/>
  <c r="AC188" i="9" s="1"/>
  <c r="W196" i="9"/>
  <c r="AC196" i="9" s="1"/>
  <c r="W200" i="9"/>
  <c r="AC200" i="9" s="1"/>
  <c r="W204" i="9"/>
  <c r="AC204" i="9" s="1"/>
  <c r="W212" i="9"/>
  <c r="AC212" i="9" s="1"/>
  <c r="W216" i="9"/>
  <c r="AC216" i="9" s="1"/>
  <c r="X225" i="9"/>
  <c r="W233" i="9"/>
  <c r="AC233" i="9" s="1"/>
  <c r="W248" i="9"/>
  <c r="AC248" i="9" s="1"/>
  <c r="W252" i="9"/>
  <c r="AC252" i="9" s="1"/>
  <c r="W256" i="9"/>
  <c r="AC256" i="9" s="1"/>
  <c r="W260" i="9"/>
  <c r="AC260" i="9" s="1"/>
  <c r="W264" i="9"/>
  <c r="AC264" i="9" s="1"/>
  <c r="W268" i="9"/>
  <c r="AC268" i="9" s="1"/>
  <c r="W272" i="9"/>
  <c r="AC272" i="9" s="1"/>
  <c r="W274" i="9"/>
  <c r="AC274" i="9" s="1"/>
  <c r="W276" i="9"/>
  <c r="AC276" i="9" s="1"/>
  <c r="W280" i="9"/>
  <c r="AC280" i="9" s="1"/>
  <c r="W282" i="9"/>
  <c r="AC282" i="9" s="1"/>
  <c r="W288" i="9"/>
  <c r="AC288" i="9" s="1"/>
  <c r="W290" i="9"/>
  <c r="AC290" i="9" s="1"/>
  <c r="W292" i="9"/>
  <c r="AC292" i="9" s="1"/>
  <c r="W296" i="9"/>
  <c r="AC296" i="9" s="1"/>
  <c r="W298" i="9"/>
  <c r="AA298" i="9" s="1"/>
  <c r="AB298" i="9" s="1"/>
  <c r="W300" i="9"/>
  <c r="AC300" i="9" s="1"/>
  <c r="W302" i="9"/>
  <c r="AA302" i="9" s="1"/>
  <c r="AB302" i="9" s="1"/>
  <c r="W304" i="9"/>
  <c r="AC304" i="9" s="1"/>
  <c r="W306" i="9"/>
  <c r="AA306" i="9" s="1"/>
  <c r="AB306" i="9" s="1"/>
  <c r="W308" i="9"/>
  <c r="AC308" i="9" s="1"/>
  <c r="W141" i="9"/>
  <c r="AC141" i="9" s="1"/>
  <c r="X142" i="9"/>
  <c r="X147" i="9"/>
  <c r="X150" i="9"/>
  <c r="X155" i="9"/>
  <c r="W157" i="9"/>
  <c r="AC157" i="9" s="1"/>
  <c r="X158" i="9"/>
  <c r="X163" i="9"/>
  <c r="W165" i="9"/>
  <c r="AC165" i="9" s="1"/>
  <c r="X166" i="9"/>
  <c r="X171" i="9"/>
  <c r="W173" i="9"/>
  <c r="AC173" i="9" s="1"/>
  <c r="X174" i="9"/>
  <c r="W232" i="9"/>
  <c r="AC232" i="9" s="1"/>
  <c r="X233" i="9"/>
  <c r="X238" i="9"/>
  <c r="W240" i="9"/>
  <c r="AC240" i="9" s="1"/>
  <c r="X241" i="9"/>
  <c r="X246" i="9"/>
  <c r="X248" i="9"/>
  <c r="X250" i="9"/>
  <c r="X252" i="9"/>
  <c r="X254" i="9"/>
  <c r="X256" i="9"/>
  <c r="X258" i="9"/>
  <c r="X260" i="9"/>
  <c r="X262" i="9"/>
  <c r="X264" i="9"/>
  <c r="X266" i="9"/>
  <c r="X268" i="9"/>
  <c r="X270" i="9"/>
  <c r="X272" i="9"/>
  <c r="X274" i="9"/>
  <c r="X276" i="9"/>
  <c r="X278" i="9"/>
  <c r="X280" i="9"/>
  <c r="X282" i="9"/>
  <c r="X284" i="9"/>
  <c r="X286" i="9"/>
  <c r="X288" i="9"/>
  <c r="X290" i="9"/>
  <c r="X292" i="9"/>
  <c r="X294" i="9"/>
  <c r="X296" i="9"/>
  <c r="X298" i="9"/>
  <c r="X300" i="9"/>
  <c r="X302" i="9"/>
  <c r="X304" i="9"/>
  <c r="X306" i="9"/>
  <c r="X308" i="9"/>
  <c r="AC45" i="9"/>
  <c r="AC54" i="9"/>
  <c r="AC60" i="9"/>
  <c r="AC76" i="9"/>
  <c r="AC88" i="9"/>
  <c r="AE88" i="9" s="1"/>
  <c r="AC93" i="9"/>
  <c r="AC105" i="9"/>
  <c r="AE105" i="9" s="1"/>
  <c r="AC109" i="9"/>
  <c r="AE109" i="9" s="1"/>
  <c r="AC120" i="9"/>
  <c r="AC182" i="9"/>
  <c r="AC190" i="9"/>
  <c r="AC40" i="9"/>
  <c r="AC104" i="9"/>
  <c r="AC22" i="9"/>
  <c r="AC38" i="9"/>
  <c r="AC41" i="9"/>
  <c r="AC42" i="9"/>
  <c r="AC50" i="9"/>
  <c r="AE50" i="9" s="1"/>
  <c r="AC56" i="9"/>
  <c r="AC61" i="9"/>
  <c r="AE61" i="9" s="1"/>
  <c r="AC77" i="9"/>
  <c r="AC86" i="9"/>
  <c r="AE86" i="9" s="1"/>
  <c r="AC89" i="9"/>
  <c r="AC90" i="9"/>
  <c r="AE90" i="9" s="1"/>
  <c r="AC102" i="9"/>
  <c r="AC110" i="9"/>
  <c r="AC118" i="9"/>
  <c r="AC121" i="9"/>
  <c r="AC136" i="9"/>
  <c r="AC140" i="9"/>
  <c r="AC170" i="9"/>
  <c r="AC198" i="9"/>
  <c r="AC9" i="9"/>
  <c r="AE9" i="9" s="1"/>
  <c r="AC44" i="9"/>
  <c r="AC64" i="9"/>
  <c r="AC73" i="9"/>
  <c r="AC80" i="9"/>
  <c r="AC98" i="9"/>
  <c r="Q27" i="8"/>
  <c r="Q7" i="8"/>
  <c r="Q15" i="8"/>
  <c r="Q19" i="8"/>
  <c r="Q43" i="8"/>
  <c r="Q23" i="8"/>
  <c r="Q31" i="8"/>
  <c r="Q35" i="8"/>
  <c r="Q39" i="8"/>
  <c r="Q47" i="8"/>
  <c r="Q51" i="8"/>
  <c r="Q55" i="8"/>
  <c r="Q172" i="8"/>
  <c r="Q59" i="8"/>
  <c r="Q11" i="8"/>
  <c r="Q134" i="8"/>
  <c r="Q138" i="8"/>
  <c r="Q142" i="8"/>
  <c r="Q146" i="8"/>
  <c r="Q150" i="8"/>
  <c r="Q154" i="8"/>
  <c r="Q158" i="8"/>
  <c r="Q162" i="8"/>
  <c r="Q166" i="8"/>
  <c r="Q170" i="8"/>
  <c r="Q174" i="8"/>
  <c r="Q178" i="8"/>
  <c r="Q182" i="8"/>
  <c r="Q186" i="8"/>
  <c r="Q190" i="8"/>
  <c r="Q65" i="8"/>
  <c r="Q69" i="8"/>
  <c r="Q73" i="8"/>
  <c r="AY73" i="8" s="1"/>
  <c r="AZ73" i="8" s="1"/>
  <c r="Q77" i="8"/>
  <c r="AY77" i="8" s="1"/>
  <c r="Q81" i="8"/>
  <c r="Q85" i="8"/>
  <c r="Q89" i="8"/>
  <c r="Q93" i="8"/>
  <c r="Q97" i="8"/>
  <c r="Q101" i="8"/>
  <c r="Q105" i="8"/>
  <c r="Q109" i="8"/>
  <c r="Q113" i="8"/>
  <c r="Q117" i="8"/>
  <c r="Q121" i="8"/>
  <c r="Q125" i="8"/>
  <c r="Q129" i="8"/>
  <c r="Q133" i="8"/>
  <c r="Q137" i="8"/>
  <c r="AY137" i="8" s="1"/>
  <c r="AZ137" i="8" s="1"/>
  <c r="Q141" i="8"/>
  <c r="Q145" i="8"/>
  <c r="Q149" i="8"/>
  <c r="Q153" i="8"/>
  <c r="Q157" i="8"/>
  <c r="Q161" i="8"/>
  <c r="Q165" i="8"/>
  <c r="Q169" i="8"/>
  <c r="Q173" i="8"/>
  <c r="Q177" i="8"/>
  <c r="Q181" i="8"/>
  <c r="Q185" i="8"/>
  <c r="Q189" i="8"/>
  <c r="Q193" i="8"/>
  <c r="Q197" i="8"/>
  <c r="Q201" i="8"/>
  <c r="Q205" i="8"/>
  <c r="Q209" i="8"/>
  <c r="Q213" i="8"/>
  <c r="Q217" i="8"/>
  <c r="Q221" i="8"/>
  <c r="Q225" i="8"/>
  <c r="Q229" i="8"/>
  <c r="Q233" i="8"/>
  <c r="AY233" i="8" s="1"/>
  <c r="Q237" i="8"/>
  <c r="Q241" i="8"/>
  <c r="Q245" i="8"/>
  <c r="Q249" i="8"/>
  <c r="Q253" i="8"/>
  <c r="Q257" i="8"/>
  <c r="Q261" i="8"/>
  <c r="AY261" i="8" s="1"/>
  <c r="AZ261" i="8" s="1"/>
  <c r="BA261" i="8" s="1"/>
  <c r="Q265" i="8"/>
  <c r="Q269" i="8"/>
  <c r="Y269" i="8" s="1"/>
  <c r="Q273" i="8"/>
  <c r="Q277" i="8"/>
  <c r="Q280" i="8"/>
  <c r="Q284" i="8"/>
  <c r="Q289" i="8"/>
  <c r="Q293" i="8"/>
  <c r="X6" i="8"/>
  <c r="X8" i="8"/>
  <c r="X10" i="8"/>
  <c r="X12" i="8"/>
  <c r="X13" i="8"/>
  <c r="Q194" i="8"/>
  <c r="Q198" i="8"/>
  <c r="AY198" i="8" s="1"/>
  <c r="AZ198" i="8" s="1"/>
  <c r="Q202" i="8"/>
  <c r="Q206" i="8"/>
  <c r="Q210" i="8"/>
  <c r="Q214" i="8"/>
  <c r="Q218" i="8"/>
  <c r="Q222" i="8"/>
  <c r="Q226" i="8"/>
  <c r="Q230" i="8"/>
  <c r="Q234" i="8"/>
  <c r="Q238" i="8"/>
  <c r="Q242" i="8"/>
  <c r="Q246" i="8"/>
  <c r="Q250" i="8"/>
  <c r="Q254" i="8"/>
  <c r="Q258" i="8"/>
  <c r="Q262" i="8"/>
  <c r="Q266" i="8"/>
  <c r="Q270" i="8"/>
  <c r="Q274" i="8"/>
  <c r="Q285" i="8"/>
  <c r="Q281" i="8"/>
  <c r="Q286" i="8"/>
  <c r="Q290" i="8"/>
  <c r="Q294" i="8"/>
  <c r="W7" i="8"/>
  <c r="W9" i="8"/>
  <c r="W11" i="8"/>
  <c r="W15" i="8"/>
  <c r="W19" i="8"/>
  <c r="W23" i="8"/>
  <c r="W27" i="8"/>
  <c r="W31" i="8"/>
  <c r="W35" i="8"/>
  <c r="W39" i="8"/>
  <c r="W43" i="8"/>
  <c r="W47" i="8"/>
  <c r="W51" i="8"/>
  <c r="W55" i="8"/>
  <c r="W59" i="8"/>
  <c r="W63" i="8"/>
  <c r="W65" i="8"/>
  <c r="W67" i="8"/>
  <c r="W69" i="8"/>
  <c r="W71" i="8"/>
  <c r="W73" i="8"/>
  <c r="W75" i="8"/>
  <c r="W77" i="8"/>
  <c r="W79" i="8"/>
  <c r="W81" i="8"/>
  <c r="W83" i="8"/>
  <c r="W85" i="8"/>
  <c r="W87" i="8"/>
  <c r="W89" i="8"/>
  <c r="W91" i="8"/>
  <c r="W93" i="8"/>
  <c r="W95" i="8"/>
  <c r="W97" i="8"/>
  <c r="W99" i="8"/>
  <c r="W101" i="8"/>
  <c r="W103" i="8"/>
  <c r="W105" i="8"/>
  <c r="W107" i="8"/>
  <c r="W109" i="8"/>
  <c r="W111" i="8"/>
  <c r="W113" i="8"/>
  <c r="W115" i="8"/>
  <c r="W117" i="8"/>
  <c r="W119" i="8"/>
  <c r="W121" i="8"/>
  <c r="W139" i="8"/>
  <c r="Q63" i="8"/>
  <c r="Q67" i="8"/>
  <c r="Q71" i="8"/>
  <c r="Q75" i="8"/>
  <c r="Q79" i="8"/>
  <c r="Q83" i="8"/>
  <c r="Q87" i="8"/>
  <c r="Q91" i="8"/>
  <c r="Q95" i="8"/>
  <c r="Q99" i="8"/>
  <c r="Q103" i="8"/>
  <c r="Q107" i="8"/>
  <c r="Q111" i="8"/>
  <c r="Q115" i="8"/>
  <c r="Q119" i="8"/>
  <c r="Q123" i="8"/>
  <c r="Q127" i="8"/>
  <c r="Q131" i="8"/>
  <c r="Q135" i="8"/>
  <c r="Q139" i="8"/>
  <c r="Q143" i="8"/>
  <c r="Q147" i="8"/>
  <c r="Q151" i="8"/>
  <c r="Q156" i="8"/>
  <c r="Q159" i="8"/>
  <c r="Q163" i="8"/>
  <c r="Q167" i="8"/>
  <c r="Q171" i="8"/>
  <c r="Q175" i="8"/>
  <c r="Q179" i="8"/>
  <c r="Q183" i="8"/>
  <c r="Q187" i="8"/>
  <c r="Q191" i="8"/>
  <c r="Q195" i="8"/>
  <c r="Q199" i="8"/>
  <c r="Q203" i="8"/>
  <c r="Q207" i="8"/>
  <c r="Q211" i="8"/>
  <c r="Q215" i="8"/>
  <c r="Q219" i="8"/>
  <c r="Q223" i="8"/>
  <c r="Q227" i="8"/>
  <c r="Q231" i="8"/>
  <c r="Q235" i="8"/>
  <c r="Q239" i="8"/>
  <c r="Q243" i="8"/>
  <c r="Q247" i="8"/>
  <c r="Q251" i="8"/>
  <c r="Q255" i="8"/>
  <c r="Q259" i="8"/>
  <c r="Q263" i="8"/>
  <c r="Q267" i="8"/>
  <c r="Q271" i="8"/>
  <c r="Q275" i="8"/>
  <c r="Q278" i="8"/>
  <c r="Q282" i="8"/>
  <c r="Q287" i="8"/>
  <c r="Q291" i="8"/>
  <c r="X7" i="8"/>
  <c r="X9" i="8"/>
  <c r="X11" i="8"/>
  <c r="X14" i="8"/>
  <c r="X15" i="8"/>
  <c r="X17" i="8"/>
  <c r="X19" i="8"/>
  <c r="X21" i="8"/>
  <c r="Y36" i="9"/>
  <c r="AA36" i="9" s="1"/>
  <c r="Y78" i="9"/>
  <c r="AA78" i="9" s="1"/>
  <c r="AB78" i="9" s="1"/>
  <c r="Y286" i="9"/>
  <c r="Y220" i="9"/>
  <c r="Y266" i="9"/>
  <c r="Z205" i="9"/>
  <c r="Z226" i="9"/>
  <c r="Z230" i="9"/>
  <c r="Z246" i="9"/>
  <c r="Y254" i="9"/>
  <c r="Y261" i="9"/>
  <c r="AC265" i="9"/>
  <c r="Z273" i="9"/>
  <c r="Z280" i="9"/>
  <c r="Y293" i="9"/>
  <c r="Z200" i="9"/>
  <c r="Z213" i="9"/>
  <c r="Z237" i="9"/>
  <c r="Z248" i="9"/>
  <c r="Y262" i="9"/>
  <c r="AC269" i="9"/>
  <c r="Y270" i="9"/>
  <c r="Y284" i="9"/>
  <c r="AA299" i="9"/>
  <c r="AB299" i="9" s="1"/>
  <c r="Y202" i="9"/>
  <c r="AC206" i="9"/>
  <c r="Y208" i="9"/>
  <c r="Y218" i="9"/>
  <c r="Z224" i="9"/>
  <c r="Z234" i="9"/>
  <c r="Z238" i="9"/>
  <c r="Y257" i="9"/>
  <c r="Z294" i="9"/>
  <c r="AC303" i="9"/>
  <c r="AA307" i="9"/>
  <c r="AB307" i="9" s="1"/>
  <c r="AC7" i="9"/>
  <c r="AC20" i="9"/>
  <c r="AE20" i="9" s="1"/>
  <c r="AC23" i="9"/>
  <c r="AE23" i="9" s="1"/>
  <c r="AC25" i="9"/>
  <c r="AC26" i="9"/>
  <c r="AC34" i="9"/>
  <c r="AC43" i="9"/>
  <c r="AC47" i="9"/>
  <c r="AC55" i="9"/>
  <c r="AC63" i="9"/>
  <c r="AC67" i="9"/>
  <c r="AC71" i="9"/>
  <c r="AC87" i="9"/>
  <c r="AC91" i="9"/>
  <c r="AC92" i="9"/>
  <c r="AE92" i="9" s="1"/>
  <c r="AC103" i="9"/>
  <c r="AC11" i="9"/>
  <c r="AE11" i="9" s="1"/>
  <c r="AC27" i="9"/>
  <c r="AE27" i="9" s="1"/>
  <c r="AC35" i="9"/>
  <c r="AC39" i="9"/>
  <c r="AC83" i="9"/>
  <c r="AC99" i="9"/>
  <c r="AC101" i="9"/>
  <c r="AE101" i="9" s="1"/>
  <c r="AC107" i="9"/>
  <c r="AQ3" i="9"/>
  <c r="AC12" i="9"/>
  <c r="AC15" i="9"/>
  <c r="AE15" i="9" s="1"/>
  <c r="AC18" i="9"/>
  <c r="AC24" i="9"/>
  <c r="AC28" i="9"/>
  <c r="AE28" i="9" s="1"/>
  <c r="AC51" i="9"/>
  <c r="AC58" i="9"/>
  <c r="AC66" i="9"/>
  <c r="AC72" i="9"/>
  <c r="AC85" i="9"/>
  <c r="AC96" i="9"/>
  <c r="AE96" i="9" s="1"/>
  <c r="AC5" i="9"/>
  <c r="AE5" i="9" s="1"/>
  <c r="AC13" i="9"/>
  <c r="AC16" i="9"/>
  <c r="AE16" i="9" s="1"/>
  <c r="AC19" i="9"/>
  <c r="AE19" i="9" s="1"/>
  <c r="AC29" i="9"/>
  <c r="AE29" i="9" s="1"/>
  <c r="AC32" i="9"/>
  <c r="AC59" i="9"/>
  <c r="AE59" i="9" s="1"/>
  <c r="AC70" i="9"/>
  <c r="AE70" i="9" s="1"/>
  <c r="AC74" i="9"/>
  <c r="AC75" i="9"/>
  <c r="AC82" i="9"/>
  <c r="AE82" i="9" s="1"/>
  <c r="Y94" i="9"/>
  <c r="AA94" i="9" s="1"/>
  <c r="AB94" i="9" s="1"/>
  <c r="Y230" i="9"/>
  <c r="Y53" i="9"/>
  <c r="AA53" i="9" s="1"/>
  <c r="AB53" i="9" s="1"/>
  <c r="Y82" i="9"/>
  <c r="AA82" i="9" s="1"/>
  <c r="AB82" i="9" s="1"/>
  <c r="Y103" i="9"/>
  <c r="AA103" i="9" s="1"/>
  <c r="AB103" i="9" s="1"/>
  <c r="Y107" i="9"/>
  <c r="AA107" i="9" s="1"/>
  <c r="AB107" i="9" s="1"/>
  <c r="Y238" i="9"/>
  <c r="Y7" i="9"/>
  <c r="Y11" i="9"/>
  <c r="Y18" i="9"/>
  <c r="Z22" i="9"/>
  <c r="Y22" i="9"/>
  <c r="Z24" i="9"/>
  <c r="Y24" i="9"/>
  <c r="Z14" i="9"/>
  <c r="Y14" i="9"/>
  <c r="Z20" i="9"/>
  <c r="Y20" i="9"/>
  <c r="Y28" i="9"/>
  <c r="Z28" i="9"/>
  <c r="Z6" i="9"/>
  <c r="Y6" i="9"/>
  <c r="Z8" i="9"/>
  <c r="Y8" i="9"/>
  <c r="Z10" i="9"/>
  <c r="Y10" i="9"/>
  <c r="Z12" i="9"/>
  <c r="Y12" i="9"/>
  <c r="Y17" i="9"/>
  <c r="Z17" i="9"/>
  <c r="Y25" i="9"/>
  <c r="Y26" i="9"/>
  <c r="Z26" i="9"/>
  <c r="Z15" i="9"/>
  <c r="Y15" i="9"/>
  <c r="Y21" i="9"/>
  <c r="Z21" i="9"/>
  <c r="Y62" i="9"/>
  <c r="AA62" i="9" s="1"/>
  <c r="Y64" i="9"/>
  <c r="AA64" i="9" s="1"/>
  <c r="Y65" i="9"/>
  <c r="AA65" i="9" s="1"/>
  <c r="AB65" i="9" s="1"/>
  <c r="Y69" i="9"/>
  <c r="AA69" i="9" s="1"/>
  <c r="Y71" i="9"/>
  <c r="AA71" i="9" s="1"/>
  <c r="Z72" i="9"/>
  <c r="AA72" i="9" s="1"/>
  <c r="Z75" i="9"/>
  <c r="AA75" i="9" s="1"/>
  <c r="Y76" i="9"/>
  <c r="Y219" i="9"/>
  <c r="Z219" i="9"/>
  <c r="Z260" i="9"/>
  <c r="Y23" i="9"/>
  <c r="AA23" i="9" s="1"/>
  <c r="AB23" i="9" s="1"/>
  <c r="Y269" i="9"/>
  <c r="Y33" i="9"/>
  <c r="AA33" i="9" s="1"/>
  <c r="AB33" i="9" s="1"/>
  <c r="Y37" i="9"/>
  <c r="AA37" i="9" s="1"/>
  <c r="Y46" i="9"/>
  <c r="AA46" i="9" s="1"/>
  <c r="AB46" i="9" s="1"/>
  <c r="Y52" i="9"/>
  <c r="AA52" i="9" s="1"/>
  <c r="Y68" i="9"/>
  <c r="AA68" i="9" s="1"/>
  <c r="Y70" i="9"/>
  <c r="AA70" i="9" s="1"/>
  <c r="Y49" i="9"/>
  <c r="AA49" i="9" s="1"/>
  <c r="AB49" i="9" s="1"/>
  <c r="AK288" i="9"/>
  <c r="Y80" i="9"/>
  <c r="AA80" i="9" s="1"/>
  <c r="AB80" i="9" s="1"/>
  <c r="Y88" i="9"/>
  <c r="AA88" i="9" s="1"/>
  <c r="AB88" i="9" s="1"/>
  <c r="Y96" i="9"/>
  <c r="AA96" i="9" s="1"/>
  <c r="AB96" i="9" s="1"/>
  <c r="Y101" i="9"/>
  <c r="AA101" i="9" s="1"/>
  <c r="AB101" i="9" s="1"/>
  <c r="Z108" i="9"/>
  <c r="AA108" i="9" s="1"/>
  <c r="AB108" i="9" s="1"/>
  <c r="Z177" i="9"/>
  <c r="AA177" i="9" s="1"/>
  <c r="AB177" i="9" s="1"/>
  <c r="Z266" i="9"/>
  <c r="Y84" i="9"/>
  <c r="AA84" i="9" s="1"/>
  <c r="AB84" i="9" s="1"/>
  <c r="Y92" i="9"/>
  <c r="AA92" i="9" s="1"/>
  <c r="AB92" i="9" s="1"/>
  <c r="Y100" i="9"/>
  <c r="AA100" i="9" s="1"/>
  <c r="AB100" i="9" s="1"/>
  <c r="Y224" i="9"/>
  <c r="Y229" i="9"/>
  <c r="AA229" i="9" s="1"/>
  <c r="AB229" i="9" s="1"/>
  <c r="Z268" i="9"/>
  <c r="AA268" i="9" s="1"/>
  <c r="AB268" i="9" s="1"/>
  <c r="Z272" i="9"/>
  <c r="AA272" i="9" s="1"/>
  <c r="AB272" i="9" s="1"/>
  <c r="AK28" i="9"/>
  <c r="AK44" i="9"/>
  <c r="AK63" i="9"/>
  <c r="AK71" i="9"/>
  <c r="AK112" i="9"/>
  <c r="Z130" i="9"/>
  <c r="Y130" i="9"/>
  <c r="Z134" i="9"/>
  <c r="AK163" i="9"/>
  <c r="AK29" i="9"/>
  <c r="Y32" i="9"/>
  <c r="AA32" i="9" s="1"/>
  <c r="AK34" i="9"/>
  <c r="AK38" i="9"/>
  <c r="Y38" i="9"/>
  <c r="AA38" i="9" s="1"/>
  <c r="AB38" i="9" s="1"/>
  <c r="AK47" i="9"/>
  <c r="AK56" i="9"/>
  <c r="AK58" i="9"/>
  <c r="Y106" i="9"/>
  <c r="AA106" i="9" s="1"/>
  <c r="AB106" i="9" s="1"/>
  <c r="Z110" i="9"/>
  <c r="AK120" i="9"/>
  <c r="AK128" i="9"/>
  <c r="Z149" i="9"/>
  <c r="Y149" i="9"/>
  <c r="Z162" i="9"/>
  <c r="Y162" i="9"/>
  <c r="AC301" i="9"/>
  <c r="AC297" i="9"/>
  <c r="AC228" i="9"/>
  <c r="AK65" i="9"/>
  <c r="AK67" i="9"/>
  <c r="AK69" i="9"/>
  <c r="Z165" i="9"/>
  <c r="Y165" i="9"/>
  <c r="AK30" i="9"/>
  <c r="Y30" i="9"/>
  <c r="AA30" i="9" s="1"/>
  <c r="AC31" i="9"/>
  <c r="Y35" i="9"/>
  <c r="AA35" i="9" s="1"/>
  <c r="Y39" i="9"/>
  <c r="AA39" i="9" s="1"/>
  <c r="AK48" i="9"/>
  <c r="Y48" i="9"/>
  <c r="AA48" i="9" s="1"/>
  <c r="AK62" i="9"/>
  <c r="AK64" i="9"/>
  <c r="AK66" i="9"/>
  <c r="AK68" i="9"/>
  <c r="AK70" i="9"/>
  <c r="AC79" i="9"/>
  <c r="AC95" i="9"/>
  <c r="Z116" i="9"/>
  <c r="Y116" i="9"/>
  <c r="Z124" i="9"/>
  <c r="Y124" i="9"/>
  <c r="AK125" i="9"/>
  <c r="Z133" i="9"/>
  <c r="Y133" i="9"/>
  <c r="AK140" i="9"/>
  <c r="Z144" i="9"/>
  <c r="Y144" i="9"/>
  <c r="AK36" i="9"/>
  <c r="AK40" i="9"/>
  <c r="AK43" i="9"/>
  <c r="AK52" i="9"/>
  <c r="AK55" i="9"/>
  <c r="AC57" i="9"/>
  <c r="AK59" i="9"/>
  <c r="Y81" i="9"/>
  <c r="AA81" i="9" s="1"/>
  <c r="Y85" i="9"/>
  <c r="AA85" i="9" s="1"/>
  <c r="Y97" i="9"/>
  <c r="AA97" i="9" s="1"/>
  <c r="AB97" i="9" s="1"/>
  <c r="Y104" i="9"/>
  <c r="AA104" i="9" s="1"/>
  <c r="AB104" i="9" s="1"/>
  <c r="AK115" i="9"/>
  <c r="AC123" i="9"/>
  <c r="AK166" i="9"/>
  <c r="AK111" i="9"/>
  <c r="Z113" i="9"/>
  <c r="Y113" i="9"/>
  <c r="AK114" i="9"/>
  <c r="AC115" i="9"/>
  <c r="AK122" i="9"/>
  <c r="AC125" i="9"/>
  <c r="Z129" i="9"/>
  <c r="Y129" i="9"/>
  <c r="AK131" i="9"/>
  <c r="Z132" i="9"/>
  <c r="Y132" i="9"/>
  <c r="Z136" i="9"/>
  <c r="Y136" i="9"/>
  <c r="AK137" i="9"/>
  <c r="Z138" i="9"/>
  <c r="Y138" i="9"/>
  <c r="AK142" i="9"/>
  <c r="AC148" i="9"/>
  <c r="AK110" i="9"/>
  <c r="AC111" i="9"/>
  <c r="Z112" i="9"/>
  <c r="Y112" i="9"/>
  <c r="AK116" i="9"/>
  <c r="Z117" i="9"/>
  <c r="Y117" i="9"/>
  <c r="AK118" i="9"/>
  <c r="Y120" i="9"/>
  <c r="AC122" i="9"/>
  <c r="Z128" i="9"/>
  <c r="Y128" i="9"/>
  <c r="AK130" i="9"/>
  <c r="AC131" i="9"/>
  <c r="AK134" i="9"/>
  <c r="Z135" i="9"/>
  <c r="Y135" i="9"/>
  <c r="AC137" i="9"/>
  <c r="Z140" i="9"/>
  <c r="Y140" i="9"/>
  <c r="AK141" i="9"/>
  <c r="AC152" i="9"/>
  <c r="Z156" i="9"/>
  <c r="Y156" i="9"/>
  <c r="AC172" i="9"/>
  <c r="AK113" i="9"/>
  <c r="Z114" i="9"/>
  <c r="Y114" i="9"/>
  <c r="AC119" i="9"/>
  <c r="Z122" i="9"/>
  <c r="Y122" i="9"/>
  <c r="AK123" i="9"/>
  <c r="AC126" i="9"/>
  <c r="AC127" i="9"/>
  <c r="AK129" i="9"/>
  <c r="AC130" i="9"/>
  <c r="AK132" i="9"/>
  <c r="AC134" i="9"/>
  <c r="Y137" i="9"/>
  <c r="AK138" i="9"/>
  <c r="Z167" i="9"/>
  <c r="Y167" i="9"/>
  <c r="AK186" i="9"/>
  <c r="AK146" i="9"/>
  <c r="Z148" i="9"/>
  <c r="Y148" i="9"/>
  <c r="Z152" i="9"/>
  <c r="Y152" i="9"/>
  <c r="AK153" i="9"/>
  <c r="Z161" i="9"/>
  <c r="Y161" i="9"/>
  <c r="Z164" i="9"/>
  <c r="Y164" i="9"/>
  <c r="Z170" i="9"/>
  <c r="Y170" i="9"/>
  <c r="AK179" i="9"/>
  <c r="AK190" i="9"/>
  <c r="Z192" i="9"/>
  <c r="Y192" i="9"/>
  <c r="Z209" i="9"/>
  <c r="Y209" i="9"/>
  <c r="Z154" i="9"/>
  <c r="Y154" i="9"/>
  <c r="Z163" i="9"/>
  <c r="Y163" i="9"/>
  <c r="AK165" i="9"/>
  <c r="AK167" i="9"/>
  <c r="Z194" i="9"/>
  <c r="Y194" i="9"/>
  <c r="Z197" i="9"/>
  <c r="Y197" i="9"/>
  <c r="Y145" i="9"/>
  <c r="AA145" i="9" s="1"/>
  <c r="AB145" i="9" s="1"/>
  <c r="Z146" i="9"/>
  <c r="Y146" i="9"/>
  <c r="AC156" i="9"/>
  <c r="AK158" i="9"/>
  <c r="Z160" i="9"/>
  <c r="Y160" i="9"/>
  <c r="AK161" i="9"/>
  <c r="Z168" i="9"/>
  <c r="Y168" i="9"/>
  <c r="AK203" i="9"/>
  <c r="Z178" i="9"/>
  <c r="AA178" i="9" s="1"/>
  <c r="AB178" i="9" s="1"/>
  <c r="Z181" i="9"/>
  <c r="AA181" i="9" s="1"/>
  <c r="AB181" i="9" s="1"/>
  <c r="Z187" i="9"/>
  <c r="AA187" i="9" s="1"/>
  <c r="AB187" i="9" s="1"/>
  <c r="Z189" i="9"/>
  <c r="Y189" i="9"/>
  <c r="AK244" i="9"/>
  <c r="Z193" i="9"/>
  <c r="Y193" i="9"/>
  <c r="AC202" i="9"/>
  <c r="Z204" i="9"/>
  <c r="Y204" i="9"/>
  <c r="Z206" i="9"/>
  <c r="AC214" i="9"/>
  <c r="Z176" i="9"/>
  <c r="AA176" i="9" s="1"/>
  <c r="AB176" i="9" s="1"/>
  <c r="Z184" i="9"/>
  <c r="AA184" i="9" s="1"/>
  <c r="AB184" i="9" s="1"/>
  <c r="Z186" i="9"/>
  <c r="AA186" i="9" s="1"/>
  <c r="AB186" i="9" s="1"/>
  <c r="Z203" i="9"/>
  <c r="Y203" i="9"/>
  <c r="Z210" i="9"/>
  <c r="Y210" i="9"/>
  <c r="Z225" i="9"/>
  <c r="Y225" i="9"/>
  <c r="AC237" i="9"/>
  <c r="AK266" i="9"/>
  <c r="AC222" i="9"/>
  <c r="AK242" i="9"/>
  <c r="AK261" i="9"/>
  <c r="Z277" i="9"/>
  <c r="Y277" i="9"/>
  <c r="Z216" i="9"/>
  <c r="AA216" i="9" s="1"/>
  <c r="AB216" i="9" s="1"/>
  <c r="AK227" i="9"/>
  <c r="AK241" i="9"/>
  <c r="Z245" i="9"/>
  <c r="Y245" i="9"/>
  <c r="AK246" i="9"/>
  <c r="AK250" i="9"/>
  <c r="AK270" i="9"/>
  <c r="AK240" i="9"/>
  <c r="Z242" i="9"/>
  <c r="Y242" i="9"/>
  <c r="AK243" i="9"/>
  <c r="Z244" i="9"/>
  <c r="Y244" i="9"/>
  <c r="AK249" i="9"/>
  <c r="AC253" i="9"/>
  <c r="AK237" i="9"/>
  <c r="Z241" i="9"/>
  <c r="Y241" i="9"/>
  <c r="AK248" i="9"/>
  <c r="AC249" i="9"/>
  <c r="Z250" i="9"/>
  <c r="Y250" i="9"/>
  <c r="AK252" i="9"/>
  <c r="AK256" i="9"/>
  <c r="Z258" i="9"/>
  <c r="AA258" i="9" s="1"/>
  <c r="AB258" i="9" s="1"/>
  <c r="AK265" i="9"/>
  <c r="AK269" i="9"/>
  <c r="AK273" i="9"/>
  <c r="AK264" i="9"/>
  <c r="AK268" i="9"/>
  <c r="AK272" i="9"/>
  <c r="AK263" i="9"/>
  <c r="AK267" i="9"/>
  <c r="AK271" i="9"/>
  <c r="Z276" i="9"/>
  <c r="Y276" i="9"/>
  <c r="AK274" i="9"/>
  <c r="AK277" i="9"/>
  <c r="AK276" i="9"/>
  <c r="Z278" i="9"/>
  <c r="Y278" i="9"/>
  <c r="AC281" i="9"/>
  <c r="AC285" i="9"/>
  <c r="AK287" i="9"/>
  <c r="AK291" i="9"/>
  <c r="AK293" i="9"/>
  <c r="AC295" i="9"/>
  <c r="AA295" i="9"/>
  <c r="AB295" i="9" s="1"/>
  <c r="Z284" i="9"/>
  <c r="Z289" i="9"/>
  <c r="AA289" i="9" s="1"/>
  <c r="AB289" i="9" s="1"/>
  <c r="Z290" i="9"/>
  <c r="Y290" i="9"/>
  <c r="Z292" i="9"/>
  <c r="Y292" i="9"/>
  <c r="Y294" i="9"/>
  <c r="AA305" i="9"/>
  <c r="AB305" i="9" s="1"/>
  <c r="AC305" i="9"/>
  <c r="AC299" i="9"/>
  <c r="AC307" i="9"/>
  <c r="AK8" i="8"/>
  <c r="AK77" i="8"/>
  <c r="AK93" i="8"/>
  <c r="AK11" i="8"/>
  <c r="AK18" i="8"/>
  <c r="AK23" i="8"/>
  <c r="AK36" i="8"/>
  <c r="AK43" i="8"/>
  <c r="AK67" i="8"/>
  <c r="AK71" i="8"/>
  <c r="AK90" i="8"/>
  <c r="AK107" i="8"/>
  <c r="AK112" i="8"/>
  <c r="AK224" i="8"/>
  <c r="AK9" i="8"/>
  <c r="AK20" i="8"/>
  <c r="AK27" i="8"/>
  <c r="AK29" i="8"/>
  <c r="AK38" i="8"/>
  <c r="AK40" i="8"/>
  <c r="AK58" i="8"/>
  <c r="AK75" i="8"/>
  <c r="AK86" i="8"/>
  <c r="AK160" i="8"/>
  <c r="AK249" i="8"/>
  <c r="AK290" i="8"/>
  <c r="AK34" i="8"/>
  <c r="AK47" i="8"/>
  <c r="AK73" i="8"/>
  <c r="AK111" i="8"/>
  <c r="AK13" i="8"/>
  <c r="AK44" i="8"/>
  <c r="AK48" i="8"/>
  <c r="AK55" i="8"/>
  <c r="AK62" i="8"/>
  <c r="AK64" i="8"/>
  <c r="AK66" i="8"/>
  <c r="AK68" i="8"/>
  <c r="AK70" i="8"/>
  <c r="AK97" i="8"/>
  <c r="AK137" i="8"/>
  <c r="AK141" i="8"/>
  <c r="AK153" i="8"/>
  <c r="AK158" i="8"/>
  <c r="AK225" i="8"/>
  <c r="AK56" i="8"/>
  <c r="AK63" i="8"/>
  <c r="AK69" i="8"/>
  <c r="AK16" i="8"/>
  <c r="AK17" i="8"/>
  <c r="AK26" i="8"/>
  <c r="AK28" i="8"/>
  <c r="AK30" i="8"/>
  <c r="AK52" i="8"/>
  <c r="AK59" i="8"/>
  <c r="AK104" i="8"/>
  <c r="AK167" i="8"/>
  <c r="AK181" i="8"/>
  <c r="AK233" i="8"/>
  <c r="AK118" i="8"/>
  <c r="AK120" i="8"/>
  <c r="AK122" i="8"/>
  <c r="AK124" i="8"/>
  <c r="AK128" i="8"/>
  <c r="AK130" i="8"/>
  <c r="AK132" i="8"/>
  <c r="AK240" i="8"/>
  <c r="AK242" i="8"/>
  <c r="AK278" i="8"/>
  <c r="AK287" i="8"/>
  <c r="AK136" i="8"/>
  <c r="AK138" i="8"/>
  <c r="AK140" i="8"/>
  <c r="AK142" i="8"/>
  <c r="AK161" i="8"/>
  <c r="AK226" i="8"/>
  <c r="AK246" i="8"/>
  <c r="AK248" i="8"/>
  <c r="AK119" i="8"/>
  <c r="AK123" i="8"/>
  <c r="AK131" i="8"/>
  <c r="AK235" i="8"/>
  <c r="AK285" i="8"/>
  <c r="AK279" i="8"/>
  <c r="X138" i="8"/>
  <c r="X137" i="8"/>
  <c r="X136" i="8"/>
  <c r="X135" i="8"/>
  <c r="X134" i="8"/>
  <c r="X133" i="8"/>
  <c r="X132" i="8"/>
  <c r="X131" i="8"/>
  <c r="X130" i="8"/>
  <c r="X129" i="8"/>
  <c r="X128" i="8"/>
  <c r="X127" i="8"/>
  <c r="X126" i="8"/>
  <c r="X125" i="8"/>
  <c r="X124" i="8"/>
  <c r="X123" i="8"/>
  <c r="X122" i="8"/>
  <c r="X121" i="8"/>
  <c r="X120" i="8"/>
  <c r="X119" i="8"/>
  <c r="X118" i="8"/>
  <c r="X117" i="8"/>
  <c r="X116" i="8"/>
  <c r="X115" i="8"/>
  <c r="X114" i="8"/>
  <c r="X113" i="8"/>
  <c r="X112" i="8"/>
  <c r="X111" i="8"/>
  <c r="X110" i="8"/>
  <c r="X109" i="8"/>
  <c r="X108" i="8"/>
  <c r="X20" i="8"/>
  <c r="X16" i="8"/>
  <c r="W138" i="8"/>
  <c r="W137" i="8"/>
  <c r="W135" i="8"/>
  <c r="W134" i="8"/>
  <c r="W133" i="8"/>
  <c r="W131" i="8"/>
  <c r="W129" i="8"/>
  <c r="W127" i="8"/>
  <c r="W125" i="8"/>
  <c r="W124" i="8"/>
  <c r="W123" i="8"/>
  <c r="X22" i="8"/>
  <c r="X18" i="8"/>
  <c r="X24" i="8"/>
  <c r="X26" i="8"/>
  <c r="X28" i="8"/>
  <c r="X30" i="8"/>
  <c r="X32" i="8"/>
  <c r="X34" i="8"/>
  <c r="X36" i="8"/>
  <c r="X38" i="8"/>
  <c r="X40" i="8"/>
  <c r="X42" i="8"/>
  <c r="X44" i="8"/>
  <c r="X46" i="8"/>
  <c r="X48" i="8"/>
  <c r="X50" i="8"/>
  <c r="X52" i="8"/>
  <c r="X54" i="8"/>
  <c r="X56" i="8"/>
  <c r="X58" i="8"/>
  <c r="X60" i="8"/>
  <c r="X62" i="8"/>
  <c r="X64" i="8"/>
  <c r="X66" i="8"/>
  <c r="X68" i="8"/>
  <c r="X70" i="8"/>
  <c r="X72" i="8"/>
  <c r="X74" i="8"/>
  <c r="X76" i="8"/>
  <c r="X78" i="8"/>
  <c r="X80" i="8"/>
  <c r="X82" i="8"/>
  <c r="X84" i="8"/>
  <c r="X86" i="8"/>
  <c r="X88" i="8"/>
  <c r="X90" i="8"/>
  <c r="X92" i="8"/>
  <c r="X94" i="8"/>
  <c r="X96" i="8"/>
  <c r="X98" i="8"/>
  <c r="X100" i="8"/>
  <c r="X102" i="8"/>
  <c r="X104" i="8"/>
  <c r="X106" i="8"/>
  <c r="X139" i="8"/>
  <c r="X141" i="8"/>
  <c r="X143" i="8"/>
  <c r="X145" i="8"/>
  <c r="X147" i="8"/>
  <c r="X149" i="8"/>
  <c r="X151" i="8"/>
  <c r="X153" i="8"/>
  <c r="X156" i="8"/>
  <c r="X157" i="8"/>
  <c r="X159" i="8"/>
  <c r="X161" i="8"/>
  <c r="X163" i="8"/>
  <c r="X165" i="8"/>
  <c r="X167" i="8"/>
  <c r="X169" i="8"/>
  <c r="X171" i="8"/>
  <c r="X173" i="8"/>
  <c r="X175" i="8"/>
  <c r="X177" i="8"/>
  <c r="X179" i="8"/>
  <c r="X181" i="8"/>
  <c r="X183" i="8"/>
  <c r="X185" i="8"/>
  <c r="W142" i="8"/>
  <c r="W146" i="8"/>
  <c r="W150" i="8"/>
  <c r="W152" i="8"/>
  <c r="W154" i="8"/>
  <c r="W158" i="8"/>
  <c r="W162" i="8"/>
  <c r="W164" i="8"/>
  <c r="W166" i="8"/>
  <c r="W170" i="8"/>
  <c r="W172" i="8"/>
  <c r="W174" i="8"/>
  <c r="W176" i="8"/>
  <c r="W178" i="8"/>
  <c r="W182" i="8"/>
  <c r="W186" i="8"/>
  <c r="W188" i="8"/>
  <c r="W190" i="8"/>
  <c r="W192" i="8"/>
  <c r="W194" i="8"/>
  <c r="W198" i="8"/>
  <c r="W200" i="8"/>
  <c r="W202" i="8"/>
  <c r="W204" i="8"/>
  <c r="W206" i="8"/>
  <c r="W208" i="8"/>
  <c r="W210" i="8"/>
  <c r="W214" i="8"/>
  <c r="W218" i="8"/>
  <c r="W222" i="8"/>
  <c r="W224" i="8"/>
  <c r="W226" i="8"/>
  <c r="W230" i="8"/>
  <c r="W234" i="8"/>
  <c r="W238" i="8"/>
  <c r="W240" i="8"/>
  <c r="W242" i="8"/>
  <c r="W244" i="8"/>
  <c r="W246" i="8"/>
  <c r="W248" i="8"/>
  <c r="W250" i="8"/>
  <c r="W252" i="8"/>
  <c r="W254" i="8"/>
  <c r="W256" i="8"/>
  <c r="W258" i="8"/>
  <c r="W260" i="8"/>
  <c r="W262" i="8"/>
  <c r="W264" i="8"/>
  <c r="W266" i="8"/>
  <c r="W268" i="8"/>
  <c r="W270" i="8"/>
  <c r="W272" i="8"/>
  <c r="W274" i="8"/>
  <c r="X23" i="8"/>
  <c r="X25" i="8"/>
  <c r="X27" i="8"/>
  <c r="X29" i="8"/>
  <c r="X31" i="8"/>
  <c r="X33" i="8"/>
  <c r="X35" i="8"/>
  <c r="X37" i="8"/>
  <c r="X39" i="8"/>
  <c r="X41" i="8"/>
  <c r="X43" i="8"/>
  <c r="X45" i="8"/>
  <c r="X47" i="8"/>
  <c r="X49" i="8"/>
  <c r="X51" i="8"/>
  <c r="X53" i="8"/>
  <c r="X55" i="8"/>
  <c r="X57" i="8"/>
  <c r="X59" i="8"/>
  <c r="X61" i="8"/>
  <c r="X63" i="8"/>
  <c r="X65" i="8"/>
  <c r="X67" i="8"/>
  <c r="X69" i="8"/>
  <c r="X71" i="8"/>
  <c r="X73" i="8"/>
  <c r="X75" i="8"/>
  <c r="X77" i="8"/>
  <c r="X79" i="8"/>
  <c r="X81" i="8"/>
  <c r="X83" i="8"/>
  <c r="X85" i="8"/>
  <c r="X87" i="8"/>
  <c r="X89" i="8"/>
  <c r="X91" i="8"/>
  <c r="X93" i="8"/>
  <c r="X95" i="8"/>
  <c r="X97" i="8"/>
  <c r="X99" i="8"/>
  <c r="X101" i="8"/>
  <c r="X103" i="8"/>
  <c r="X105" i="8"/>
  <c r="X107" i="8"/>
  <c r="W276" i="8"/>
  <c r="W285" i="8"/>
  <c r="W279" i="8"/>
  <c r="W281" i="8"/>
  <c r="W283" i="8"/>
  <c r="W286" i="8"/>
  <c r="W288" i="8"/>
  <c r="W290" i="8"/>
  <c r="W292" i="8"/>
  <c r="W294" i="8"/>
  <c r="W295" i="8"/>
  <c r="AA295" i="8" s="1"/>
  <c r="AB295" i="8" s="1"/>
  <c r="W298" i="8"/>
  <c r="AA298" i="8" s="1"/>
  <c r="AB298" i="8" s="1"/>
  <c r="W300" i="8"/>
  <c r="AA300" i="8" s="1"/>
  <c r="AB300" i="8" s="1"/>
  <c r="W302" i="8"/>
  <c r="AA302" i="8" s="1"/>
  <c r="AB302" i="8" s="1"/>
  <c r="W304" i="8"/>
  <c r="AA304" i="8" s="1"/>
  <c r="AB304" i="8" s="1"/>
  <c r="AF3" i="8"/>
  <c r="AC3" i="8"/>
  <c r="AQ3" i="8" s="1"/>
  <c r="X140" i="8"/>
  <c r="X142" i="8"/>
  <c r="X144" i="8"/>
  <c r="X146" i="8"/>
  <c r="X148" i="8"/>
  <c r="X150" i="8"/>
  <c r="X152" i="8"/>
  <c r="X154" i="8"/>
  <c r="X155" i="8"/>
  <c r="X158" i="8"/>
  <c r="X160" i="8"/>
  <c r="X162" i="8"/>
  <c r="X164" i="8"/>
  <c r="X166" i="8"/>
  <c r="X168" i="8"/>
  <c r="X170" i="8"/>
  <c r="X172" i="8"/>
  <c r="X174" i="8"/>
  <c r="X176" i="8"/>
  <c r="X178" i="8"/>
  <c r="X180" i="8"/>
  <c r="X182" i="8"/>
  <c r="X184" i="8"/>
  <c r="X186" i="8"/>
  <c r="X188" i="8"/>
  <c r="X190" i="8"/>
  <c r="X192" i="8"/>
  <c r="X194" i="8"/>
  <c r="X196" i="8"/>
  <c r="X198" i="8"/>
  <c r="X200" i="8"/>
  <c r="X202" i="8"/>
  <c r="X204" i="8"/>
  <c r="X206" i="8"/>
  <c r="X208" i="8"/>
  <c r="X210" i="8"/>
  <c r="X212" i="8"/>
  <c r="X214" i="8"/>
  <c r="X216" i="8"/>
  <c r="X218" i="8"/>
  <c r="X220" i="8"/>
  <c r="X222" i="8"/>
  <c r="X224" i="8"/>
  <c r="X226" i="8"/>
  <c r="X228" i="8"/>
  <c r="X230" i="8"/>
  <c r="X232" i="8"/>
  <c r="X234" i="8"/>
  <c r="X236" i="8"/>
  <c r="X238" i="8"/>
  <c r="X240" i="8"/>
  <c r="X242" i="8"/>
  <c r="X244" i="8"/>
  <c r="X246" i="8"/>
  <c r="X248" i="8"/>
  <c r="X250" i="8"/>
  <c r="X252" i="8"/>
  <c r="X254" i="8"/>
  <c r="X256" i="8"/>
  <c r="X258" i="8"/>
  <c r="X260" i="8"/>
  <c r="X262" i="8"/>
  <c r="X264" i="8"/>
  <c r="X266" i="8"/>
  <c r="X268" i="8"/>
  <c r="X270" i="8"/>
  <c r="X272" i="8"/>
  <c r="X274" i="8"/>
  <c r="X276" i="8"/>
  <c r="X285" i="8"/>
  <c r="X279" i="8"/>
  <c r="X281" i="8"/>
  <c r="X283" i="8"/>
  <c r="X286" i="8"/>
  <c r="X288" i="8"/>
  <c r="X290" i="8"/>
  <c r="X292" i="8"/>
  <c r="X294" i="8"/>
  <c r="X295" i="8"/>
  <c r="X298" i="8"/>
  <c r="X300" i="8"/>
  <c r="X302" i="8"/>
  <c r="X304" i="8"/>
  <c r="W141" i="8"/>
  <c r="W143" i="8"/>
  <c r="W145" i="8"/>
  <c r="AC145" i="8" s="1"/>
  <c r="W147" i="8"/>
  <c r="W149" i="8"/>
  <c r="W151" i="8"/>
  <c r="W153" i="8"/>
  <c r="AC153" i="8" s="1"/>
  <c r="W156" i="8"/>
  <c r="W157" i="8"/>
  <c r="W159" i="8"/>
  <c r="W161" i="8"/>
  <c r="AC161" i="8" s="1"/>
  <c r="W163" i="8"/>
  <c r="W165" i="8"/>
  <c r="W167" i="8"/>
  <c r="W169" i="8"/>
  <c r="AC169" i="8" s="1"/>
  <c r="W171" i="8"/>
  <c r="W173" i="8"/>
  <c r="W175" i="8"/>
  <c r="W177" i="8"/>
  <c r="AC177" i="8" s="1"/>
  <c r="W179" i="8"/>
  <c r="W181" i="8"/>
  <c r="W183" i="8"/>
  <c r="W185" i="8"/>
  <c r="AC185" i="8" s="1"/>
  <c r="W187" i="8"/>
  <c r="W189" i="8"/>
  <c r="W191" i="8"/>
  <c r="W193" i="8"/>
  <c r="AC193" i="8" s="1"/>
  <c r="W195" i="8"/>
  <c r="W197" i="8"/>
  <c r="W199" i="8"/>
  <c r="W201" i="8"/>
  <c r="AC201" i="8" s="1"/>
  <c r="W203" i="8"/>
  <c r="W205" i="8"/>
  <c r="W207" i="8"/>
  <c r="W209" i="8"/>
  <c r="AC209" i="8" s="1"/>
  <c r="W211" i="8"/>
  <c r="W213" i="8"/>
  <c r="W215" i="8"/>
  <c r="W217" i="8"/>
  <c r="AC217" i="8" s="1"/>
  <c r="W219" i="8"/>
  <c r="W221" i="8"/>
  <c r="W223" i="8"/>
  <c r="W225" i="8"/>
  <c r="AC225" i="8" s="1"/>
  <c r="W227" i="8"/>
  <c r="W229" i="8"/>
  <c r="W231" i="8"/>
  <c r="W233" i="8"/>
  <c r="AC233" i="8" s="1"/>
  <c r="W235" i="8"/>
  <c r="W237" i="8"/>
  <c r="W239" i="8"/>
  <c r="W241" i="8"/>
  <c r="AC241" i="8" s="1"/>
  <c r="W243" i="8"/>
  <c r="W245" i="8"/>
  <c r="W247" i="8"/>
  <c r="W249" i="8"/>
  <c r="AC249" i="8" s="1"/>
  <c r="W251" i="8"/>
  <c r="W253" i="8"/>
  <c r="W255" i="8"/>
  <c r="W257" i="8"/>
  <c r="AC257" i="8" s="1"/>
  <c r="W259" i="8"/>
  <c r="W261" i="8"/>
  <c r="W263" i="8"/>
  <c r="W265" i="8"/>
  <c r="AC265" i="8" s="1"/>
  <c r="W267" i="8"/>
  <c r="W269" i="8"/>
  <c r="W271" i="8"/>
  <c r="W273" i="8"/>
  <c r="AC273" i="8" s="1"/>
  <c r="W275" i="8"/>
  <c r="W277" i="8"/>
  <c r="W278" i="8"/>
  <c r="W280" i="8"/>
  <c r="AC280" i="8" s="1"/>
  <c r="W282" i="8"/>
  <c r="W284" i="8"/>
  <c r="W287" i="8"/>
  <c r="W289" i="8"/>
  <c r="AC289" i="8" s="1"/>
  <c r="W291" i="8"/>
  <c r="W293" i="8"/>
  <c r="W296" i="8"/>
  <c r="AA296" i="8" s="1"/>
  <c r="AB296" i="8" s="1"/>
  <c r="W297" i="8"/>
  <c r="AA297" i="8" s="1"/>
  <c r="AB297" i="8" s="1"/>
  <c r="W299" i="8"/>
  <c r="AA299" i="8" s="1"/>
  <c r="AB299" i="8" s="1"/>
  <c r="W301" i="8"/>
  <c r="AA301" i="8" s="1"/>
  <c r="AB301" i="8" s="1"/>
  <c r="W303" i="8"/>
  <c r="AA303" i="8" s="1"/>
  <c r="AB303" i="8" s="1"/>
  <c r="X187" i="8"/>
  <c r="X189" i="8"/>
  <c r="X191" i="8"/>
  <c r="X193" i="8"/>
  <c r="X195" i="8"/>
  <c r="X197" i="8"/>
  <c r="X199" i="8"/>
  <c r="X201" i="8"/>
  <c r="X203" i="8"/>
  <c r="X205" i="8"/>
  <c r="X207" i="8"/>
  <c r="X209" i="8"/>
  <c r="X211" i="8"/>
  <c r="X213" i="8"/>
  <c r="X215" i="8"/>
  <c r="X217" i="8"/>
  <c r="X219" i="8"/>
  <c r="X221" i="8"/>
  <c r="X223" i="8"/>
  <c r="X225" i="8"/>
  <c r="X227" i="8"/>
  <c r="X229" i="8"/>
  <c r="X231" i="8"/>
  <c r="X233" i="8"/>
  <c r="X235" i="8"/>
  <c r="X237" i="8"/>
  <c r="X239" i="8"/>
  <c r="X241" i="8"/>
  <c r="X243" i="8"/>
  <c r="X245" i="8"/>
  <c r="X247" i="8"/>
  <c r="X249" i="8"/>
  <c r="X251" i="8"/>
  <c r="X253" i="8"/>
  <c r="X255" i="8"/>
  <c r="X257" i="8"/>
  <c r="X259" i="8"/>
  <c r="X261" i="8"/>
  <c r="X263" i="8"/>
  <c r="X265" i="8"/>
  <c r="X267" i="8"/>
  <c r="X269" i="8"/>
  <c r="X271" i="8"/>
  <c r="X273" i="8"/>
  <c r="X275" i="8"/>
  <c r="X277" i="8"/>
  <c r="X278" i="8"/>
  <c r="X280" i="8"/>
  <c r="X282" i="8"/>
  <c r="X284" i="8"/>
  <c r="X287" i="8"/>
  <c r="X289" i="8"/>
  <c r="X291" i="8"/>
  <c r="X293" i="8"/>
  <c r="X296" i="8"/>
  <c r="X297" i="8"/>
  <c r="X299" i="8"/>
  <c r="X301" i="8"/>
  <c r="X303" i="8"/>
  <c r="Z5" i="8"/>
  <c r="AA5" i="8" s="1"/>
  <c r="Z208" i="8"/>
  <c r="Y208" i="8"/>
  <c r="Z216" i="8"/>
  <c r="Y216" i="8"/>
  <c r="Z9" i="8"/>
  <c r="AA9" i="8" s="1"/>
  <c r="AB9" i="8" s="1"/>
  <c r="Z14" i="8"/>
  <c r="AA14" i="8" s="1"/>
  <c r="AB14" i="8" s="1"/>
  <c r="Z17" i="8"/>
  <c r="Z21" i="8"/>
  <c r="AA21" i="8" s="1"/>
  <c r="Z25" i="8"/>
  <c r="Z29" i="8"/>
  <c r="Z33" i="8"/>
  <c r="AA33" i="8" s="1"/>
  <c r="Z37" i="8"/>
  <c r="AA37" i="8" s="1"/>
  <c r="Z41" i="8"/>
  <c r="Z45" i="8"/>
  <c r="AA45" i="8" s="1"/>
  <c r="Z49" i="8"/>
  <c r="AA49" i="8" s="1"/>
  <c r="Z53" i="8"/>
  <c r="Z57" i="8"/>
  <c r="AA57" i="8" s="1"/>
  <c r="Z61" i="8"/>
  <c r="AA61" i="8" s="1"/>
  <c r="Z132" i="8"/>
  <c r="Y132" i="8"/>
  <c r="Z136" i="8"/>
  <c r="Y136" i="8"/>
  <c r="Z140" i="8"/>
  <c r="Y140" i="8"/>
  <c r="Z144" i="8"/>
  <c r="Y144" i="8"/>
  <c r="Z148" i="8"/>
  <c r="Y148" i="8"/>
  <c r="Z152" i="8"/>
  <c r="Y152" i="8"/>
  <c r="Z155" i="8"/>
  <c r="Y155" i="8"/>
  <c r="Z160" i="8"/>
  <c r="Y160" i="8"/>
  <c r="Z164" i="8"/>
  <c r="Y164" i="8"/>
  <c r="Z168" i="8"/>
  <c r="Y168" i="8"/>
  <c r="Z176" i="8"/>
  <c r="Y176" i="8"/>
  <c r="Z180" i="8"/>
  <c r="Y180" i="8"/>
  <c r="Z184" i="8"/>
  <c r="Y184" i="8"/>
  <c r="Z188" i="8"/>
  <c r="Y188" i="8"/>
  <c r="Z192" i="8"/>
  <c r="Y192" i="8"/>
  <c r="Z196" i="8"/>
  <c r="Y196" i="8"/>
  <c r="Z200" i="8"/>
  <c r="Y200" i="8"/>
  <c r="Y6" i="8"/>
  <c r="AA6" i="8" s="1"/>
  <c r="AB6" i="8" s="1"/>
  <c r="Y8" i="8"/>
  <c r="Y10" i="8"/>
  <c r="Y12" i="8"/>
  <c r="AA12" i="8" s="1"/>
  <c r="Y13" i="8"/>
  <c r="AA13" i="8" s="1"/>
  <c r="AB13" i="8" s="1"/>
  <c r="Y16" i="8"/>
  <c r="AA16" i="8" s="1"/>
  <c r="AB16" i="8" s="1"/>
  <c r="Y18" i="8"/>
  <c r="AA18" i="8" s="1"/>
  <c r="AB18" i="8" s="1"/>
  <c r="Y20" i="8"/>
  <c r="AA20" i="8" s="1"/>
  <c r="AB20" i="8" s="1"/>
  <c r="Y22" i="8"/>
  <c r="Y24" i="8"/>
  <c r="AA24" i="8" s="1"/>
  <c r="AB24" i="8" s="1"/>
  <c r="Y26" i="8"/>
  <c r="AA26" i="8" s="1"/>
  <c r="AB26" i="8" s="1"/>
  <c r="Y28" i="8"/>
  <c r="Y30" i="8"/>
  <c r="Y32" i="8"/>
  <c r="Y34" i="8"/>
  <c r="Y36" i="8"/>
  <c r="Y38" i="8"/>
  <c r="Y40" i="8"/>
  <c r="Y42" i="8"/>
  <c r="Y44" i="8"/>
  <c r="AA44" i="8" s="1"/>
  <c r="AB44" i="8" s="1"/>
  <c r="Y46" i="8"/>
  <c r="Y48" i="8"/>
  <c r="AA48" i="8" s="1"/>
  <c r="AB48" i="8" s="1"/>
  <c r="Y50" i="8"/>
  <c r="Y52" i="8"/>
  <c r="AA52" i="8" s="1"/>
  <c r="AB52" i="8" s="1"/>
  <c r="Y54" i="8"/>
  <c r="Y56" i="8"/>
  <c r="AA56" i="8" s="1"/>
  <c r="AB56" i="8" s="1"/>
  <c r="Y58" i="8"/>
  <c r="Y60" i="8"/>
  <c r="Y62" i="8"/>
  <c r="AA62" i="8" s="1"/>
  <c r="AB62" i="8" s="1"/>
  <c r="Y64" i="8"/>
  <c r="AA64" i="8" s="1"/>
  <c r="AB64" i="8" s="1"/>
  <c r="Y66" i="8"/>
  <c r="Y68" i="8"/>
  <c r="AA68" i="8" s="1"/>
  <c r="AB68" i="8" s="1"/>
  <c r="Y70" i="8"/>
  <c r="Y72" i="8"/>
  <c r="Y74" i="8"/>
  <c r="Y76" i="8"/>
  <c r="AA76" i="8" s="1"/>
  <c r="Y78" i="8"/>
  <c r="AA78" i="8" s="1"/>
  <c r="AB78" i="8" s="1"/>
  <c r="Y80" i="8"/>
  <c r="Y82" i="8"/>
  <c r="AA82" i="8" s="1"/>
  <c r="AB82" i="8" s="1"/>
  <c r="Y84" i="8"/>
  <c r="AA84" i="8" s="1"/>
  <c r="Y86" i="8"/>
  <c r="AA86" i="8" s="1"/>
  <c r="AB86" i="8" s="1"/>
  <c r="Y88" i="8"/>
  <c r="Y90" i="8"/>
  <c r="Y92" i="8"/>
  <c r="AA92" i="8" s="1"/>
  <c r="AB92" i="8" s="1"/>
  <c r="Y94" i="8"/>
  <c r="Y96" i="8"/>
  <c r="Y98" i="8"/>
  <c r="Y100" i="8"/>
  <c r="AA100" i="8" s="1"/>
  <c r="Y102" i="8"/>
  <c r="Y104" i="8"/>
  <c r="AA104" i="8" s="1"/>
  <c r="AB104" i="8" s="1"/>
  <c r="Y106" i="8"/>
  <c r="Y108" i="8"/>
  <c r="Y110" i="8"/>
  <c r="Y112" i="8"/>
  <c r="AA112" i="8" s="1"/>
  <c r="AB112" i="8" s="1"/>
  <c r="Y114" i="8"/>
  <c r="AA114" i="8" s="1"/>
  <c r="AB114" i="8" s="1"/>
  <c r="Y116" i="8"/>
  <c r="Y118" i="8"/>
  <c r="Y120" i="8"/>
  <c r="Y122" i="8"/>
  <c r="Y124" i="8"/>
  <c r="AA124" i="8" s="1"/>
  <c r="AB124" i="8" s="1"/>
  <c r="Y126" i="8"/>
  <c r="Y128" i="8"/>
  <c r="Z212" i="8"/>
  <c r="Y212" i="8"/>
  <c r="Y220" i="8"/>
  <c r="Z220" i="8"/>
  <c r="Y224" i="8"/>
  <c r="Z224" i="8"/>
  <c r="Y228" i="8"/>
  <c r="Z228" i="8"/>
  <c r="Y232" i="8"/>
  <c r="Z232" i="8"/>
  <c r="Y236" i="8"/>
  <c r="Z236" i="8"/>
  <c r="Y240" i="8"/>
  <c r="Z240" i="8"/>
  <c r="Y244" i="8"/>
  <c r="Z244" i="8"/>
  <c r="Y248" i="8"/>
  <c r="Z248" i="8"/>
  <c r="Y252" i="8"/>
  <c r="Z252" i="8"/>
  <c r="Y256" i="8"/>
  <c r="Z256" i="8"/>
  <c r="Y260" i="8"/>
  <c r="Z260" i="8"/>
  <c r="Y264" i="8"/>
  <c r="Z264" i="8"/>
  <c r="Y268" i="8"/>
  <c r="Z268" i="8"/>
  <c r="Z272" i="8"/>
  <c r="Y272" i="8"/>
  <c r="Z276" i="8"/>
  <c r="Y276" i="8"/>
  <c r="Z279" i="8"/>
  <c r="Y279" i="8"/>
  <c r="Z283" i="8"/>
  <c r="Y283" i="8"/>
  <c r="Z288" i="8"/>
  <c r="Y288" i="8"/>
  <c r="Z292" i="8"/>
  <c r="Y292" i="8"/>
  <c r="Z130" i="8"/>
  <c r="Y130" i="8"/>
  <c r="AK5" i="8"/>
  <c r="AK6" i="8"/>
  <c r="AK10" i="8"/>
  <c r="AK7" i="8"/>
  <c r="AK14" i="8"/>
  <c r="AK105" i="8"/>
  <c r="AK110" i="8"/>
  <c r="AK95" i="8"/>
  <c r="AK106" i="8"/>
  <c r="AK114" i="8"/>
  <c r="AK115" i="8"/>
  <c r="AK116" i="8"/>
  <c r="AK134" i="8"/>
  <c r="AK78" i="8"/>
  <c r="AK88" i="8"/>
  <c r="AK96" i="8"/>
  <c r="AK113" i="8"/>
  <c r="AK79" i="8"/>
  <c r="AK92" i="8"/>
  <c r="AK163" i="8"/>
  <c r="AK166" i="8"/>
  <c r="AK213" i="8"/>
  <c r="AK146" i="8"/>
  <c r="AK165" i="8"/>
  <c r="AK186" i="8"/>
  <c r="AK147" i="8"/>
  <c r="AK168" i="8"/>
  <c r="AK179" i="8"/>
  <c r="AK169" i="8"/>
  <c r="AK201" i="8"/>
  <c r="AK209" i="8"/>
  <c r="AK190" i="8"/>
  <c r="AK185" i="8"/>
  <c r="AK198" i="8"/>
  <c r="AK184" i="8"/>
  <c r="AK188" i="8"/>
  <c r="AK195" i="8"/>
  <c r="AK199" i="8"/>
  <c r="AK203" i="8"/>
  <c r="AK211" i="8"/>
  <c r="AK227" i="8"/>
  <c r="AK183" i="8"/>
  <c r="AK187" i="8"/>
  <c r="AK196" i="8"/>
  <c r="AK228" i="8"/>
  <c r="AK244" i="8"/>
  <c r="AK250" i="8"/>
  <c r="AK256" i="8"/>
  <c r="AK263" i="8"/>
  <c r="AK294" i="8"/>
  <c r="AK267" i="8"/>
  <c r="AK257" i="8"/>
  <c r="AK261" i="8"/>
  <c r="AK264" i="8"/>
  <c r="AK268" i="8"/>
  <c r="AK271" i="8"/>
  <c r="AK273" i="8"/>
  <c r="AK275" i="8"/>
  <c r="AK277" i="8"/>
  <c r="AK292" i="8"/>
  <c r="AK265" i="8"/>
  <c r="AK269" i="8"/>
  <c r="AK266" i="8"/>
  <c r="AK270" i="8"/>
  <c r="AK272" i="8"/>
  <c r="AK274" i="8"/>
  <c r="AK276" i="8"/>
  <c r="Y293" i="1"/>
  <c r="Y302" i="1"/>
  <c r="Y301" i="1"/>
  <c r="W302" i="1"/>
  <c r="X302" i="1" s="1"/>
  <c r="Y299" i="1"/>
  <c r="AA299" i="1" s="1"/>
  <c r="Y300" i="1"/>
  <c r="AA300" i="1" s="1"/>
  <c r="W301" i="1"/>
  <c r="X301" i="1" s="1"/>
  <c r="X298" i="1"/>
  <c r="X296" i="1"/>
  <c r="X294" i="1"/>
  <c r="W293" i="1"/>
  <c r="Y295" i="1"/>
  <c r="Y297" i="1"/>
  <c r="W309" i="1"/>
  <c r="X309" i="1" s="1"/>
  <c r="Y309" i="1"/>
  <c r="W305" i="1"/>
  <c r="X305" i="1" s="1"/>
  <c r="Y305" i="1"/>
  <c r="Y294" i="1"/>
  <c r="Y296" i="1"/>
  <c r="Y298" i="1"/>
  <c r="X299" i="1"/>
  <c r="W304" i="1"/>
  <c r="X304" i="1" s="1"/>
  <c r="Y304" i="1"/>
  <c r="W308" i="1"/>
  <c r="X308" i="1" s="1"/>
  <c r="Y308" i="1"/>
  <c r="W312" i="1"/>
  <c r="X312" i="1" s="1"/>
  <c r="Y312" i="1"/>
  <c r="W303" i="1"/>
  <c r="X303" i="1" s="1"/>
  <c r="Y303" i="1"/>
  <c r="W307" i="1"/>
  <c r="X307" i="1" s="1"/>
  <c r="Y307" i="1"/>
  <c r="W311" i="1"/>
  <c r="X311" i="1" s="1"/>
  <c r="Y311" i="1"/>
  <c r="X300" i="1"/>
  <c r="W306" i="1"/>
  <c r="X306" i="1" s="1"/>
  <c r="Y306" i="1"/>
  <c r="W310" i="1"/>
  <c r="X310" i="1" s="1"/>
  <c r="Y310" i="1"/>
  <c r="AF292" i="1"/>
  <c r="AE292" i="1"/>
  <c r="S292" i="1"/>
  <c r="V292" i="1" s="1"/>
  <c r="R292" i="1"/>
  <c r="U292" i="1" s="1"/>
  <c r="W292" i="1" s="1"/>
  <c r="AF291" i="1"/>
  <c r="AE291" i="1"/>
  <c r="S291" i="1"/>
  <c r="V291" i="1" s="1"/>
  <c r="R291" i="1"/>
  <c r="U291" i="1" s="1"/>
  <c r="AF290" i="1"/>
  <c r="AE290" i="1"/>
  <c r="S290" i="1"/>
  <c r="V290" i="1" s="1"/>
  <c r="R290" i="1"/>
  <c r="U290" i="1" s="1"/>
  <c r="AF289" i="1"/>
  <c r="S289" i="1"/>
  <c r="V289" i="1" s="1"/>
  <c r="R289" i="1"/>
  <c r="U289" i="1" s="1"/>
  <c r="AF288" i="1"/>
  <c r="S288" i="1"/>
  <c r="V288" i="1" s="1"/>
  <c r="R288" i="1"/>
  <c r="U288" i="1" s="1"/>
  <c r="AF287" i="1"/>
  <c r="AE287" i="1"/>
  <c r="S287" i="1"/>
  <c r="V287" i="1" s="1"/>
  <c r="R287" i="1"/>
  <c r="U287" i="1" s="1"/>
  <c r="AE284" i="1"/>
  <c r="S284" i="1"/>
  <c r="V284" i="1" s="1"/>
  <c r="R284" i="1"/>
  <c r="U284" i="1" s="1"/>
  <c r="AE283" i="1"/>
  <c r="S283" i="1"/>
  <c r="V283" i="1" s="1"/>
  <c r="R283" i="1"/>
  <c r="U283" i="1" s="1"/>
  <c r="AF286" i="1"/>
  <c r="S286" i="1"/>
  <c r="V286" i="1" s="1"/>
  <c r="R286" i="1"/>
  <c r="U286" i="1" s="1"/>
  <c r="AE285" i="1"/>
  <c r="S285" i="1"/>
  <c r="V285" i="1" s="1"/>
  <c r="R285" i="1"/>
  <c r="U285" i="1" s="1"/>
  <c r="AF278" i="1"/>
  <c r="AE278" i="1"/>
  <c r="S278" i="1"/>
  <c r="V278" i="1" s="1"/>
  <c r="R278" i="1"/>
  <c r="U278" i="1" s="1"/>
  <c r="AE282" i="1"/>
  <c r="S282" i="1"/>
  <c r="V282" i="1" s="1"/>
  <c r="R282" i="1"/>
  <c r="U282" i="1" s="1"/>
  <c r="AE281" i="1"/>
  <c r="S281" i="1"/>
  <c r="V281" i="1" s="1"/>
  <c r="R281" i="1"/>
  <c r="U281" i="1" s="1"/>
  <c r="AF280" i="1"/>
  <c r="AE280" i="1"/>
  <c r="S280" i="1"/>
  <c r="V280" i="1" s="1"/>
  <c r="R280" i="1"/>
  <c r="U280" i="1" s="1"/>
  <c r="AF279" i="1"/>
  <c r="AE279" i="1"/>
  <c r="S279" i="1"/>
  <c r="V279" i="1" s="1"/>
  <c r="R279" i="1"/>
  <c r="U279" i="1" s="1"/>
  <c r="AF277" i="1"/>
  <c r="AE277" i="1"/>
  <c r="S277" i="1"/>
  <c r="V277" i="1" s="1"/>
  <c r="R277" i="1"/>
  <c r="U277" i="1" s="1"/>
  <c r="AF276" i="1"/>
  <c r="AE276" i="1"/>
  <c r="S276" i="1"/>
  <c r="V276" i="1" s="1"/>
  <c r="R276" i="1"/>
  <c r="U276" i="1" s="1"/>
  <c r="AF275" i="1"/>
  <c r="AE275" i="1"/>
  <c r="S275" i="1"/>
  <c r="V275" i="1" s="1"/>
  <c r="R275" i="1"/>
  <c r="U275" i="1" s="1"/>
  <c r="G292" i="1"/>
  <c r="F292" i="1"/>
  <c r="L292" i="1" s="1"/>
  <c r="G291" i="1"/>
  <c r="F291" i="1"/>
  <c r="L291" i="1" s="1"/>
  <c r="G290" i="1"/>
  <c r="F290" i="1"/>
  <c r="L290" i="1" s="1"/>
  <c r="G289" i="1"/>
  <c r="F289" i="1"/>
  <c r="L289" i="1" s="1"/>
  <c r="G288" i="1"/>
  <c r="F288" i="1"/>
  <c r="L288" i="1" s="1"/>
  <c r="G287" i="1"/>
  <c r="F287" i="1"/>
  <c r="L287" i="1" s="1"/>
  <c r="G284" i="1"/>
  <c r="F284" i="1"/>
  <c r="L284" i="1" s="1"/>
  <c r="AG284" i="1" s="1"/>
  <c r="G283" i="1"/>
  <c r="F283" i="1"/>
  <c r="L283" i="1" s="1"/>
  <c r="AG283" i="1" s="1"/>
  <c r="G286" i="1"/>
  <c r="F286" i="1"/>
  <c r="L286" i="1" s="1"/>
  <c r="AG286" i="1" s="1"/>
  <c r="G285" i="1"/>
  <c r="F285" i="1"/>
  <c r="L285" i="1" s="1"/>
  <c r="AG285" i="1" s="1"/>
  <c r="G278" i="1"/>
  <c r="F278" i="1"/>
  <c r="L278" i="1" s="1"/>
  <c r="AG278" i="1" s="1"/>
  <c r="G282" i="1"/>
  <c r="F282" i="1"/>
  <c r="L282" i="1" s="1"/>
  <c r="AG282" i="1" s="1"/>
  <c r="G281" i="1"/>
  <c r="F281" i="1"/>
  <c r="L281" i="1" s="1"/>
  <c r="AG281" i="1" s="1"/>
  <c r="G280" i="1"/>
  <c r="F280" i="1"/>
  <c r="L280" i="1" s="1"/>
  <c r="G279" i="1"/>
  <c r="F279" i="1"/>
  <c r="L279" i="1" s="1"/>
  <c r="AG279" i="1" s="1"/>
  <c r="G277" i="1"/>
  <c r="F277" i="1"/>
  <c r="L277" i="1" s="1"/>
  <c r="AG277" i="1" s="1"/>
  <c r="G276" i="1"/>
  <c r="F276" i="1"/>
  <c r="L276" i="1" s="1"/>
  <c r="AG276" i="1" s="1"/>
  <c r="G275" i="1"/>
  <c r="F275" i="1"/>
  <c r="L275" i="1" s="1"/>
  <c r="AF266" i="1"/>
  <c r="AE266" i="1"/>
  <c r="AF272" i="1"/>
  <c r="AE272" i="1"/>
  <c r="AF264" i="1"/>
  <c r="AE264" i="1"/>
  <c r="AF257" i="1"/>
  <c r="AE257" i="1"/>
  <c r="S266" i="1"/>
  <c r="V266" i="1" s="1"/>
  <c r="S272" i="1"/>
  <c r="V272" i="1" s="1"/>
  <c r="S264" i="1"/>
  <c r="V264" i="1" s="1"/>
  <c r="S257" i="1"/>
  <c r="V257" i="1" s="1"/>
  <c r="R266" i="1"/>
  <c r="U266" i="1" s="1"/>
  <c r="R272" i="1"/>
  <c r="U272" i="1" s="1"/>
  <c r="R264" i="1"/>
  <c r="U264" i="1" s="1"/>
  <c r="R257" i="1"/>
  <c r="U257" i="1" s="1"/>
  <c r="F266" i="1"/>
  <c r="L266" i="1" s="1"/>
  <c r="AG266" i="1" s="1"/>
  <c r="F272" i="1"/>
  <c r="L272" i="1" s="1"/>
  <c r="AG272" i="1" s="1"/>
  <c r="F264" i="1"/>
  <c r="L264" i="1" s="1"/>
  <c r="AG264" i="1" s="1"/>
  <c r="F257" i="1"/>
  <c r="L257" i="1" s="1"/>
  <c r="AG257" i="1" s="1"/>
  <c r="G266" i="1"/>
  <c r="G272" i="1"/>
  <c r="G264" i="1"/>
  <c r="G257" i="1"/>
  <c r="AF274" i="1"/>
  <c r="AE274" i="1"/>
  <c r="AF273" i="1"/>
  <c r="AE273" i="1"/>
  <c r="AF269" i="1"/>
  <c r="AE269" i="1"/>
  <c r="AF270" i="1"/>
  <c r="AE270" i="1"/>
  <c r="AF267" i="1"/>
  <c r="AE267" i="1"/>
  <c r="AF265" i="1"/>
  <c r="AE265" i="1"/>
  <c r="S274" i="1"/>
  <c r="V274" i="1" s="1"/>
  <c r="S273" i="1"/>
  <c r="V273" i="1" s="1"/>
  <c r="S269" i="1"/>
  <c r="V269" i="1" s="1"/>
  <c r="S270" i="1"/>
  <c r="V270" i="1" s="1"/>
  <c r="S267" i="1"/>
  <c r="V267" i="1" s="1"/>
  <c r="S265" i="1"/>
  <c r="V265" i="1" s="1"/>
  <c r="S260" i="1"/>
  <c r="V260" i="1" s="1"/>
  <c r="S259" i="1"/>
  <c r="V259" i="1" s="1"/>
  <c r="S256" i="1"/>
  <c r="V256" i="1" s="1"/>
  <c r="R274" i="1"/>
  <c r="U274" i="1" s="1"/>
  <c r="R273" i="1"/>
  <c r="U273" i="1" s="1"/>
  <c r="R269" i="1"/>
  <c r="U269" i="1" s="1"/>
  <c r="R270" i="1"/>
  <c r="U270" i="1" s="1"/>
  <c r="R267" i="1"/>
  <c r="U267" i="1" s="1"/>
  <c r="R265" i="1"/>
  <c r="U265" i="1" s="1"/>
  <c r="R260" i="1"/>
  <c r="U260" i="1" s="1"/>
  <c r="R259" i="1"/>
  <c r="U259" i="1" s="1"/>
  <c r="R256" i="1"/>
  <c r="U256" i="1" s="1"/>
  <c r="G274" i="1"/>
  <c r="F274" i="1"/>
  <c r="L274" i="1" s="1"/>
  <c r="AG274" i="1" s="1"/>
  <c r="G273" i="1"/>
  <c r="F273" i="1"/>
  <c r="L273" i="1" s="1"/>
  <c r="AG273" i="1" s="1"/>
  <c r="G269" i="1"/>
  <c r="F269" i="1"/>
  <c r="L269" i="1" s="1"/>
  <c r="G270" i="1"/>
  <c r="F270" i="1"/>
  <c r="L270" i="1" s="1"/>
  <c r="G267" i="1"/>
  <c r="F267" i="1"/>
  <c r="L267" i="1" s="1"/>
  <c r="G265" i="1"/>
  <c r="F265" i="1"/>
  <c r="L265" i="1" s="1"/>
  <c r="AG265" i="1" s="1"/>
  <c r="G260" i="1"/>
  <c r="F260" i="1"/>
  <c r="L260" i="1" s="1"/>
  <c r="G259" i="1"/>
  <c r="F259" i="1"/>
  <c r="L259" i="1" s="1"/>
  <c r="G256" i="1"/>
  <c r="F256" i="1"/>
  <c r="L256" i="1" s="1"/>
  <c r="S263" i="1"/>
  <c r="V263" i="1" s="1"/>
  <c r="S258" i="1"/>
  <c r="V258" i="1" s="1"/>
  <c r="R263" i="1"/>
  <c r="U263" i="1" s="1"/>
  <c r="R258" i="1"/>
  <c r="U258" i="1" s="1"/>
  <c r="F263" i="1"/>
  <c r="L263" i="1" s="1"/>
  <c r="F258" i="1"/>
  <c r="L258" i="1" s="1"/>
  <c r="G263" i="1"/>
  <c r="G258" i="1"/>
  <c r="S271" i="1"/>
  <c r="V271" i="1" s="1"/>
  <c r="S268" i="1"/>
  <c r="V268" i="1" s="1"/>
  <c r="S262" i="1"/>
  <c r="V262" i="1" s="1"/>
  <c r="S261" i="1"/>
  <c r="V261" i="1" s="1"/>
  <c r="S255" i="1"/>
  <c r="V255" i="1" s="1"/>
  <c r="R271" i="1"/>
  <c r="U271" i="1" s="1"/>
  <c r="R268" i="1"/>
  <c r="U268" i="1" s="1"/>
  <c r="R262" i="1"/>
  <c r="U262" i="1" s="1"/>
  <c r="R261" i="1"/>
  <c r="U261" i="1" s="1"/>
  <c r="R255" i="1"/>
  <c r="U255" i="1" s="1"/>
  <c r="F271" i="1"/>
  <c r="L271" i="1" s="1"/>
  <c r="G271" i="1"/>
  <c r="F268" i="1"/>
  <c r="L268" i="1" s="1"/>
  <c r="G268" i="1"/>
  <c r="F262" i="1"/>
  <c r="L262" i="1" s="1"/>
  <c r="G262" i="1"/>
  <c r="F261" i="1"/>
  <c r="L261" i="1" s="1"/>
  <c r="G261" i="1"/>
  <c r="F255" i="1"/>
  <c r="L255" i="1" s="1"/>
  <c r="G255" i="1"/>
  <c r="BK276" i="8" l="1"/>
  <c r="BJ276" i="8"/>
  <c r="BA6" i="8"/>
  <c r="BN3" i="8"/>
  <c r="BA196" i="8"/>
  <c r="BA240" i="8"/>
  <c r="BA224" i="8"/>
  <c r="BC224" i="8" s="1"/>
  <c r="AA70" i="8"/>
  <c r="AB70" i="8" s="1"/>
  <c r="AA30" i="8"/>
  <c r="AB30" i="8" s="1"/>
  <c r="AA94" i="8"/>
  <c r="AA36" i="8"/>
  <c r="AB36" i="8" s="1"/>
  <c r="AA80" i="8"/>
  <c r="AA29" i="8"/>
  <c r="AB29" i="8" s="1"/>
  <c r="AA126" i="8"/>
  <c r="AA102" i="8"/>
  <c r="AA54" i="8"/>
  <c r="AA46" i="8"/>
  <c r="AA122" i="8"/>
  <c r="AB122" i="8" s="1"/>
  <c r="AA106" i="8"/>
  <c r="AB106" i="8" s="1"/>
  <c r="AA66" i="8"/>
  <c r="AB66" i="8" s="1"/>
  <c r="AA50" i="8"/>
  <c r="AA22" i="8"/>
  <c r="AA41" i="8"/>
  <c r="AA25" i="8"/>
  <c r="AA53" i="8"/>
  <c r="AA90" i="8"/>
  <c r="AB90" i="8" s="1"/>
  <c r="AA42" i="8"/>
  <c r="AA34" i="8"/>
  <c r="AB34" i="8" s="1"/>
  <c r="AA17" i="8"/>
  <c r="AB17" i="8" s="1"/>
  <c r="AA108" i="8"/>
  <c r="AA60" i="8"/>
  <c r="Z204" i="8"/>
  <c r="AA116" i="8"/>
  <c r="AB116" i="8" s="1"/>
  <c r="AA28" i="8"/>
  <c r="AB28" i="8" s="1"/>
  <c r="AA74" i="8"/>
  <c r="AA72" i="8"/>
  <c r="AA40" i="8"/>
  <c r="AB40" i="8" s="1"/>
  <c r="AA32" i="8"/>
  <c r="Z247" i="8"/>
  <c r="AY247" i="8"/>
  <c r="AZ247" i="8" s="1"/>
  <c r="BB247" i="8" s="1"/>
  <c r="Z231" i="8"/>
  <c r="AY231" i="8"/>
  <c r="AZ231" i="8" s="1"/>
  <c r="BB231" i="8" s="1"/>
  <c r="Y135" i="8"/>
  <c r="AY135" i="8"/>
  <c r="AZ135" i="8" s="1"/>
  <c r="BB135" i="8" s="1"/>
  <c r="Z197" i="8"/>
  <c r="AY197" i="8"/>
  <c r="AZ197" i="8" s="1"/>
  <c r="BB197" i="8" s="1"/>
  <c r="Y181" i="8"/>
  <c r="AY181" i="8"/>
  <c r="AZ181" i="8" s="1"/>
  <c r="BB181" i="8" s="1"/>
  <c r="Y85" i="8"/>
  <c r="AY85" i="8"/>
  <c r="AZ85" i="8" s="1"/>
  <c r="BB85" i="8" s="1"/>
  <c r="Z166" i="8"/>
  <c r="AY166" i="8"/>
  <c r="AZ166" i="8" s="1"/>
  <c r="BB166" i="8" s="1"/>
  <c r="Z259" i="8"/>
  <c r="AY259" i="8"/>
  <c r="AZ259" i="8" s="1"/>
  <c r="BB259" i="8" s="1"/>
  <c r="Y230" i="8"/>
  <c r="AY230" i="8"/>
  <c r="AZ230" i="8" s="1"/>
  <c r="BB230" i="8" s="1"/>
  <c r="Y193" i="8"/>
  <c r="AY193" i="8"/>
  <c r="AZ193" i="8" s="1"/>
  <c r="BB193" i="8" s="1"/>
  <c r="Y65" i="8"/>
  <c r="AY65" i="8"/>
  <c r="AZ65" i="8" s="1"/>
  <c r="BB65" i="8" s="1"/>
  <c r="Y210" i="8"/>
  <c r="AY210" i="8"/>
  <c r="AZ210" i="8" s="1"/>
  <c r="BB210" i="8" s="1"/>
  <c r="Y194" i="8"/>
  <c r="AY194" i="8"/>
  <c r="AZ194" i="8" s="1"/>
  <c r="BB194" i="8" s="1"/>
  <c r="Y205" i="8"/>
  <c r="AY205" i="8"/>
  <c r="AZ205" i="8" s="1"/>
  <c r="BB205" i="8" s="1"/>
  <c r="Y173" i="8"/>
  <c r="AY173" i="8"/>
  <c r="AZ173" i="8" s="1"/>
  <c r="BB173" i="8" s="1"/>
  <c r="Y93" i="8"/>
  <c r="AY93" i="8"/>
  <c r="AZ93" i="8" s="1"/>
  <c r="BB93" i="8" s="1"/>
  <c r="Y282" i="8"/>
  <c r="AY282" i="8"/>
  <c r="AZ282" i="8" s="1"/>
  <c r="BB282" i="8" s="1"/>
  <c r="Y91" i="8"/>
  <c r="AY91" i="8"/>
  <c r="AZ91" i="8" s="1"/>
  <c r="BB91" i="8" s="1"/>
  <c r="Z270" i="8"/>
  <c r="AY270" i="8"/>
  <c r="AZ270" i="8" s="1"/>
  <c r="BB270" i="8" s="1"/>
  <c r="Z254" i="8"/>
  <c r="AY254" i="8"/>
  <c r="AZ254" i="8" s="1"/>
  <c r="BB254" i="8" s="1"/>
  <c r="Y222" i="8"/>
  <c r="AY222" i="8"/>
  <c r="AZ222" i="8" s="1"/>
  <c r="BB222" i="8" s="1"/>
  <c r="Z201" i="8"/>
  <c r="AY201" i="8"/>
  <c r="AZ201" i="8" s="1"/>
  <c r="BB201" i="8" s="1"/>
  <c r="BE276" i="8"/>
  <c r="BF276" i="8"/>
  <c r="BA44" i="8"/>
  <c r="BC44" i="8" s="1"/>
  <c r="BA303" i="8"/>
  <c r="BC303" i="8" s="1"/>
  <c r="BA299" i="8"/>
  <c r="BC299" i="8" s="1"/>
  <c r="BA304" i="8"/>
  <c r="BC304" i="8" s="1"/>
  <c r="BA300" i="8"/>
  <c r="BC300" i="8" s="1"/>
  <c r="BA220" i="8"/>
  <c r="BC220" i="8" s="1"/>
  <c r="BA80" i="8"/>
  <c r="BC80" i="8" s="1"/>
  <c r="BA74" i="8"/>
  <c r="BC74" i="8" s="1"/>
  <c r="BA166" i="8"/>
  <c r="BA28" i="8"/>
  <c r="BC28" i="8" s="1"/>
  <c r="BA260" i="8"/>
  <c r="BC260" i="8" s="1"/>
  <c r="BA210" i="8"/>
  <c r="BA94" i="8"/>
  <c r="BC94" i="8" s="1"/>
  <c r="BA298" i="8"/>
  <c r="BC298" i="8" s="1"/>
  <c r="BA283" i="8"/>
  <c r="BC283" i="8" s="1"/>
  <c r="BA208" i="8"/>
  <c r="BC208" i="8" s="1"/>
  <c r="BA302" i="8"/>
  <c r="BC302" i="8" s="1"/>
  <c r="BA295" i="8"/>
  <c r="BC295" i="8" s="1"/>
  <c r="BA84" i="8"/>
  <c r="BC84" i="8" s="1"/>
  <c r="BA45" i="8"/>
  <c r="BC45" i="8" s="1"/>
  <c r="BA12" i="8"/>
  <c r="BC12" i="8" s="1"/>
  <c r="BA301" i="8"/>
  <c r="BC301" i="8" s="1"/>
  <c r="BA100" i="8"/>
  <c r="BC100" i="8" s="1"/>
  <c r="BA90" i="8"/>
  <c r="BC90" i="8" s="1"/>
  <c r="BA42" i="8"/>
  <c r="BC42" i="8" s="1"/>
  <c r="BA37" i="8"/>
  <c r="BC37" i="8" s="1"/>
  <c r="Y215" i="8"/>
  <c r="AY215" i="8"/>
  <c r="AZ215" i="8" s="1"/>
  <c r="BB215" i="8" s="1"/>
  <c r="Z167" i="8"/>
  <c r="AY167" i="8"/>
  <c r="AZ167" i="8" s="1"/>
  <c r="BB167" i="8" s="1"/>
  <c r="Y151" i="8"/>
  <c r="AY151" i="8"/>
  <c r="AZ151" i="8" s="1"/>
  <c r="BB151" i="8" s="1"/>
  <c r="Y103" i="8"/>
  <c r="AY103" i="8"/>
  <c r="AZ103" i="8" s="1"/>
  <c r="BB103" i="8" s="1"/>
  <c r="Y87" i="8"/>
  <c r="AY87" i="8"/>
  <c r="AZ87" i="8" s="1"/>
  <c r="BB87" i="8" s="1"/>
  <c r="Y71" i="8"/>
  <c r="AY71" i="8"/>
  <c r="AZ71" i="8" s="1"/>
  <c r="BB71" i="8" s="1"/>
  <c r="Y281" i="8"/>
  <c r="AY281" i="8"/>
  <c r="AZ281" i="8" s="1"/>
  <c r="BB281" i="8" s="1"/>
  <c r="Y218" i="8"/>
  <c r="AY218" i="8"/>
  <c r="AZ218" i="8" s="1"/>
  <c r="BB218" i="8" s="1"/>
  <c r="Y202" i="8"/>
  <c r="AY202" i="8"/>
  <c r="AZ202" i="8" s="1"/>
  <c r="BB202" i="8" s="1"/>
  <c r="Z277" i="8"/>
  <c r="AY277" i="8"/>
  <c r="AZ277" i="8" s="1"/>
  <c r="BB277" i="8" s="1"/>
  <c r="Z245" i="8"/>
  <c r="AY245" i="8"/>
  <c r="AZ245" i="8" s="1"/>
  <c r="BB245" i="8" s="1"/>
  <c r="Y149" i="8"/>
  <c r="AY149" i="8"/>
  <c r="AZ149" i="8" s="1"/>
  <c r="BB149" i="8" s="1"/>
  <c r="Z133" i="8"/>
  <c r="AY133" i="8"/>
  <c r="AZ133" i="8" s="1"/>
  <c r="BB133" i="8" s="1"/>
  <c r="Y117" i="8"/>
  <c r="AY117" i="8"/>
  <c r="AZ117" i="8" s="1"/>
  <c r="BB117" i="8" s="1"/>
  <c r="Z182" i="8"/>
  <c r="AY182" i="8"/>
  <c r="AZ182" i="8" s="1"/>
  <c r="BB182" i="8" s="1"/>
  <c r="Z150" i="8"/>
  <c r="AY150" i="8"/>
  <c r="AZ150" i="8" s="1"/>
  <c r="BB150" i="8" s="1"/>
  <c r="Y35" i="8"/>
  <c r="AY35" i="8"/>
  <c r="AZ35" i="8" s="1"/>
  <c r="BB35" i="8" s="1"/>
  <c r="AY204" i="8"/>
  <c r="AZ204" i="8" s="1"/>
  <c r="BB204" i="8" s="1"/>
  <c r="AZ288" i="8"/>
  <c r="BB288" i="8" s="1"/>
  <c r="Y291" i="8"/>
  <c r="AY291" i="8"/>
  <c r="Y99" i="8"/>
  <c r="AY99" i="8"/>
  <c r="AZ99" i="8" s="1"/>
  <c r="BB99" i="8" s="1"/>
  <c r="Y83" i="8"/>
  <c r="AY83" i="8"/>
  <c r="AZ83" i="8" s="1"/>
  <c r="BB83" i="8" s="1"/>
  <c r="Y67" i="8"/>
  <c r="AY67" i="8"/>
  <c r="AZ67" i="8" s="1"/>
  <c r="BB67" i="8" s="1"/>
  <c r="Y262" i="8"/>
  <c r="AY262" i="8"/>
  <c r="Z214" i="8"/>
  <c r="AY214" i="8"/>
  <c r="AZ214" i="8" s="1"/>
  <c r="BB214" i="8" s="1"/>
  <c r="Z289" i="8"/>
  <c r="AY289" i="8"/>
  <c r="Y177" i="8"/>
  <c r="AY177" i="8"/>
  <c r="AZ177" i="8" s="1"/>
  <c r="BB177" i="8" s="1"/>
  <c r="Y81" i="8"/>
  <c r="AY81" i="8"/>
  <c r="AZ81" i="8" s="1"/>
  <c r="BB81" i="8" s="1"/>
  <c r="Y178" i="8"/>
  <c r="AY178" i="8"/>
  <c r="AZ178" i="8" s="1"/>
  <c r="BB178" i="8" s="1"/>
  <c r="Y162" i="8"/>
  <c r="AY162" i="8"/>
  <c r="AZ162" i="8" s="1"/>
  <c r="BB162" i="8" s="1"/>
  <c r="Y51" i="8"/>
  <c r="AY51" i="8"/>
  <c r="AZ51" i="8" s="1"/>
  <c r="BB51" i="8" s="1"/>
  <c r="Y31" i="8"/>
  <c r="AY31" i="8"/>
  <c r="AZ31" i="8" s="1"/>
  <c r="BB31" i="8" s="1"/>
  <c r="Y15" i="8"/>
  <c r="AY15" i="8"/>
  <c r="AZ15" i="8" s="1"/>
  <c r="BB15" i="8" s="1"/>
  <c r="Z239" i="8"/>
  <c r="AY239" i="8"/>
  <c r="AZ239" i="8" s="1"/>
  <c r="BB239" i="8" s="1"/>
  <c r="Z223" i="8"/>
  <c r="AY223" i="8"/>
  <c r="AZ223" i="8" s="1"/>
  <c r="BB223" i="8" s="1"/>
  <c r="Y207" i="8"/>
  <c r="AY207" i="8"/>
  <c r="AZ207" i="8" s="1"/>
  <c r="BB207" i="8" s="1"/>
  <c r="Z191" i="8"/>
  <c r="AY191" i="8"/>
  <c r="AZ191" i="8" s="1"/>
  <c r="BB191" i="8" s="1"/>
  <c r="Z175" i="8"/>
  <c r="AY175" i="8"/>
  <c r="AZ175" i="8" s="1"/>
  <c r="BB175" i="8" s="1"/>
  <c r="Z159" i="8"/>
  <c r="AY159" i="8"/>
  <c r="AZ159" i="8" s="1"/>
  <c r="BB159" i="8" s="1"/>
  <c r="Z143" i="8"/>
  <c r="AY143" i="8"/>
  <c r="AZ143" i="8" s="1"/>
  <c r="BB143" i="8" s="1"/>
  <c r="Y127" i="8"/>
  <c r="AY127" i="8"/>
  <c r="AZ127" i="8" s="1"/>
  <c r="BB127" i="8" s="1"/>
  <c r="Y258" i="8"/>
  <c r="AY258" i="8"/>
  <c r="AZ258" i="8" s="1"/>
  <c r="BB258" i="8" s="1"/>
  <c r="Y284" i="8"/>
  <c r="AY284" i="8"/>
  <c r="AZ284" i="8" s="1"/>
  <c r="BB284" i="8" s="1"/>
  <c r="Y221" i="8"/>
  <c r="AY221" i="8"/>
  <c r="AZ221" i="8" s="1"/>
  <c r="BB221" i="8" s="1"/>
  <c r="Y189" i="8"/>
  <c r="AY189" i="8"/>
  <c r="AZ189" i="8" s="1"/>
  <c r="BB189" i="8" s="1"/>
  <c r="Y157" i="8"/>
  <c r="AY157" i="8"/>
  <c r="AZ157" i="8" s="1"/>
  <c r="BB157" i="8" s="1"/>
  <c r="Y109" i="8"/>
  <c r="AY109" i="8"/>
  <c r="AZ109" i="8" s="1"/>
  <c r="BB109" i="8" s="1"/>
  <c r="Z174" i="8"/>
  <c r="AY174" i="8"/>
  <c r="AZ174" i="8" s="1"/>
  <c r="BB174" i="8" s="1"/>
  <c r="Y47" i="8"/>
  <c r="AY47" i="8"/>
  <c r="AZ47" i="8" s="1"/>
  <c r="BB47" i="8" s="1"/>
  <c r="Y251" i="8"/>
  <c r="AY251" i="8"/>
  <c r="Z219" i="8"/>
  <c r="AY219" i="8"/>
  <c r="AZ219" i="8" s="1"/>
  <c r="BB219" i="8" s="1"/>
  <c r="Z171" i="8"/>
  <c r="AY171" i="8"/>
  <c r="AZ171" i="8" s="1"/>
  <c r="BB171" i="8" s="1"/>
  <c r="Y156" i="8"/>
  <c r="AY156" i="8"/>
  <c r="AZ156" i="8" s="1"/>
  <c r="BB156" i="8" s="1"/>
  <c r="Z139" i="8"/>
  <c r="AY139" i="8"/>
  <c r="AZ139" i="8" s="1"/>
  <c r="BB139" i="8" s="1"/>
  <c r="Y123" i="8"/>
  <c r="AY123" i="8"/>
  <c r="AZ123" i="8" s="1"/>
  <c r="BB123" i="8" s="1"/>
  <c r="Y286" i="8"/>
  <c r="AY286" i="8"/>
  <c r="AZ286" i="8" s="1"/>
  <c r="BB286" i="8" s="1"/>
  <c r="Y238" i="8"/>
  <c r="AY238" i="8"/>
  <c r="AZ238" i="8" s="1"/>
  <c r="BB238" i="8" s="1"/>
  <c r="Z206" i="8"/>
  <c r="AY206" i="8"/>
  <c r="AZ206" i="8" s="1"/>
  <c r="BB206" i="8" s="1"/>
  <c r="Z280" i="8"/>
  <c r="AY280" i="8"/>
  <c r="AZ280" i="8" s="1"/>
  <c r="BB280" i="8" s="1"/>
  <c r="Y217" i="8"/>
  <c r="AY217" i="8"/>
  <c r="AZ217" i="8" s="1"/>
  <c r="BB217" i="8" s="1"/>
  <c r="Y89" i="8"/>
  <c r="AY89" i="8"/>
  <c r="AZ89" i="8" s="1"/>
  <c r="BB89" i="8" s="1"/>
  <c r="Y170" i="8"/>
  <c r="AY170" i="8"/>
  <c r="AZ170" i="8" s="1"/>
  <c r="BB170" i="8" s="1"/>
  <c r="Z154" i="8"/>
  <c r="AY154" i="8"/>
  <c r="AZ154" i="8" s="1"/>
  <c r="BB154" i="8" s="1"/>
  <c r="Z172" i="8"/>
  <c r="AY172" i="8"/>
  <c r="AZ172" i="8" s="1"/>
  <c r="BB172" i="8" s="1"/>
  <c r="Y39" i="8"/>
  <c r="AY39" i="8"/>
  <c r="AZ39" i="8" s="1"/>
  <c r="BB39" i="8" s="1"/>
  <c r="Y27" i="8"/>
  <c r="AY27" i="8"/>
  <c r="AZ27" i="8" s="1"/>
  <c r="BB27" i="8" s="1"/>
  <c r="BA20" i="8"/>
  <c r="BC20" i="8" s="1"/>
  <c r="BA296" i="8"/>
  <c r="BC296" i="8" s="1"/>
  <c r="BA297" i="8"/>
  <c r="BC297" i="8" s="1"/>
  <c r="BA38" i="8"/>
  <c r="BC38" i="8" s="1"/>
  <c r="BA148" i="8"/>
  <c r="BC148" i="8" s="1"/>
  <c r="BA216" i="8"/>
  <c r="BC216" i="8" s="1"/>
  <c r="BA192" i="8"/>
  <c r="BC192" i="8" s="1"/>
  <c r="BA162" i="8"/>
  <c r="BA117" i="8"/>
  <c r="BA189" i="8"/>
  <c r="BA33" i="8"/>
  <c r="BC33" i="8" s="1"/>
  <c r="BA219" i="8"/>
  <c r="BA155" i="8"/>
  <c r="BC155" i="8" s="1"/>
  <c r="BA25" i="8"/>
  <c r="BC25" i="8" s="1"/>
  <c r="BA22" i="8"/>
  <c r="BC22" i="8" s="1"/>
  <c r="BA61" i="8"/>
  <c r="BC61" i="8" s="1"/>
  <c r="BA32" i="8"/>
  <c r="BC32" i="8" s="1"/>
  <c r="BA200" i="8"/>
  <c r="BC200" i="8" s="1"/>
  <c r="BA49" i="8"/>
  <c r="BC49" i="8" s="1"/>
  <c r="BA152" i="8"/>
  <c r="BC152" i="8" s="1"/>
  <c r="BA68" i="8"/>
  <c r="BC68" i="8" s="1"/>
  <c r="BA156" i="8"/>
  <c r="BA29" i="8"/>
  <c r="BA88" i="8"/>
  <c r="BA184" i="8"/>
  <c r="BC184" i="8" s="1"/>
  <c r="BA13" i="8"/>
  <c r="BA244" i="8"/>
  <c r="BC244" i="8" s="1"/>
  <c r="BA132" i="8"/>
  <c r="BA8" i="8"/>
  <c r="BC8" i="8" s="1"/>
  <c r="BA102" i="8"/>
  <c r="BC102" i="8" s="1"/>
  <c r="BA238" i="8"/>
  <c r="BA236" i="8"/>
  <c r="BC236" i="8" s="1"/>
  <c r="BA72" i="8"/>
  <c r="BC72" i="8" s="1"/>
  <c r="BA232" i="8"/>
  <c r="BC232" i="8" s="1"/>
  <c r="BA116" i="8"/>
  <c r="BC116" i="8" s="1"/>
  <c r="BA76" i="8"/>
  <c r="BC76" i="8" s="1"/>
  <c r="BA52" i="8"/>
  <c r="BC52" i="8" s="1"/>
  <c r="BA66" i="8"/>
  <c r="BC66" i="8" s="1"/>
  <c r="BA53" i="8"/>
  <c r="BC53" i="8" s="1"/>
  <c r="BA21" i="8"/>
  <c r="BC21" i="8" s="1"/>
  <c r="BA144" i="8"/>
  <c r="BC144" i="8" s="1"/>
  <c r="BA57" i="8"/>
  <c r="BC57" i="8" s="1"/>
  <c r="BA180" i="8"/>
  <c r="BC180" i="8" s="1"/>
  <c r="BA126" i="8"/>
  <c r="BC126" i="8" s="1"/>
  <c r="BA14" i="8"/>
  <c r="BC14" i="8" s="1"/>
  <c r="BA54" i="8"/>
  <c r="BC54" i="8" s="1"/>
  <c r="BA272" i="8"/>
  <c r="BC272" i="8" s="1"/>
  <c r="BA164" i="8"/>
  <c r="BC164" i="8" s="1"/>
  <c r="BA109" i="8"/>
  <c r="BA46" i="8"/>
  <c r="BC46" i="8" s="1"/>
  <c r="BA284" i="8"/>
  <c r="BA223" i="8"/>
  <c r="BA176" i="8"/>
  <c r="BC176" i="8" s="1"/>
  <c r="BA108" i="8"/>
  <c r="BC108" i="8" s="1"/>
  <c r="BA60" i="8"/>
  <c r="BC60" i="8" s="1"/>
  <c r="BA50" i="8"/>
  <c r="BC50" i="8" s="1"/>
  <c r="BA41" i="8"/>
  <c r="BC41" i="8" s="1"/>
  <c r="BA277" i="8"/>
  <c r="BA122" i="8"/>
  <c r="BC122" i="8" s="1"/>
  <c r="BA212" i="8"/>
  <c r="BC212" i="8" s="1"/>
  <c r="BA136" i="8"/>
  <c r="BC136" i="8" s="1"/>
  <c r="BA26" i="8"/>
  <c r="BC26" i="8" s="1"/>
  <c r="BA30" i="8"/>
  <c r="BA264" i="8"/>
  <c r="BC264" i="8" s="1"/>
  <c r="BA160" i="8"/>
  <c r="BC160" i="8" s="1"/>
  <c r="BA228" i="8"/>
  <c r="BC228" i="8" s="1"/>
  <c r="BA86" i="8"/>
  <c r="BA17" i="8"/>
  <c r="BA104" i="8"/>
  <c r="BC104" i="8" s="1"/>
  <c r="Y56" i="9"/>
  <c r="Y174" i="9"/>
  <c r="Y196" i="9"/>
  <c r="Z240" i="9"/>
  <c r="Y59" i="9"/>
  <c r="AA59" i="9" s="1"/>
  <c r="AB59" i="9" s="1"/>
  <c r="Y236" i="9"/>
  <c r="Y188" i="9"/>
  <c r="Y212" i="9"/>
  <c r="Y123" i="9"/>
  <c r="Z288" i="9"/>
  <c r="AA288" i="9" s="1"/>
  <c r="AB288" i="9" s="1"/>
  <c r="Y42" i="9"/>
  <c r="AA42" i="9" s="1"/>
  <c r="Z60" i="9"/>
  <c r="Z55" i="9"/>
  <c r="Y126" i="9"/>
  <c r="BA279" i="8"/>
  <c r="BC279" i="8" s="1"/>
  <c r="BA120" i="8"/>
  <c r="BC120" i="8" s="1"/>
  <c r="BA70" i="8"/>
  <c r="BC70" i="8" s="1"/>
  <c r="BA248" i="8"/>
  <c r="BC248" i="8" s="1"/>
  <c r="BA96" i="8"/>
  <c r="BC96" i="8" s="1"/>
  <c r="BA40" i="8"/>
  <c r="BC40" i="8" s="1"/>
  <c r="BA128" i="8"/>
  <c r="BC128" i="8" s="1"/>
  <c r="AC36" i="8"/>
  <c r="Y261" i="8"/>
  <c r="Z149" i="8"/>
  <c r="BA64" i="8"/>
  <c r="BC64" i="8" s="1"/>
  <c r="AA128" i="8"/>
  <c r="AB128" i="8" s="1"/>
  <c r="AA96" i="8"/>
  <c r="AB96" i="8" s="1"/>
  <c r="BB132" i="8"/>
  <c r="BA92" i="8"/>
  <c r="BC92" i="8" s="1"/>
  <c r="BB17" i="8"/>
  <c r="BA56" i="8"/>
  <c r="BC56" i="8" s="1"/>
  <c r="AA120" i="8"/>
  <c r="AB120" i="8" s="1"/>
  <c r="AA8" i="8"/>
  <c r="AB8" i="8" s="1"/>
  <c r="BA114" i="8"/>
  <c r="BC114" i="8" s="1"/>
  <c r="BA5" i="8"/>
  <c r="BC5" i="8" s="1"/>
  <c r="AA58" i="8"/>
  <c r="AB58" i="8" s="1"/>
  <c r="AA10" i="8"/>
  <c r="AB10" i="8" s="1"/>
  <c r="AA88" i="8"/>
  <c r="AB88" i="8" s="1"/>
  <c r="AA110" i="8"/>
  <c r="AB110" i="8" s="1"/>
  <c r="BA82" i="8"/>
  <c r="BC82" i="8" s="1"/>
  <c r="BB88" i="8"/>
  <c r="BB73" i="8"/>
  <c r="BA188" i="8"/>
  <c r="BC188" i="8" s="1"/>
  <c r="BC6" i="8"/>
  <c r="BA140" i="8"/>
  <c r="BC140" i="8" s="1"/>
  <c r="BB261" i="8"/>
  <c r="BC261" i="8" s="1"/>
  <c r="BB198" i="8"/>
  <c r="Z199" i="8"/>
  <c r="AY199" i="8"/>
  <c r="Z278" i="8"/>
  <c r="AY278" i="8"/>
  <c r="Z263" i="8"/>
  <c r="AY263" i="8"/>
  <c r="Y183" i="8"/>
  <c r="AY183" i="8"/>
  <c r="Y119" i="8"/>
  <c r="AY119" i="8"/>
  <c r="AZ119" i="8" s="1"/>
  <c r="BA119" i="8" s="1"/>
  <c r="Z253" i="8"/>
  <c r="AY253" i="8"/>
  <c r="Y237" i="8"/>
  <c r="AY237" i="8"/>
  <c r="AZ77" i="8"/>
  <c r="BB77" i="8" s="1"/>
  <c r="Z190" i="8"/>
  <c r="AY190" i="8"/>
  <c r="Z158" i="8"/>
  <c r="AY158" i="8"/>
  <c r="Y23" i="8"/>
  <c r="AY23" i="8"/>
  <c r="AZ292" i="8"/>
  <c r="BB292" i="8" s="1"/>
  <c r="AZ130" i="8"/>
  <c r="BB130" i="8" s="1"/>
  <c r="AY243" i="8"/>
  <c r="AY227" i="8"/>
  <c r="AZ227" i="8" s="1"/>
  <c r="BA227" i="8" s="1"/>
  <c r="Y211" i="8"/>
  <c r="AY211" i="8"/>
  <c r="AZ211" i="8" s="1"/>
  <c r="BA211" i="8" s="1"/>
  <c r="Y195" i="8"/>
  <c r="AY195" i="8"/>
  <c r="Y179" i="8"/>
  <c r="AY179" i="8"/>
  <c r="Y163" i="8"/>
  <c r="AY163" i="8"/>
  <c r="AZ163" i="8" s="1"/>
  <c r="BA163" i="8" s="1"/>
  <c r="Z147" i="8"/>
  <c r="AY147" i="8"/>
  <c r="AZ147" i="8" s="1"/>
  <c r="BA147" i="8" s="1"/>
  <c r="Z131" i="8"/>
  <c r="AY131" i="8"/>
  <c r="Y115" i="8"/>
  <c r="AY115" i="8"/>
  <c r="AZ115" i="8" s="1"/>
  <c r="BA115" i="8" s="1"/>
  <c r="Z265" i="8"/>
  <c r="AY265" i="8"/>
  <c r="Y249" i="8"/>
  <c r="AY249" i="8"/>
  <c r="AZ233" i="8"/>
  <c r="BB233" i="8" s="1"/>
  <c r="Y185" i="8"/>
  <c r="AY185" i="8"/>
  <c r="AY169" i="8"/>
  <c r="AZ169" i="8" s="1"/>
  <c r="BA169" i="8" s="1"/>
  <c r="AY153" i="8"/>
  <c r="AZ153" i="8" s="1"/>
  <c r="BA153" i="8" s="1"/>
  <c r="AY121" i="8"/>
  <c r="Y105" i="8"/>
  <c r="AY105" i="8"/>
  <c r="AY186" i="8"/>
  <c r="Z138" i="8"/>
  <c r="AY138" i="8"/>
  <c r="Y43" i="8"/>
  <c r="AY43" i="8"/>
  <c r="BB137" i="8"/>
  <c r="BA198" i="8"/>
  <c r="BA73" i="8"/>
  <c r="AZ36" i="8"/>
  <c r="BB36" i="8" s="1"/>
  <c r="AZ110" i="8"/>
  <c r="BB110" i="8" s="1"/>
  <c r="AZ106" i="8"/>
  <c r="BB106" i="8" s="1"/>
  <c r="AZ24" i="8"/>
  <c r="BB24" i="8" s="1"/>
  <c r="BB29" i="8"/>
  <c r="BA98" i="8"/>
  <c r="BC98" i="8" s="1"/>
  <c r="Y290" i="8"/>
  <c r="AY290" i="8"/>
  <c r="Z274" i="8"/>
  <c r="AY274" i="8"/>
  <c r="Y242" i="8"/>
  <c r="AY242" i="8"/>
  <c r="AY226" i="8"/>
  <c r="Z269" i="8"/>
  <c r="AA269" i="8" s="1"/>
  <c r="AB269" i="8" s="1"/>
  <c r="AY269" i="8"/>
  <c r="Y141" i="8"/>
  <c r="AY141" i="8"/>
  <c r="Y125" i="8"/>
  <c r="AY125" i="8"/>
  <c r="AZ125" i="8" s="1"/>
  <c r="BA125" i="8" s="1"/>
  <c r="AY142" i="8"/>
  <c r="AZ142" i="8" s="1"/>
  <c r="BA142" i="8" s="1"/>
  <c r="Y59" i="8"/>
  <c r="AY59" i="8"/>
  <c r="AY7" i="8"/>
  <c r="AZ62" i="8"/>
  <c r="BB62" i="8" s="1"/>
  <c r="Y275" i="8"/>
  <c r="AY275" i="8"/>
  <c r="Z286" i="8"/>
  <c r="Y287" i="8"/>
  <c r="AY287" i="8"/>
  <c r="AY271" i="8"/>
  <c r="AZ271" i="8" s="1"/>
  <c r="BA271" i="8" s="1"/>
  <c r="AY255" i="8"/>
  <c r="Y111" i="8"/>
  <c r="AY111" i="8"/>
  <c r="Y95" i="8"/>
  <c r="AY95" i="8"/>
  <c r="AY79" i="8"/>
  <c r="AZ79" i="8" s="1"/>
  <c r="BA79" i="8" s="1"/>
  <c r="Y63" i="8"/>
  <c r="AY63" i="8"/>
  <c r="AZ63" i="8" s="1"/>
  <c r="BA63" i="8" s="1"/>
  <c r="Z266" i="8"/>
  <c r="AY266" i="8"/>
  <c r="AZ266" i="8" s="1"/>
  <c r="Z250" i="8"/>
  <c r="AY250" i="8"/>
  <c r="AZ250" i="8" s="1"/>
  <c r="BA250" i="8" s="1"/>
  <c r="Z234" i="8"/>
  <c r="AY234" i="8"/>
  <c r="Y293" i="8"/>
  <c r="AY293" i="8"/>
  <c r="AZ293" i="8" s="1"/>
  <c r="BA293" i="8" s="1"/>
  <c r="Z229" i="8"/>
  <c r="AY229" i="8"/>
  <c r="AY213" i="8"/>
  <c r="Y165" i="8"/>
  <c r="AY165" i="8"/>
  <c r="Y101" i="8"/>
  <c r="AY101" i="8"/>
  <c r="Y69" i="8"/>
  <c r="AY69" i="8"/>
  <c r="Z134" i="8"/>
  <c r="AY134" i="8"/>
  <c r="Y55" i="8"/>
  <c r="AY55" i="8"/>
  <c r="Y19" i="8"/>
  <c r="AY19" i="8"/>
  <c r="AZ19" i="8" s="1"/>
  <c r="BA19" i="8" s="1"/>
  <c r="BC240" i="8"/>
  <c r="BA137" i="8"/>
  <c r="AZ124" i="8"/>
  <c r="BB124" i="8" s="1"/>
  <c r="AZ16" i="8"/>
  <c r="BB16" i="8" s="1"/>
  <c r="AZ78" i="8"/>
  <c r="BB78" i="8" s="1"/>
  <c r="AZ256" i="8"/>
  <c r="BB256" i="8" s="1"/>
  <c r="BB86" i="8"/>
  <c r="AZ34" i="8"/>
  <c r="BB34" i="8" s="1"/>
  <c r="AZ9" i="8"/>
  <c r="BB9" i="8" s="1"/>
  <c r="AZ58" i="8"/>
  <c r="BB58" i="8" s="1"/>
  <c r="BB30" i="8"/>
  <c r="Z83" i="8"/>
  <c r="Y131" i="8"/>
  <c r="Y267" i="8"/>
  <c r="AY267" i="8"/>
  <c r="Z235" i="8"/>
  <c r="AY235" i="8"/>
  <c r="AY203" i="8"/>
  <c r="AY187" i="8"/>
  <c r="AZ187" i="8" s="1"/>
  <c r="BA187" i="8" s="1"/>
  <c r="Y107" i="8"/>
  <c r="AY107" i="8"/>
  <c r="Y75" i="8"/>
  <c r="AY75" i="8"/>
  <c r="Z294" i="8"/>
  <c r="AY294" i="8"/>
  <c r="Z285" i="8"/>
  <c r="AY285" i="8"/>
  <c r="Y246" i="8"/>
  <c r="AY246" i="8"/>
  <c r="Y273" i="8"/>
  <c r="AY273" i="8"/>
  <c r="Y257" i="8"/>
  <c r="AY257" i="8"/>
  <c r="Y241" i="8"/>
  <c r="AY241" i="8"/>
  <c r="Y225" i="8"/>
  <c r="AY225" i="8"/>
  <c r="AZ225" i="8" s="1"/>
  <c r="BA225" i="8" s="1"/>
  <c r="Y209" i="8"/>
  <c r="AY209" i="8"/>
  <c r="Y161" i="8"/>
  <c r="AY161" i="8"/>
  <c r="AY145" i="8"/>
  <c r="Z129" i="8"/>
  <c r="AY129" i="8"/>
  <c r="Y113" i="8"/>
  <c r="AY113" i="8"/>
  <c r="Y97" i="8"/>
  <c r="AY97" i="8"/>
  <c r="AZ97" i="8" s="1"/>
  <c r="BA97" i="8" s="1"/>
  <c r="Y146" i="8"/>
  <c r="AY146" i="8"/>
  <c r="AZ146" i="8" s="1"/>
  <c r="BA146" i="8" s="1"/>
  <c r="Y11" i="8"/>
  <c r="AY11" i="8"/>
  <c r="BB13" i="8"/>
  <c r="BA48" i="8"/>
  <c r="BC48" i="8" s="1"/>
  <c r="AZ18" i="8"/>
  <c r="BB18" i="8" s="1"/>
  <c r="AZ112" i="8"/>
  <c r="BB112" i="8" s="1"/>
  <c r="AZ10" i="8"/>
  <c r="BB10" i="8" s="1"/>
  <c r="AZ118" i="8"/>
  <c r="BB118" i="8" s="1"/>
  <c r="BA168" i="8"/>
  <c r="BC168" i="8" s="1"/>
  <c r="BA268" i="8"/>
  <c r="BC268" i="8" s="1"/>
  <c r="BA252" i="8"/>
  <c r="BC252" i="8" s="1"/>
  <c r="BC196" i="8"/>
  <c r="Y166" i="9"/>
  <c r="Y73" i="9"/>
  <c r="AA73" i="9" s="1"/>
  <c r="AB73" i="9" s="1"/>
  <c r="Y54" i="9"/>
  <c r="Y228" i="9"/>
  <c r="AA228" i="9" s="1"/>
  <c r="AB228" i="9" s="1"/>
  <c r="Z141" i="9"/>
  <c r="Y119" i="9"/>
  <c r="AA119" i="9" s="1"/>
  <c r="AB119" i="9" s="1"/>
  <c r="Y91" i="9"/>
  <c r="AA91" i="9" s="1"/>
  <c r="Y51" i="9"/>
  <c r="AA51" i="9" s="1"/>
  <c r="Y251" i="9"/>
  <c r="AA251" i="9" s="1"/>
  <c r="AB251" i="9" s="1"/>
  <c r="Z139" i="9"/>
  <c r="Y87" i="9"/>
  <c r="AA87" i="9" s="1"/>
  <c r="AF87" i="9" s="1"/>
  <c r="AI87" i="9" s="1"/>
  <c r="Z265" i="9"/>
  <c r="Y19" i="9"/>
  <c r="AA19" i="9" s="1"/>
  <c r="AB19" i="9" s="1"/>
  <c r="Y40" i="9"/>
  <c r="AA40" i="9" s="1"/>
  <c r="W241" i="9"/>
  <c r="AC241" i="9" s="1"/>
  <c r="Y142" i="9"/>
  <c r="Y83" i="9"/>
  <c r="AA83" i="9" s="1"/>
  <c r="Y31" i="9"/>
  <c r="AA31" i="9" s="1"/>
  <c r="AB31" i="9" s="1"/>
  <c r="Y86" i="9"/>
  <c r="AA86" i="9" s="1"/>
  <c r="AB86" i="9" s="1"/>
  <c r="Y282" i="9"/>
  <c r="Y256" i="9"/>
  <c r="W168" i="9"/>
  <c r="AC168" i="9" s="1"/>
  <c r="AE168" i="9" s="1"/>
  <c r="Y111" i="9"/>
  <c r="AA111" i="9" s="1"/>
  <c r="AB111" i="9" s="1"/>
  <c r="Y115" i="9"/>
  <c r="AA115" i="9" s="1"/>
  <c r="AB115" i="9" s="1"/>
  <c r="Y118" i="9"/>
  <c r="Y102" i="9"/>
  <c r="AA102" i="9" s="1"/>
  <c r="AE102" i="9" s="1"/>
  <c r="AF102" i="9" s="1"/>
  <c r="AI102" i="9" s="1"/>
  <c r="Y79" i="9"/>
  <c r="AA79" i="9" s="1"/>
  <c r="AB79" i="9" s="1"/>
  <c r="Y47" i="9"/>
  <c r="AA47" i="9" s="1"/>
  <c r="AB47" i="9" s="1"/>
  <c r="Y16" i="9"/>
  <c r="Y43" i="9"/>
  <c r="AA43" i="9" s="1"/>
  <c r="Y90" i="9"/>
  <c r="AA90" i="9" s="1"/>
  <c r="AF90" i="9" s="1"/>
  <c r="AH90" i="9" s="1"/>
  <c r="Z264" i="9"/>
  <c r="Y44" i="9"/>
  <c r="AA44" i="9" s="1"/>
  <c r="AB44" i="9" s="1"/>
  <c r="W278" i="9"/>
  <c r="AC278" i="9" s="1"/>
  <c r="W192" i="9"/>
  <c r="AC192" i="9" s="1"/>
  <c r="AE192" i="9" s="1"/>
  <c r="Y172" i="9"/>
  <c r="AA172" i="9" s="1"/>
  <c r="AB172" i="9" s="1"/>
  <c r="Y131" i="9"/>
  <c r="AA131" i="9" s="1"/>
  <c r="AB131" i="9" s="1"/>
  <c r="Y109" i="9"/>
  <c r="AA109" i="9" s="1"/>
  <c r="Y99" i="9"/>
  <c r="AA99" i="9" s="1"/>
  <c r="AF99" i="9" s="1"/>
  <c r="AI99" i="9" s="1"/>
  <c r="Z153" i="9"/>
  <c r="AA153" i="9" s="1"/>
  <c r="AB153" i="9" s="1"/>
  <c r="Z180" i="9"/>
  <c r="AA180" i="9" s="1"/>
  <c r="AB180" i="9" s="1"/>
  <c r="Y67" i="9"/>
  <c r="AA67" i="9" s="1"/>
  <c r="AE67" i="9" s="1"/>
  <c r="AF67" i="9" s="1"/>
  <c r="Y13" i="9"/>
  <c r="AA13" i="9" s="1"/>
  <c r="AA38" i="8"/>
  <c r="AB38" i="8" s="1"/>
  <c r="Y190" i="8"/>
  <c r="Z251" i="8"/>
  <c r="Z107" i="8"/>
  <c r="AA98" i="8"/>
  <c r="AB98" i="8" s="1"/>
  <c r="Y235" i="8"/>
  <c r="Y231" i="8"/>
  <c r="Z151" i="8"/>
  <c r="Y95" i="9"/>
  <c r="AA95" i="9" s="1"/>
  <c r="AB95" i="9" s="1"/>
  <c r="Y5" i="9"/>
  <c r="AA5" i="9" s="1"/>
  <c r="AB5" i="9" s="1"/>
  <c r="Y127" i="9"/>
  <c r="AA127" i="9" s="1"/>
  <c r="AB127" i="9" s="1"/>
  <c r="Y63" i="9"/>
  <c r="AA63" i="9" s="1"/>
  <c r="AB63" i="9" s="1"/>
  <c r="W246" i="9"/>
  <c r="AC246" i="9" s="1"/>
  <c r="Y61" i="9"/>
  <c r="AA61" i="9" s="1"/>
  <c r="AB61" i="9" s="1"/>
  <c r="Z190" i="9"/>
  <c r="Z157" i="9"/>
  <c r="AA157" i="9" s="1"/>
  <c r="AB157" i="9" s="1"/>
  <c r="Y93" i="9"/>
  <c r="AA93" i="9" s="1"/>
  <c r="AB93" i="9" s="1"/>
  <c r="AA266" i="9"/>
  <c r="AB266" i="9" s="1"/>
  <c r="Y50" i="9"/>
  <c r="AA50" i="9" s="1"/>
  <c r="AF50" i="9" s="1"/>
  <c r="AJ50" i="9" s="1"/>
  <c r="W197" i="9"/>
  <c r="AC197" i="9" s="1"/>
  <c r="Z182" i="9"/>
  <c r="AA182" i="9" s="1"/>
  <c r="AB182" i="9" s="1"/>
  <c r="Z221" i="9"/>
  <c r="AA221" i="9" s="1"/>
  <c r="AB221" i="9" s="1"/>
  <c r="Y27" i="9"/>
  <c r="AA27" i="9" s="1"/>
  <c r="W226" i="9"/>
  <c r="AC226" i="9" s="1"/>
  <c r="AE226" i="9" s="1"/>
  <c r="Y29" i="9"/>
  <c r="AA29" i="9" s="1"/>
  <c r="AF29" i="9" s="1"/>
  <c r="AH29" i="9" s="1"/>
  <c r="Y58" i="9"/>
  <c r="AA58" i="9" s="1"/>
  <c r="AE58" i="9" s="1"/>
  <c r="AF58" i="9" s="1"/>
  <c r="AH58" i="9" s="1"/>
  <c r="W187" i="9"/>
  <c r="AC187" i="9" s="1"/>
  <c r="AE187" i="9" s="1"/>
  <c r="AF187" i="9" s="1"/>
  <c r="Z253" i="9"/>
  <c r="AA253" i="9" s="1"/>
  <c r="AB253" i="9" s="1"/>
  <c r="Y214" i="9"/>
  <c r="AA214" i="9" s="1"/>
  <c r="AB214" i="9" s="1"/>
  <c r="Y150" i="9"/>
  <c r="AA150" i="9" s="1"/>
  <c r="AB150" i="9" s="1"/>
  <c r="Z121" i="9"/>
  <c r="W213" i="9"/>
  <c r="AC213" i="9" s="1"/>
  <c r="AC302" i="9"/>
  <c r="AE302" i="9" s="1"/>
  <c r="AF302" i="9" s="1"/>
  <c r="Y158" i="9"/>
  <c r="Y98" i="9"/>
  <c r="AA98" i="9" s="1"/>
  <c r="AB98" i="9" s="1"/>
  <c r="W254" i="9"/>
  <c r="AC254" i="9" s="1"/>
  <c r="W209" i="9"/>
  <c r="AC209" i="9" s="1"/>
  <c r="AE209" i="9" s="1"/>
  <c r="Y233" i="9"/>
  <c r="AA233" i="9" s="1"/>
  <c r="AB233" i="9" s="1"/>
  <c r="Y34" i="9"/>
  <c r="AA34" i="9" s="1"/>
  <c r="AB34" i="9" s="1"/>
  <c r="Y201" i="9"/>
  <c r="Z9" i="9"/>
  <c r="AA9" i="9" s="1"/>
  <c r="W199" i="9"/>
  <c r="AC199" i="9" s="1"/>
  <c r="AE199" i="9" s="1"/>
  <c r="Y105" i="9"/>
  <c r="AA105" i="9" s="1"/>
  <c r="AB105" i="9" s="1"/>
  <c r="Z74" i="9"/>
  <c r="AA74" i="9" s="1"/>
  <c r="AB74" i="9" s="1"/>
  <c r="Y41" i="9"/>
  <c r="AA41" i="9" s="1"/>
  <c r="AE41" i="9" s="1"/>
  <c r="AF41" i="9" s="1"/>
  <c r="AH41" i="9" s="1"/>
  <c r="Y66" i="9"/>
  <c r="AA66" i="9" s="1"/>
  <c r="AE66" i="9" s="1"/>
  <c r="AF66" i="9" s="1"/>
  <c r="AH66" i="9" s="1"/>
  <c r="W215" i="9"/>
  <c r="AC215" i="9" s="1"/>
  <c r="AE215" i="9" s="1"/>
  <c r="Y215" i="9"/>
  <c r="AA215" i="9" s="1"/>
  <c r="AB215" i="9" s="1"/>
  <c r="Y45" i="9"/>
  <c r="AA45" i="9" s="1"/>
  <c r="AE45" i="9" s="1"/>
  <c r="AF45" i="9" s="1"/>
  <c r="AH45" i="9" s="1"/>
  <c r="Y263" i="9"/>
  <c r="AA263" i="9" s="1"/>
  <c r="AB263" i="9" s="1"/>
  <c r="Y279" i="9"/>
  <c r="AA279" i="9" s="1"/>
  <c r="AB279" i="9" s="1"/>
  <c r="Y151" i="9"/>
  <c r="AA151" i="9" s="1"/>
  <c r="AB151" i="9" s="1"/>
  <c r="Y173" i="9"/>
  <c r="AA173" i="9" s="1"/>
  <c r="AB173" i="9" s="1"/>
  <c r="Y77" i="9"/>
  <c r="AA77" i="9" s="1"/>
  <c r="AB77" i="9" s="1"/>
  <c r="Z217" i="9"/>
  <c r="AA217" i="9" s="1"/>
  <c r="AB217" i="9" s="1"/>
  <c r="W235" i="9"/>
  <c r="AC235" i="9" s="1"/>
  <c r="Y243" i="8"/>
  <c r="Z261" i="8"/>
  <c r="Y229" i="8"/>
  <c r="Y182" i="8"/>
  <c r="Z243" i="8"/>
  <c r="Z195" i="8"/>
  <c r="Z271" i="8"/>
  <c r="Z255" i="8"/>
  <c r="Y79" i="8"/>
  <c r="Z198" i="8"/>
  <c r="Y145" i="8"/>
  <c r="Z227" i="8"/>
  <c r="Y213" i="8"/>
  <c r="Z293" i="8"/>
  <c r="Z218" i="8"/>
  <c r="Y150" i="8"/>
  <c r="AA118" i="8"/>
  <c r="AB118" i="8" s="1"/>
  <c r="Z115" i="8"/>
  <c r="Z43" i="8"/>
  <c r="Z281" i="8"/>
  <c r="Z163" i="8"/>
  <c r="Z203" i="8"/>
  <c r="Z187" i="8"/>
  <c r="Y226" i="8"/>
  <c r="Y77" i="8"/>
  <c r="Y142" i="8"/>
  <c r="Z211" i="8"/>
  <c r="Z202" i="8"/>
  <c r="Z181" i="8"/>
  <c r="Z275" i="8"/>
  <c r="Z27" i="8"/>
  <c r="Y250" i="8"/>
  <c r="Z233" i="8"/>
  <c r="Y169" i="8"/>
  <c r="Z153" i="8"/>
  <c r="Y137" i="8"/>
  <c r="Y121" i="8"/>
  <c r="Y73" i="8"/>
  <c r="Z186" i="8"/>
  <c r="Y7" i="8"/>
  <c r="Z170" i="8"/>
  <c r="Z105" i="8"/>
  <c r="Y254" i="8"/>
  <c r="Z183" i="8"/>
  <c r="Z249" i="8"/>
  <c r="Y201" i="8"/>
  <c r="Z73" i="8"/>
  <c r="Y265" i="8"/>
  <c r="Y186" i="8"/>
  <c r="Z185" i="8"/>
  <c r="Y247" i="8"/>
  <c r="Z217" i="8"/>
  <c r="Z121" i="8"/>
  <c r="Z89" i="8"/>
  <c r="Z71" i="8"/>
  <c r="Y199" i="8"/>
  <c r="AA199" i="8" s="1"/>
  <c r="AB199" i="8" s="1"/>
  <c r="Y167" i="8"/>
  <c r="Y138" i="8"/>
  <c r="Y206" i="8"/>
  <c r="Z87" i="8"/>
  <c r="Z23" i="8"/>
  <c r="Y270" i="8"/>
  <c r="Z222" i="8"/>
  <c r="Z215" i="8"/>
  <c r="Z169" i="8"/>
  <c r="Z169" i="9"/>
  <c r="AA169" i="9" s="1"/>
  <c r="AB169" i="9" s="1"/>
  <c r="Y143" i="9"/>
  <c r="AA143" i="9" s="1"/>
  <c r="AB143" i="9" s="1"/>
  <c r="Y89" i="9"/>
  <c r="AA89" i="9" s="1"/>
  <c r="AE89" i="9" s="1"/>
  <c r="AF89" i="9" s="1"/>
  <c r="AJ89" i="9" s="1"/>
  <c r="AA282" i="9"/>
  <c r="AB282" i="9" s="1"/>
  <c r="Y57" i="9"/>
  <c r="AA57" i="9" s="1"/>
  <c r="AB57" i="9" s="1"/>
  <c r="Y235" i="9"/>
  <c r="AA235" i="9" s="1"/>
  <c r="AB235" i="9" s="1"/>
  <c r="Z267" i="9"/>
  <c r="AA267" i="9" s="1"/>
  <c r="AB267" i="9" s="1"/>
  <c r="Y195" i="9"/>
  <c r="AA195" i="9" s="1"/>
  <c r="AB195" i="9" s="1"/>
  <c r="Y125" i="9"/>
  <c r="AA125" i="9" s="1"/>
  <c r="AB125" i="9" s="1"/>
  <c r="W243" i="9"/>
  <c r="AC243" i="9" s="1"/>
  <c r="Y147" i="9"/>
  <c r="AA147" i="9" s="1"/>
  <c r="AB147" i="9" s="1"/>
  <c r="Z255" i="9"/>
  <c r="AA255" i="9" s="1"/>
  <c r="AB255" i="9" s="1"/>
  <c r="Y223" i="9"/>
  <c r="AA223" i="9" s="1"/>
  <c r="AB223" i="9" s="1"/>
  <c r="Z185" i="9"/>
  <c r="AA185" i="9" s="1"/>
  <c r="AB185" i="9" s="1"/>
  <c r="Y247" i="9"/>
  <c r="AA247" i="9" s="1"/>
  <c r="Z183" i="9"/>
  <c r="AA183" i="9" s="1"/>
  <c r="AB183" i="9" s="1"/>
  <c r="Y159" i="9"/>
  <c r="AA159" i="9" s="1"/>
  <c r="AB159" i="9" s="1"/>
  <c r="Y175" i="9"/>
  <c r="AA175" i="9" s="1"/>
  <c r="AB175" i="9" s="1"/>
  <c r="AA240" i="9"/>
  <c r="AB240" i="9" s="1"/>
  <c r="W239" i="9"/>
  <c r="AC239" i="9" s="1"/>
  <c r="AA296" i="9"/>
  <c r="AB296" i="9" s="1"/>
  <c r="Z157" i="8"/>
  <c r="Z141" i="8"/>
  <c r="Z51" i="8"/>
  <c r="Y278" i="8"/>
  <c r="Y263" i="8"/>
  <c r="Z119" i="8"/>
  <c r="AA119" i="8" s="1"/>
  <c r="AB119" i="8" s="1"/>
  <c r="Z103" i="8"/>
  <c r="Z7" i="8"/>
  <c r="Z258" i="8"/>
  <c r="Z238" i="8"/>
  <c r="Z135" i="8"/>
  <c r="Z284" i="8"/>
  <c r="Z267" i="8"/>
  <c r="Z31" i="8"/>
  <c r="Y280" i="8"/>
  <c r="Y233" i="8"/>
  <c r="Z205" i="8"/>
  <c r="Y154" i="8"/>
  <c r="Z173" i="8"/>
  <c r="Y153" i="8"/>
  <c r="Z137" i="8"/>
  <c r="Z91" i="8"/>
  <c r="Z77" i="8"/>
  <c r="AA77" i="8" s="1"/>
  <c r="AB77" i="8" s="1"/>
  <c r="Z47" i="8"/>
  <c r="Z290" i="8"/>
  <c r="Y274" i="8"/>
  <c r="Y203" i="8"/>
  <c r="Z171" i="9"/>
  <c r="AA171" i="9" s="1"/>
  <c r="AB171" i="9" s="1"/>
  <c r="Y259" i="9"/>
  <c r="AA259" i="9" s="1"/>
  <c r="AB259" i="9" s="1"/>
  <c r="Y191" i="9"/>
  <c r="AA191" i="9" s="1"/>
  <c r="AB191" i="9" s="1"/>
  <c r="AA308" i="9"/>
  <c r="AB308" i="9" s="1"/>
  <c r="Z179" i="9"/>
  <c r="AA179" i="9" s="1"/>
  <c r="AB179" i="9" s="1"/>
  <c r="Y275" i="9"/>
  <c r="AA275" i="9" s="1"/>
  <c r="AB275" i="9" s="1"/>
  <c r="Y243" i="9"/>
  <c r="AA243" i="9" s="1"/>
  <c r="AB243" i="9" s="1"/>
  <c r="Z155" i="9"/>
  <c r="AA155" i="9" s="1"/>
  <c r="AB155" i="9" s="1"/>
  <c r="W231" i="9"/>
  <c r="AC231" i="9" s="1"/>
  <c r="Z227" i="9"/>
  <c r="AA227" i="9" s="1"/>
  <c r="AF92" i="9"/>
  <c r="AH92" i="9" s="1"/>
  <c r="AA260" i="9"/>
  <c r="AB260" i="9" s="1"/>
  <c r="AA230" i="9"/>
  <c r="AB230" i="9" s="1"/>
  <c r="AA236" i="9"/>
  <c r="AB236" i="9" s="1"/>
  <c r="AC298" i="9"/>
  <c r="AE298" i="9" s="1"/>
  <c r="AF298" i="9" s="1"/>
  <c r="AA284" i="9"/>
  <c r="AB284" i="9" s="1"/>
  <c r="AA224" i="9"/>
  <c r="AB224" i="9" s="1"/>
  <c r="AE99" i="9"/>
  <c r="AA264" i="9"/>
  <c r="AB264" i="9" s="1"/>
  <c r="AE62" i="9"/>
  <c r="AF62" i="9" s="1"/>
  <c r="AH62" i="9" s="1"/>
  <c r="AE84" i="9"/>
  <c r="AF84" i="9" s="1"/>
  <c r="AJ84" i="9" s="1"/>
  <c r="AA300" i="9"/>
  <c r="AB300" i="9" s="1"/>
  <c r="AA256" i="9"/>
  <c r="AB256" i="9" s="1"/>
  <c r="AE87" i="9"/>
  <c r="AA265" i="9"/>
  <c r="AB265" i="9" s="1"/>
  <c r="AA269" i="9"/>
  <c r="AB269" i="9" s="1"/>
  <c r="Z291" i="9"/>
  <c r="AA291" i="9" s="1"/>
  <c r="AB291" i="9" s="1"/>
  <c r="Z281" i="9"/>
  <c r="AA281" i="9" s="1"/>
  <c r="AB281" i="9" s="1"/>
  <c r="Z293" i="9"/>
  <c r="AA293" i="9" s="1"/>
  <c r="AB293" i="9" s="1"/>
  <c r="Z257" i="9"/>
  <c r="AA257" i="9" s="1"/>
  <c r="AB257" i="9" s="1"/>
  <c r="Z208" i="9"/>
  <c r="AA208" i="9" s="1"/>
  <c r="AB208" i="9" s="1"/>
  <c r="Z202" i="9"/>
  <c r="AA202" i="9" s="1"/>
  <c r="AB202" i="9" s="1"/>
  <c r="AF30" i="9"/>
  <c r="AH30" i="9" s="1"/>
  <c r="Z270" i="9"/>
  <c r="AA270" i="9" s="1"/>
  <c r="AB270" i="9" s="1"/>
  <c r="Y280" i="9"/>
  <c r="AA280" i="9" s="1"/>
  <c r="Y200" i="9"/>
  <c r="AA200" i="9" s="1"/>
  <c r="AB200" i="9" s="1"/>
  <c r="Y226" i="9"/>
  <c r="AA226" i="9" s="1"/>
  <c r="AB226" i="9" s="1"/>
  <c r="AE94" i="9"/>
  <c r="AF94" i="9" s="1"/>
  <c r="AI94" i="9" s="1"/>
  <c r="AE68" i="9"/>
  <c r="AF68" i="9" s="1"/>
  <c r="Z198" i="9"/>
  <c r="AA198" i="9" s="1"/>
  <c r="AB198" i="9" s="1"/>
  <c r="AF88" i="9"/>
  <c r="AL88" i="9" s="1"/>
  <c r="AN88" i="9" s="1"/>
  <c r="AE107" i="9"/>
  <c r="AF107" i="9" s="1"/>
  <c r="AL107" i="9" s="1"/>
  <c r="AN107" i="9" s="1"/>
  <c r="AE40" i="9"/>
  <c r="AF40" i="9" s="1"/>
  <c r="AH40" i="9" s="1"/>
  <c r="Z218" i="9"/>
  <c r="AA218" i="9" s="1"/>
  <c r="AB218" i="9" s="1"/>
  <c r="Z237" i="8"/>
  <c r="Z210" i="8"/>
  <c r="Z221" i="8"/>
  <c r="Z194" i="8"/>
  <c r="Z142" i="8"/>
  <c r="Z189" i="8"/>
  <c r="Z282" i="8"/>
  <c r="Z123" i="8"/>
  <c r="Z109" i="8"/>
  <c r="Z93" i="8"/>
  <c r="Z15" i="8"/>
  <c r="Z156" i="8"/>
  <c r="Y139" i="8"/>
  <c r="Y253" i="8"/>
  <c r="Y174" i="8"/>
  <c r="Y158" i="8"/>
  <c r="Z75" i="8"/>
  <c r="Z59" i="8"/>
  <c r="Z242" i="8"/>
  <c r="Z226" i="8"/>
  <c r="Y219" i="8"/>
  <c r="Y187" i="8"/>
  <c r="Y171" i="8"/>
  <c r="Z125" i="8"/>
  <c r="Z35" i="8"/>
  <c r="Z19" i="8"/>
  <c r="Z11" i="8"/>
  <c r="Z207" i="8"/>
  <c r="Y197" i="8"/>
  <c r="Y259" i="8"/>
  <c r="Y172" i="8"/>
  <c r="Z101" i="8"/>
  <c r="Z291" i="8"/>
  <c r="Y227" i="8"/>
  <c r="Z69" i="8"/>
  <c r="AA69" i="8" s="1"/>
  <c r="AB69" i="8" s="1"/>
  <c r="Y147" i="8"/>
  <c r="Y277" i="8"/>
  <c r="Y245" i="8"/>
  <c r="Z213" i="8"/>
  <c r="Y166" i="8"/>
  <c r="Y134" i="8"/>
  <c r="Z165" i="8"/>
  <c r="Y133" i="8"/>
  <c r="Z99" i="8"/>
  <c r="Z67" i="8"/>
  <c r="Z55" i="8"/>
  <c r="Z39" i="8"/>
  <c r="Y266" i="8"/>
  <c r="Y234" i="8"/>
  <c r="Z179" i="8"/>
  <c r="Z117" i="8"/>
  <c r="Z85" i="8"/>
  <c r="AA85" i="8" s="1"/>
  <c r="Z257" i="8"/>
  <c r="Z145" i="8"/>
  <c r="Y285" i="8"/>
  <c r="Y191" i="8"/>
  <c r="Z273" i="8"/>
  <c r="Z146" i="8"/>
  <c r="Z161" i="8"/>
  <c r="Y294" i="8"/>
  <c r="AA294" i="8" s="1"/>
  <c r="AB294" i="8" s="1"/>
  <c r="Z230" i="8"/>
  <c r="Y143" i="8"/>
  <c r="Y289" i="8"/>
  <c r="Z225" i="8"/>
  <c r="AA225" i="8" s="1"/>
  <c r="AB225" i="8" s="1"/>
  <c r="Z162" i="8"/>
  <c r="Z177" i="8"/>
  <c r="AA177" i="8" s="1"/>
  <c r="AF177" i="8" s="1"/>
  <c r="AJ177" i="8" s="1"/>
  <c r="Z209" i="8"/>
  <c r="Z246" i="8"/>
  <c r="AA246" i="8" s="1"/>
  <c r="AB246" i="8" s="1"/>
  <c r="Y159" i="8"/>
  <c r="Z241" i="8"/>
  <c r="Z178" i="8"/>
  <c r="Z193" i="8"/>
  <c r="Y129" i="8"/>
  <c r="Z262" i="8"/>
  <c r="Y175" i="8"/>
  <c r="Y198" i="8"/>
  <c r="Z287" i="8"/>
  <c r="Y271" i="8"/>
  <c r="Y255" i="8"/>
  <c r="Y239" i="8"/>
  <c r="Y223" i="8"/>
  <c r="Y214" i="8"/>
  <c r="AA214" i="8" s="1"/>
  <c r="Z113" i="8"/>
  <c r="Z97" i="8"/>
  <c r="Z81" i="8"/>
  <c r="Z65" i="8"/>
  <c r="Z127" i="8"/>
  <c r="Z111" i="8"/>
  <c r="Z95" i="8"/>
  <c r="Z79" i="8"/>
  <c r="Z63" i="8"/>
  <c r="Y213" i="9"/>
  <c r="AA213" i="9" s="1"/>
  <c r="AB213" i="9" s="1"/>
  <c r="AF23" i="9"/>
  <c r="AH23" i="9" s="1"/>
  <c r="AA303" i="9"/>
  <c r="AB303" i="9" s="1"/>
  <c r="Y273" i="9"/>
  <c r="AA273" i="9" s="1"/>
  <c r="AB273" i="9" s="1"/>
  <c r="Z220" i="9"/>
  <c r="AA220" i="9" s="1"/>
  <c r="AB220" i="9" s="1"/>
  <c r="AF78" i="9"/>
  <c r="AL78" i="9" s="1"/>
  <c r="Z261" i="9"/>
  <c r="AA261" i="9" s="1"/>
  <c r="AB261" i="9" s="1"/>
  <c r="Z271" i="9"/>
  <c r="AA271" i="9" s="1"/>
  <c r="Z283" i="9"/>
  <c r="AA283" i="9" s="1"/>
  <c r="AB283" i="9" s="1"/>
  <c r="Y246" i="9"/>
  <c r="AA246" i="9" s="1"/>
  <c r="AB246" i="9" s="1"/>
  <c r="Y252" i="9"/>
  <c r="AA252" i="9" s="1"/>
  <c r="AB252" i="9" s="1"/>
  <c r="Y249" i="9"/>
  <c r="AA249" i="9" s="1"/>
  <c r="Y207" i="9"/>
  <c r="AA207" i="9" s="1"/>
  <c r="AF70" i="9"/>
  <c r="AH70" i="9" s="1"/>
  <c r="Y237" i="9"/>
  <c r="AA237" i="9" s="1"/>
  <c r="AB237" i="9" s="1"/>
  <c r="Y239" i="9"/>
  <c r="AA239" i="9" s="1"/>
  <c r="AB239" i="9" s="1"/>
  <c r="Y232" i="9"/>
  <c r="AA232" i="9" s="1"/>
  <c r="AB232" i="9" s="1"/>
  <c r="AE43" i="9"/>
  <c r="AF43" i="9" s="1"/>
  <c r="AH43" i="9" s="1"/>
  <c r="Z287" i="9"/>
  <c r="AA287" i="9" s="1"/>
  <c r="AB287" i="9" s="1"/>
  <c r="Y234" i="9"/>
  <c r="AA234" i="9" s="1"/>
  <c r="AB234" i="9" s="1"/>
  <c r="AF59" i="9"/>
  <c r="AH59" i="9" s="1"/>
  <c r="AF96" i="9"/>
  <c r="AL96" i="9" s="1"/>
  <c r="AA194" i="9"/>
  <c r="AB194" i="9" s="1"/>
  <c r="AA160" i="9"/>
  <c r="AB160" i="9" s="1"/>
  <c r="AA203" i="9"/>
  <c r="AB203" i="9" s="1"/>
  <c r="AA56" i="9"/>
  <c r="AE56" i="9" s="1"/>
  <c r="AF56" i="9" s="1"/>
  <c r="AH56" i="9" s="1"/>
  <c r="AF101" i="9"/>
  <c r="AH101" i="9" s="1"/>
  <c r="AB72" i="9"/>
  <c r="AE72" i="9"/>
  <c r="AF72" i="9" s="1"/>
  <c r="AJ72" i="9" s="1"/>
  <c r="AC306" i="9"/>
  <c r="AE306" i="9" s="1"/>
  <c r="AF306" i="9" s="1"/>
  <c r="Z285" i="9"/>
  <c r="AA285" i="9" s="1"/>
  <c r="AB285" i="9" s="1"/>
  <c r="Y274" i="9"/>
  <c r="AA274" i="9" s="1"/>
  <c r="AB274" i="9" s="1"/>
  <c r="Y248" i="9"/>
  <c r="AA248" i="9" s="1"/>
  <c r="AB248" i="9" s="1"/>
  <c r="Y205" i="9"/>
  <c r="AA205" i="9" s="1"/>
  <c r="AF82" i="9"/>
  <c r="AL82" i="9" s="1"/>
  <c r="Z222" i="9"/>
  <c r="AA222" i="9" s="1"/>
  <c r="AB222" i="9" s="1"/>
  <c r="AA76" i="9"/>
  <c r="AB76" i="9" s="1"/>
  <c r="Z286" i="9"/>
  <c r="AA286" i="9" s="1"/>
  <c r="AB286" i="9" s="1"/>
  <c r="Y211" i="9"/>
  <c r="AA211" i="9" s="1"/>
  <c r="AB211" i="9" s="1"/>
  <c r="Y199" i="9"/>
  <c r="AA199" i="9" s="1"/>
  <c r="AE73" i="9"/>
  <c r="AA304" i="9"/>
  <c r="AB304" i="9" s="1"/>
  <c r="Z254" i="9"/>
  <c r="AA254" i="9" s="1"/>
  <c r="AB254" i="9" s="1"/>
  <c r="Y231" i="9"/>
  <c r="AA231" i="9" s="1"/>
  <c r="AB231" i="9" s="1"/>
  <c r="AA277" i="9"/>
  <c r="AB277" i="9" s="1"/>
  <c r="Z262" i="9"/>
  <c r="AA262" i="9" s="1"/>
  <c r="AA60" i="9"/>
  <c r="AE60" i="9" s="1"/>
  <c r="AF60" i="9" s="1"/>
  <c r="AH60" i="9" s="1"/>
  <c r="AA54" i="9"/>
  <c r="AB50" i="9"/>
  <c r="AE75" i="9"/>
  <c r="AF75" i="9" s="1"/>
  <c r="AH75" i="9" s="1"/>
  <c r="AB75" i="9"/>
  <c r="AB67" i="9"/>
  <c r="AE103" i="9"/>
  <c r="AF103" i="9" s="1"/>
  <c r="AH103" i="9" s="1"/>
  <c r="AF100" i="9"/>
  <c r="AI100" i="9" s="1"/>
  <c r="AE80" i="9"/>
  <c r="AF80" i="9" s="1"/>
  <c r="AH80" i="9" s="1"/>
  <c r="AA168" i="9"/>
  <c r="AB168" i="9" s="1"/>
  <c r="AA114" i="9"/>
  <c r="AB114" i="9" s="1"/>
  <c r="AA118" i="9"/>
  <c r="AB118" i="9" s="1"/>
  <c r="AA162" i="9"/>
  <c r="AB162" i="9" s="1"/>
  <c r="AA141" i="9"/>
  <c r="AB141" i="9" s="1"/>
  <c r="AA238" i="9"/>
  <c r="AB238" i="9" s="1"/>
  <c r="AA276" i="9"/>
  <c r="AB276" i="9" s="1"/>
  <c r="AA136" i="9"/>
  <c r="AB136" i="9" s="1"/>
  <c r="AB48" i="9"/>
  <c r="AB30" i="9"/>
  <c r="AA201" i="9"/>
  <c r="AB201" i="9" s="1"/>
  <c r="AA193" i="9"/>
  <c r="AB193" i="9" s="1"/>
  <c r="AA294" i="9"/>
  <c r="AB294" i="9" s="1"/>
  <c r="AA292" i="9"/>
  <c r="AB292" i="9" s="1"/>
  <c r="AA290" i="9"/>
  <c r="AB290" i="9" s="1"/>
  <c r="AA188" i="9"/>
  <c r="AB188" i="9" s="1"/>
  <c r="AA209" i="9"/>
  <c r="AB209" i="9" s="1"/>
  <c r="AA142" i="9"/>
  <c r="AB142" i="9" s="1"/>
  <c r="AA113" i="9"/>
  <c r="AB113" i="9" s="1"/>
  <c r="AA165" i="9"/>
  <c r="AB165" i="9" s="1"/>
  <c r="AE38" i="9"/>
  <c r="AF38" i="9" s="1"/>
  <c r="AA12" i="9"/>
  <c r="AA8" i="9"/>
  <c r="AA14" i="9"/>
  <c r="AA24" i="9"/>
  <c r="AA18" i="9"/>
  <c r="AA11" i="9"/>
  <c r="AA7" i="9"/>
  <c r="AA206" i="9"/>
  <c r="AB206" i="9" s="1"/>
  <c r="AA196" i="9"/>
  <c r="AB196" i="9" s="1"/>
  <c r="AA189" i="9"/>
  <c r="AB189" i="9" s="1"/>
  <c r="AA122" i="9"/>
  <c r="AB122" i="9" s="1"/>
  <c r="AA156" i="9"/>
  <c r="AB156" i="9" s="1"/>
  <c r="AA139" i="9"/>
  <c r="AB139" i="9" s="1"/>
  <c r="AA219" i="9"/>
  <c r="AB219" i="9" s="1"/>
  <c r="AA15" i="9"/>
  <c r="AB15" i="9" s="1"/>
  <c r="AA55" i="9"/>
  <c r="AA10" i="9"/>
  <c r="AB10" i="9" s="1"/>
  <c r="AA6" i="9"/>
  <c r="AA20" i="9"/>
  <c r="AA22" i="9"/>
  <c r="AB62" i="9"/>
  <c r="AE35" i="9"/>
  <c r="AF35" i="9" s="1"/>
  <c r="AH35" i="9" s="1"/>
  <c r="AB35" i="9"/>
  <c r="AE51" i="9"/>
  <c r="AF51" i="9" s="1"/>
  <c r="AH51" i="9" s="1"/>
  <c r="AB51" i="9"/>
  <c r="AE42" i="9"/>
  <c r="AF42" i="9" s="1"/>
  <c r="AH42" i="9" s="1"/>
  <c r="AB42" i="9"/>
  <c r="AE36" i="9"/>
  <c r="AF36" i="9" s="1"/>
  <c r="AA16" i="9"/>
  <c r="AF109" i="9"/>
  <c r="AH109" i="9" s="1"/>
  <c r="AB109" i="9"/>
  <c r="AB89" i="9"/>
  <c r="AB40" i="9"/>
  <c r="AB36" i="9"/>
  <c r="AB54" i="9"/>
  <c r="AE91" i="9"/>
  <c r="AF91" i="9" s="1"/>
  <c r="AI91" i="9" s="1"/>
  <c r="AB91" i="9"/>
  <c r="AA26" i="9"/>
  <c r="AA17" i="9"/>
  <c r="AA250" i="9"/>
  <c r="AB250" i="9" s="1"/>
  <c r="AA241" i="9"/>
  <c r="AB241" i="9" s="1"/>
  <c r="AA244" i="9"/>
  <c r="AB244" i="9" s="1"/>
  <c r="AA242" i="9"/>
  <c r="AB242" i="9" s="1"/>
  <c r="AA225" i="9"/>
  <c r="AB225" i="9" s="1"/>
  <c r="AA174" i="9"/>
  <c r="AB174" i="9" s="1"/>
  <c r="AA197" i="9"/>
  <c r="AB197" i="9" s="1"/>
  <c r="AA166" i="9"/>
  <c r="AB166" i="9" s="1"/>
  <c r="AA163" i="9"/>
  <c r="AB163" i="9" s="1"/>
  <c r="AA212" i="9"/>
  <c r="AB212" i="9" s="1"/>
  <c r="AA161" i="9"/>
  <c r="AB161" i="9" s="1"/>
  <c r="AA140" i="9"/>
  <c r="AB140" i="9" s="1"/>
  <c r="AA112" i="9"/>
  <c r="AB112" i="9" s="1"/>
  <c r="AA138" i="9"/>
  <c r="AB138" i="9" s="1"/>
  <c r="AE85" i="9"/>
  <c r="AF85" i="9" s="1"/>
  <c r="AH85" i="9" s="1"/>
  <c r="AB85" i="9"/>
  <c r="AB43" i="9"/>
  <c r="AA144" i="9"/>
  <c r="AB144" i="9" s="1"/>
  <c r="AB60" i="9"/>
  <c r="AA126" i="9"/>
  <c r="AB126" i="9" s="1"/>
  <c r="AB102" i="9"/>
  <c r="AB87" i="9"/>
  <c r="AB32" i="9"/>
  <c r="AE52" i="9"/>
  <c r="AF52" i="9" s="1"/>
  <c r="AH52" i="9" s="1"/>
  <c r="AE54" i="9"/>
  <c r="AE64" i="9"/>
  <c r="AF64" i="9" s="1"/>
  <c r="AH64" i="9" s="1"/>
  <c r="AA278" i="9"/>
  <c r="AB278" i="9" s="1"/>
  <c r="AA245" i="9"/>
  <c r="AB245" i="9" s="1"/>
  <c r="AA146" i="9"/>
  <c r="AB146" i="9" s="1"/>
  <c r="AA192" i="9"/>
  <c r="AB192" i="9" s="1"/>
  <c r="AA170" i="9"/>
  <c r="AB170" i="9" s="1"/>
  <c r="AA164" i="9"/>
  <c r="AB164" i="9" s="1"/>
  <c r="AA137" i="9"/>
  <c r="AB137" i="9" s="1"/>
  <c r="AB81" i="9"/>
  <c r="AB70" i="9"/>
  <c r="AE39" i="9"/>
  <c r="AF39" i="9" s="1"/>
  <c r="AH39" i="9" s="1"/>
  <c r="AB39" i="9"/>
  <c r="AB41" i="9"/>
  <c r="AA110" i="9"/>
  <c r="AB110" i="9" s="1"/>
  <c r="AB99" i="9"/>
  <c r="AB83" i="9"/>
  <c r="AB45" i="9"/>
  <c r="AA130" i="9"/>
  <c r="AB130" i="9" s="1"/>
  <c r="AE37" i="9"/>
  <c r="AF37" i="9" s="1"/>
  <c r="AI37" i="9" s="1"/>
  <c r="AB37" i="9"/>
  <c r="AE65" i="9"/>
  <c r="AF65" i="9" s="1"/>
  <c r="AE44" i="9"/>
  <c r="AE71" i="9"/>
  <c r="AF71" i="9" s="1"/>
  <c r="AH71" i="9" s="1"/>
  <c r="AE47" i="9"/>
  <c r="AA21" i="9"/>
  <c r="AE21" i="9" s="1"/>
  <c r="AA25" i="9"/>
  <c r="AA28" i="9"/>
  <c r="AE280" i="9"/>
  <c r="AE270" i="9"/>
  <c r="AE261" i="9"/>
  <c r="AE271" i="9"/>
  <c r="AE272" i="9"/>
  <c r="AF272" i="9" s="1"/>
  <c r="AL272" i="9" s="1"/>
  <c r="AE268" i="9"/>
  <c r="AF268" i="9" s="1"/>
  <c r="AE259" i="9"/>
  <c r="AE249" i="9"/>
  <c r="AE269" i="9"/>
  <c r="AE248" i="9"/>
  <c r="AE217" i="9"/>
  <c r="AA210" i="9"/>
  <c r="AB210" i="9" s="1"/>
  <c r="AE204" i="9"/>
  <c r="AE198" i="9"/>
  <c r="AA190" i="9"/>
  <c r="AB190" i="9" s="1"/>
  <c r="AE181" i="9"/>
  <c r="AF181" i="9" s="1"/>
  <c r="AE178" i="9"/>
  <c r="AF178" i="9" s="1"/>
  <c r="AE205" i="9"/>
  <c r="AE200" i="9"/>
  <c r="AE194" i="9"/>
  <c r="AE119" i="9"/>
  <c r="AE137" i="9"/>
  <c r="AA128" i="9"/>
  <c r="AB128" i="9" s="1"/>
  <c r="AE122" i="9"/>
  <c r="AE145" i="9"/>
  <c r="AF145" i="9" s="1"/>
  <c r="AL145" i="9" s="1"/>
  <c r="AE123" i="9"/>
  <c r="AB52" i="9"/>
  <c r="AB68" i="9"/>
  <c r="AB64" i="9"/>
  <c r="AE49" i="9"/>
  <c r="AF49" i="9" s="1"/>
  <c r="AE46" i="9"/>
  <c r="AF46" i="9" s="1"/>
  <c r="AE77" i="9"/>
  <c r="AE297" i="9"/>
  <c r="AF297" i="9" s="1"/>
  <c r="AI297" i="9" s="1"/>
  <c r="AE136" i="9"/>
  <c r="AE93" i="9"/>
  <c r="AE32" i="9"/>
  <c r="AF32" i="9" s="1"/>
  <c r="AE289" i="9"/>
  <c r="AF289" i="9" s="1"/>
  <c r="AE294" i="9"/>
  <c r="AE282" i="9"/>
  <c r="AE277" i="9"/>
  <c r="AE275" i="9"/>
  <c r="AE273" i="9"/>
  <c r="AE258" i="9"/>
  <c r="AF258" i="9" s="1"/>
  <c r="AE276" i="9"/>
  <c r="AE245" i="9"/>
  <c r="AE221" i="9"/>
  <c r="AE211" i="9"/>
  <c r="AA204" i="9"/>
  <c r="AE240" i="9"/>
  <c r="AE167" i="9"/>
  <c r="AE234" i="9"/>
  <c r="AE160" i="9"/>
  <c r="AA154" i="9"/>
  <c r="AB154" i="9" s="1"/>
  <c r="AE146" i="9"/>
  <c r="AA158" i="9"/>
  <c r="AB158" i="9" s="1"/>
  <c r="AA152" i="9"/>
  <c r="AB152" i="9" s="1"/>
  <c r="AA148" i="9"/>
  <c r="AB148" i="9" s="1"/>
  <c r="AA167" i="9"/>
  <c r="AB167" i="9" s="1"/>
  <c r="AE127" i="9"/>
  <c r="AE118" i="9"/>
  <c r="AE110" i="9"/>
  <c r="AA135" i="9"/>
  <c r="AE131" i="9"/>
  <c r="AA120" i="9"/>
  <c r="AB120" i="9" s="1"/>
  <c r="AA117" i="9"/>
  <c r="AE140" i="9"/>
  <c r="AA132" i="9"/>
  <c r="AB132" i="9" s="1"/>
  <c r="AA129" i="9"/>
  <c r="AB129" i="9" s="1"/>
  <c r="AA123" i="9"/>
  <c r="AB123" i="9" s="1"/>
  <c r="AA121" i="9"/>
  <c r="AB121" i="9" s="1"/>
  <c r="AE155" i="9"/>
  <c r="AA133" i="9"/>
  <c r="AA124" i="9"/>
  <c r="AB124" i="9" s="1"/>
  <c r="AA116" i="9"/>
  <c r="AB116" i="9" s="1"/>
  <c r="AB69" i="9"/>
  <c r="AE301" i="9"/>
  <c r="AF301" i="9" s="1"/>
  <c r="AI301" i="9" s="1"/>
  <c r="AA149" i="9"/>
  <c r="AE129" i="9"/>
  <c r="AA134" i="9"/>
  <c r="AB134" i="9" s="1"/>
  <c r="AB71" i="9"/>
  <c r="AE299" i="9"/>
  <c r="AF299" i="9" s="1"/>
  <c r="AI299" i="9" s="1"/>
  <c r="AE305" i="9"/>
  <c r="AF305" i="9" s="1"/>
  <c r="AE292" i="9"/>
  <c r="AE295" i="9"/>
  <c r="AF295" i="9" s="1"/>
  <c r="AI295" i="9" s="1"/>
  <c r="AE278" i="9"/>
  <c r="AE263" i="9"/>
  <c r="AE256" i="9"/>
  <c r="AE250" i="9"/>
  <c r="AE242" i="9"/>
  <c r="AE222" i="9"/>
  <c r="AE236" i="9"/>
  <c r="AE208" i="9"/>
  <c r="AE193" i="9"/>
  <c r="AE188" i="9"/>
  <c r="AE216" i="9"/>
  <c r="AF216" i="9" s="1"/>
  <c r="AE212" i="9"/>
  <c r="AE180" i="9"/>
  <c r="AF177" i="9"/>
  <c r="AE177" i="9"/>
  <c r="AE229" i="9"/>
  <c r="AF229" i="9" s="1"/>
  <c r="AE184" i="9"/>
  <c r="AF184" i="9" s="1"/>
  <c r="AL184" i="9" s="1"/>
  <c r="AE165" i="9"/>
  <c r="AE159" i="9"/>
  <c r="AE150" i="9"/>
  <c r="AE227" i="9"/>
  <c r="AE210" i="9"/>
  <c r="AE163" i="9"/>
  <c r="AE154" i="9"/>
  <c r="AF186" i="9"/>
  <c r="AE186" i="9"/>
  <c r="AE141" i="9"/>
  <c r="AE130" i="9"/>
  <c r="AE126" i="9"/>
  <c r="AE116" i="9"/>
  <c r="AE152" i="9"/>
  <c r="AE161" i="9"/>
  <c r="AE112" i="9"/>
  <c r="AE138" i="9"/>
  <c r="AE53" i="9"/>
  <c r="AF53" i="9" s="1"/>
  <c r="AB66" i="9"/>
  <c r="AE113" i="9"/>
  <c r="AE225" i="9"/>
  <c r="AE158" i="9"/>
  <c r="AE69" i="9"/>
  <c r="AF69" i="9" s="1"/>
  <c r="AH69" i="9" s="1"/>
  <c r="AE83" i="9"/>
  <c r="AF83" i="9" s="1"/>
  <c r="AH83" i="9" s="1"/>
  <c r="AE104" i="9"/>
  <c r="AF104" i="9" s="1"/>
  <c r="AE81" i="9"/>
  <c r="AF81" i="9" s="1"/>
  <c r="AE48" i="9"/>
  <c r="AF48" i="9" s="1"/>
  <c r="AE307" i="9"/>
  <c r="AF307" i="9" s="1"/>
  <c r="AE291" i="9"/>
  <c r="AE288" i="9"/>
  <c r="AF288" i="9" s="1"/>
  <c r="AE286" i="9"/>
  <c r="AE260" i="9"/>
  <c r="AE238" i="9"/>
  <c r="AE206" i="9"/>
  <c r="AE201" i="9"/>
  <c r="AE191" i="9"/>
  <c r="AE202" i="9"/>
  <c r="AE183" i="9"/>
  <c r="AF176" i="9"/>
  <c r="AE176" i="9"/>
  <c r="AE203" i="9"/>
  <c r="AF182" i="9"/>
  <c r="AE182" i="9"/>
  <c r="AE153" i="9"/>
  <c r="AE166" i="9"/>
  <c r="AE157" i="9"/>
  <c r="AE151" i="9"/>
  <c r="AE147" i="9"/>
  <c r="AE144" i="9"/>
  <c r="AE139" i="9"/>
  <c r="AE142" i="9"/>
  <c r="AE128" i="9"/>
  <c r="AE120" i="9"/>
  <c r="AE132" i="9"/>
  <c r="AE106" i="9"/>
  <c r="AF106" i="9" s="1"/>
  <c r="AE33" i="9"/>
  <c r="AF33" i="9" s="1"/>
  <c r="AE108" i="9"/>
  <c r="AF108" i="9" s="1"/>
  <c r="AE228" i="9"/>
  <c r="AE233" i="9"/>
  <c r="AE143" i="9"/>
  <c r="AF97" i="9"/>
  <c r="AE97" i="9"/>
  <c r="AC205" i="8"/>
  <c r="AE205" i="8" s="1"/>
  <c r="AC116" i="8"/>
  <c r="AC279" i="8"/>
  <c r="AE279" i="8" s="1"/>
  <c r="AB5" i="8"/>
  <c r="AC304" i="8"/>
  <c r="AE304" i="8" s="1"/>
  <c r="AF304" i="8" s="1"/>
  <c r="AL304" i="8" s="1"/>
  <c r="AC202" i="8"/>
  <c r="AC297" i="8"/>
  <c r="AE297" i="8" s="1"/>
  <c r="AF297" i="8" s="1"/>
  <c r="AC236" i="8"/>
  <c r="AC230" i="8"/>
  <c r="AC176" i="8"/>
  <c r="AC133" i="8"/>
  <c r="AE133" i="8" s="1"/>
  <c r="AC267" i="8"/>
  <c r="AC248" i="8"/>
  <c r="AE248" i="8" s="1"/>
  <c r="AC221" i="8"/>
  <c r="AE221" i="8" s="1"/>
  <c r="AC171" i="8"/>
  <c r="AC68" i="8"/>
  <c r="AE68" i="8" s="1"/>
  <c r="AF68" i="8" s="1"/>
  <c r="AJ68" i="8" s="1"/>
  <c r="AC55" i="8"/>
  <c r="AC75" i="8"/>
  <c r="AC184" i="8"/>
  <c r="AE184" i="8" s="1"/>
  <c r="AC275" i="8"/>
  <c r="AC300" i="8"/>
  <c r="AE300" i="8" s="1"/>
  <c r="AF300" i="8" s="1"/>
  <c r="AC296" i="8"/>
  <c r="AE296" i="8" s="1"/>
  <c r="AF296" i="8" s="1"/>
  <c r="AC151" i="8"/>
  <c r="AE151" i="8" s="1"/>
  <c r="AC167" i="8"/>
  <c r="AE167" i="8" s="1"/>
  <c r="AC109" i="8"/>
  <c r="AC21" i="8"/>
  <c r="AE21" i="8" s="1"/>
  <c r="AF21" i="8" s="1"/>
  <c r="AI21" i="8" s="1"/>
  <c r="AC272" i="8"/>
  <c r="AE272" i="8" s="1"/>
  <c r="AC220" i="8"/>
  <c r="AC197" i="8"/>
  <c r="AC81" i="8"/>
  <c r="AC107" i="8"/>
  <c r="AE107" i="8" s="1"/>
  <c r="AA130" i="8"/>
  <c r="AB130" i="8" s="1"/>
  <c r="AA288" i="8"/>
  <c r="AA279" i="8"/>
  <c r="AB279" i="8" s="1"/>
  <c r="AA272" i="8"/>
  <c r="AB272" i="8" s="1"/>
  <c r="AA292" i="8"/>
  <c r="AB292" i="8" s="1"/>
  <c r="AA283" i="8"/>
  <c r="AA276" i="8"/>
  <c r="AB276" i="8" s="1"/>
  <c r="BG276" i="8" s="1"/>
  <c r="AA212" i="8"/>
  <c r="AA196" i="8"/>
  <c r="AB196" i="8" s="1"/>
  <c r="AA188" i="8"/>
  <c r="AB188" i="8" s="1"/>
  <c r="AA180" i="8"/>
  <c r="AA164" i="8"/>
  <c r="AA155" i="8"/>
  <c r="AA148" i="8"/>
  <c r="AA140" i="8"/>
  <c r="AB140" i="8" s="1"/>
  <c r="AA132" i="8"/>
  <c r="AB132" i="8" s="1"/>
  <c r="AC5" i="8"/>
  <c r="AE5" i="8" s="1"/>
  <c r="AC303" i="8"/>
  <c r="AE303" i="8" s="1"/>
  <c r="AF303" i="8" s="1"/>
  <c r="AC218" i="8"/>
  <c r="AC208" i="8"/>
  <c r="AC207" i="8"/>
  <c r="AC9" i="8"/>
  <c r="AF9" i="8" s="1"/>
  <c r="AC7" i="8"/>
  <c r="AC35" i="8"/>
  <c r="AC47" i="8"/>
  <c r="AC52" i="8"/>
  <c r="AF52" i="8" s="1"/>
  <c r="AC76" i="8"/>
  <c r="AE76" i="8" s="1"/>
  <c r="AF76" i="8" s="1"/>
  <c r="AJ76" i="8" s="1"/>
  <c r="AC16" i="8"/>
  <c r="AE16" i="8" s="1"/>
  <c r="AC25" i="8"/>
  <c r="AE25" i="8" s="1"/>
  <c r="AC46" i="8"/>
  <c r="AC60" i="8"/>
  <c r="AC101" i="8"/>
  <c r="AC142" i="8"/>
  <c r="AC32" i="8"/>
  <c r="AC45" i="8"/>
  <c r="AE45" i="8" s="1"/>
  <c r="AF45" i="8" s="1"/>
  <c r="AI45" i="8" s="1"/>
  <c r="AC74" i="8"/>
  <c r="AC94" i="8"/>
  <c r="AE94" i="8" s="1"/>
  <c r="AF94" i="8" s="1"/>
  <c r="AI94" i="8" s="1"/>
  <c r="AC12" i="8"/>
  <c r="AE12" i="8" s="1"/>
  <c r="AF12" i="8" s="1"/>
  <c r="AI12" i="8" s="1"/>
  <c r="AC24" i="8"/>
  <c r="AE24" i="8" s="1"/>
  <c r="AC30" i="8"/>
  <c r="AF30" i="8" s="1"/>
  <c r="AC37" i="8"/>
  <c r="AE37" i="8" s="1"/>
  <c r="AC66" i="8"/>
  <c r="AF66" i="8" s="1"/>
  <c r="AC69" i="8"/>
  <c r="AC72" i="8"/>
  <c r="AC112" i="8"/>
  <c r="AF112" i="8" s="1"/>
  <c r="AL112" i="8" s="1"/>
  <c r="AC165" i="8"/>
  <c r="AC277" i="8"/>
  <c r="AC86" i="8"/>
  <c r="AF86" i="8" s="1"/>
  <c r="AC111" i="8"/>
  <c r="AC121" i="8"/>
  <c r="AC125" i="8"/>
  <c r="AC138" i="8"/>
  <c r="AE138" i="8" s="1"/>
  <c r="AC174" i="8"/>
  <c r="AC89" i="8"/>
  <c r="AC96" i="8"/>
  <c r="AC106" i="8"/>
  <c r="AC114" i="8"/>
  <c r="AF114" i="8" s="1"/>
  <c r="AL114" i="8" s="1"/>
  <c r="AC117" i="8"/>
  <c r="AE117" i="8" s="1"/>
  <c r="AC150" i="8"/>
  <c r="AC83" i="8"/>
  <c r="AC91" i="8"/>
  <c r="AC105" i="8"/>
  <c r="AC128" i="8"/>
  <c r="AF128" i="8" s="1"/>
  <c r="AL128" i="8" s="1"/>
  <c r="AC131" i="8"/>
  <c r="AE131" i="8" s="1"/>
  <c r="AC181" i="8"/>
  <c r="AE181" i="8" s="1"/>
  <c r="AC160" i="8"/>
  <c r="AE160" i="8" s="1"/>
  <c r="AC178" i="8"/>
  <c r="AC219" i="8"/>
  <c r="AC156" i="8"/>
  <c r="AE156" i="8" s="1"/>
  <c r="AC168" i="8"/>
  <c r="AC166" i="8"/>
  <c r="AC175" i="8"/>
  <c r="AC188" i="8"/>
  <c r="AE188" i="8" s="1"/>
  <c r="AC191" i="8"/>
  <c r="AE191" i="8" s="1"/>
  <c r="AC194" i="8"/>
  <c r="AC199" i="8"/>
  <c r="AE199" i="8" s="1"/>
  <c r="AC210" i="8"/>
  <c r="AE210" i="8" s="1"/>
  <c r="AC237" i="8"/>
  <c r="AC223" i="8"/>
  <c r="AC235" i="8"/>
  <c r="AC231" i="8"/>
  <c r="AE231" i="8" s="1"/>
  <c r="AC239" i="8"/>
  <c r="AC243" i="8"/>
  <c r="AC247" i="8"/>
  <c r="AC251" i="8"/>
  <c r="AC255" i="8"/>
  <c r="AC263" i="8"/>
  <c r="AC264" i="8"/>
  <c r="AC270" i="8"/>
  <c r="AE270" i="8" s="1"/>
  <c r="AC281" i="8"/>
  <c r="AC6" i="8"/>
  <c r="AE6" i="8" s="1"/>
  <c r="AF6" i="8" s="1"/>
  <c r="AC287" i="8"/>
  <c r="AC198" i="8"/>
  <c r="AC204" i="8"/>
  <c r="AE204" i="8" s="1"/>
  <c r="AC189" i="8"/>
  <c r="AC15" i="8"/>
  <c r="AE15" i="8" s="1"/>
  <c r="AC22" i="8"/>
  <c r="AE22" i="8" s="1"/>
  <c r="AF22" i="8" s="1"/>
  <c r="AI22" i="8" s="1"/>
  <c r="AC53" i="8"/>
  <c r="AC82" i="8"/>
  <c r="AE82" i="8" s="1"/>
  <c r="AC143" i="8"/>
  <c r="AC18" i="8"/>
  <c r="AE18" i="8" s="1"/>
  <c r="AC33" i="8"/>
  <c r="AF33" i="8" s="1"/>
  <c r="AI33" i="8" s="1"/>
  <c r="AC51" i="8"/>
  <c r="AC43" i="8"/>
  <c r="AC50" i="8"/>
  <c r="AC56" i="8"/>
  <c r="AE56" i="8" s="1"/>
  <c r="AF56" i="8" s="1"/>
  <c r="AC17" i="8"/>
  <c r="AE17" i="8" s="1"/>
  <c r="AC28" i="8"/>
  <c r="AC31" i="8"/>
  <c r="AC64" i="8"/>
  <c r="AF64" i="8" s="1"/>
  <c r="AC67" i="8"/>
  <c r="AC77" i="8"/>
  <c r="AC90" i="8"/>
  <c r="AF90" i="8" s="1"/>
  <c r="AC127" i="8"/>
  <c r="AC80" i="8"/>
  <c r="AE80" i="8" s="1"/>
  <c r="AF80" i="8" s="1"/>
  <c r="AI80" i="8" s="1"/>
  <c r="AC93" i="8"/>
  <c r="AC118" i="8"/>
  <c r="AE118" i="8" s="1"/>
  <c r="AC122" i="8"/>
  <c r="AF122" i="8" s="1"/>
  <c r="AC126" i="8"/>
  <c r="AF126" i="8" s="1"/>
  <c r="AJ126" i="8" s="1"/>
  <c r="AC139" i="8"/>
  <c r="AE139" i="8" s="1"/>
  <c r="AC100" i="8"/>
  <c r="AE100" i="8" s="1"/>
  <c r="AC298" i="8"/>
  <c r="AE298" i="8" s="1"/>
  <c r="AF298" i="8" s="1"/>
  <c r="AC284" i="8"/>
  <c r="AC216" i="8"/>
  <c r="AE216" i="8" s="1"/>
  <c r="AC200" i="8"/>
  <c r="AC196" i="8"/>
  <c r="AC8" i="8"/>
  <c r="AE8" i="8" s="1"/>
  <c r="AF8" i="8" s="1"/>
  <c r="AL8" i="8" s="1"/>
  <c r="AC40" i="8"/>
  <c r="AC48" i="8"/>
  <c r="AC61" i="8"/>
  <c r="AF61" i="8" s="1"/>
  <c r="AI61" i="8" s="1"/>
  <c r="AC11" i="8"/>
  <c r="AC20" i="8"/>
  <c r="AE20" i="8" s="1"/>
  <c r="AC38" i="8"/>
  <c r="AC58" i="8"/>
  <c r="AE58" i="8" s="1"/>
  <c r="AC104" i="8"/>
  <c r="AF104" i="8" s="1"/>
  <c r="AC10" i="8"/>
  <c r="AE10" i="8" s="1"/>
  <c r="AC57" i="8"/>
  <c r="AE57" i="8" s="1"/>
  <c r="AF57" i="8" s="1"/>
  <c r="AJ57" i="8" s="1"/>
  <c r="AC87" i="8"/>
  <c r="AC19" i="8"/>
  <c r="AE19" i="8" s="1"/>
  <c r="AC26" i="8"/>
  <c r="AE26" i="8" s="1"/>
  <c r="AF26" i="8" s="1"/>
  <c r="AC29" i="8"/>
  <c r="AE29" i="8" s="1"/>
  <c r="AC42" i="8"/>
  <c r="AC62" i="8"/>
  <c r="AE62" i="8" s="1"/>
  <c r="AF62" i="8" s="1"/>
  <c r="AC65" i="8"/>
  <c r="AC70" i="8"/>
  <c r="AE70" i="8" s="1"/>
  <c r="AC140" i="8"/>
  <c r="AC170" i="8"/>
  <c r="AC84" i="8"/>
  <c r="AE84" i="8" s="1"/>
  <c r="AF84" i="8" s="1"/>
  <c r="AJ84" i="8" s="1"/>
  <c r="AC97" i="8"/>
  <c r="AE97" i="8" s="1"/>
  <c r="AC119" i="8"/>
  <c r="AE119" i="8" s="1"/>
  <c r="AC123" i="8"/>
  <c r="AC136" i="8"/>
  <c r="AC158" i="8"/>
  <c r="AC213" i="8"/>
  <c r="AC92" i="8"/>
  <c r="AE92" i="8" s="1"/>
  <c r="AF92" i="8" s="1"/>
  <c r="AC103" i="8"/>
  <c r="AC110" i="8"/>
  <c r="AF110" i="8" s="1"/>
  <c r="AL110" i="8" s="1"/>
  <c r="AC134" i="8"/>
  <c r="AC155" i="8"/>
  <c r="AC99" i="8"/>
  <c r="AC113" i="8"/>
  <c r="AC132" i="8"/>
  <c r="AC148" i="8"/>
  <c r="AC182" i="8"/>
  <c r="AE182" i="8" s="1"/>
  <c r="AC149" i="8"/>
  <c r="AE149" i="8" s="1"/>
  <c r="AC163" i="8"/>
  <c r="AE163" i="8" s="1"/>
  <c r="AC172" i="8"/>
  <c r="AC222" i="8"/>
  <c r="AE222" i="8" s="1"/>
  <c r="AC159" i="8"/>
  <c r="AE159" i="8" s="1"/>
  <c r="AC180" i="8"/>
  <c r="AC190" i="8"/>
  <c r="AC226" i="8"/>
  <c r="AC203" i="8"/>
  <c r="AC214" i="8"/>
  <c r="AC232" i="8"/>
  <c r="AC240" i="8"/>
  <c r="AC271" i="8"/>
  <c r="AE271" i="8" s="1"/>
  <c r="AC238" i="8"/>
  <c r="AE238" i="8" s="1"/>
  <c r="AC245" i="8"/>
  <c r="AC253" i="8"/>
  <c r="AC260" i="8"/>
  <c r="AE260" i="8" s="1"/>
  <c r="AC261" i="8"/>
  <c r="AE261" i="8" s="1"/>
  <c r="AC268" i="8"/>
  <c r="AC274" i="8"/>
  <c r="AC262" i="8"/>
  <c r="AC269" i="8"/>
  <c r="AC294" i="8"/>
  <c r="AC286" i="8"/>
  <c r="AE286" i="8" s="1"/>
  <c r="AC293" i="8"/>
  <c r="AC254" i="8"/>
  <c r="AC246" i="8"/>
  <c r="AC234" i="8"/>
  <c r="AC229" i="8"/>
  <c r="AC173" i="8"/>
  <c r="AC146" i="8"/>
  <c r="AE146" i="8" s="1"/>
  <c r="AC157" i="8"/>
  <c r="AC192" i="8"/>
  <c r="AE192" i="8" s="1"/>
  <c r="AC102" i="8"/>
  <c r="AC85" i="8"/>
  <c r="AC186" i="8"/>
  <c r="AE186" i="8" s="1"/>
  <c r="AC115" i="8"/>
  <c r="AC137" i="8"/>
  <c r="AC141" i="8"/>
  <c r="AE141" i="8" s="1"/>
  <c r="AC44" i="8"/>
  <c r="AE44" i="8" s="1"/>
  <c r="AC59" i="8"/>
  <c r="AC49" i="8"/>
  <c r="AE49" i="8" s="1"/>
  <c r="AC34" i="8"/>
  <c r="AE34" i="8" s="1"/>
  <c r="AF34" i="8" s="1"/>
  <c r="AL34" i="8" s="1"/>
  <c r="AC215" i="8"/>
  <c r="AC302" i="8"/>
  <c r="AE302" i="8" s="1"/>
  <c r="AF302" i="8" s="1"/>
  <c r="AC292" i="8"/>
  <c r="AC283" i="8"/>
  <c r="AC291" i="8"/>
  <c r="AE291" i="8" s="1"/>
  <c r="AC282" i="8"/>
  <c r="AC295" i="8"/>
  <c r="AE295" i="8" s="1"/>
  <c r="AF295" i="8" s="1"/>
  <c r="AC278" i="8"/>
  <c r="AC258" i="8"/>
  <c r="AC252" i="8"/>
  <c r="AC244" i="8"/>
  <c r="AC266" i="8"/>
  <c r="AC256" i="8"/>
  <c r="AC228" i="8"/>
  <c r="AE228" i="8" s="1"/>
  <c r="AC211" i="8"/>
  <c r="AE211" i="8" s="1"/>
  <c r="AC179" i="8"/>
  <c r="AC152" i="8"/>
  <c r="AC183" i="8"/>
  <c r="AE183" i="8" s="1"/>
  <c r="AC164" i="8"/>
  <c r="AC130" i="8"/>
  <c r="AE130" i="8" s="1"/>
  <c r="AC95" i="8"/>
  <c r="AC78" i="8"/>
  <c r="AF78" i="8" s="1"/>
  <c r="AC154" i="8"/>
  <c r="AC135" i="8"/>
  <c r="AC79" i="8"/>
  <c r="AC124" i="8"/>
  <c r="AE124" i="8" s="1"/>
  <c r="AF124" i="8" s="1"/>
  <c r="AC187" i="8"/>
  <c r="AE187" i="8" s="1"/>
  <c r="AC71" i="8"/>
  <c r="AC54" i="8"/>
  <c r="AE54" i="8" s="1"/>
  <c r="AC27" i="8"/>
  <c r="AC73" i="8"/>
  <c r="AC13" i="8"/>
  <c r="AE13" i="8" s="1"/>
  <c r="AC98" i="8"/>
  <c r="AC39" i="8"/>
  <c r="AC108" i="8"/>
  <c r="AC14" i="8"/>
  <c r="AF14" i="8" s="1"/>
  <c r="AL14" i="8" s="1"/>
  <c r="AC212" i="8"/>
  <c r="AC301" i="8"/>
  <c r="AE301" i="8" s="1"/>
  <c r="AF301" i="8" s="1"/>
  <c r="AI301" i="8" s="1"/>
  <c r="AC290" i="8"/>
  <c r="AC299" i="8"/>
  <c r="AE299" i="8" s="1"/>
  <c r="AF299" i="8" s="1"/>
  <c r="AI299" i="8" s="1"/>
  <c r="AC285" i="8"/>
  <c r="AE285" i="8" s="1"/>
  <c r="AC276" i="8"/>
  <c r="AC250" i="8"/>
  <c r="AC242" i="8"/>
  <c r="AE242" i="8" s="1"/>
  <c r="AC259" i="8"/>
  <c r="AC227" i="8"/>
  <c r="AE227" i="8" s="1"/>
  <c r="AC224" i="8"/>
  <c r="AC206" i="8"/>
  <c r="AC195" i="8"/>
  <c r="AC162" i="8"/>
  <c r="AC147" i="8"/>
  <c r="AC144" i="8"/>
  <c r="AC129" i="8"/>
  <c r="AE129" i="8" s="1"/>
  <c r="AC88" i="8"/>
  <c r="AC120" i="8"/>
  <c r="AC63" i="8"/>
  <c r="AC23" i="8"/>
  <c r="AC41" i="8"/>
  <c r="AE41" i="8" s="1"/>
  <c r="AF41" i="8" s="1"/>
  <c r="AJ41" i="8" s="1"/>
  <c r="AC288" i="8"/>
  <c r="AA200" i="8"/>
  <c r="AA192" i="8"/>
  <c r="AA184" i="8"/>
  <c r="AB184" i="8" s="1"/>
  <c r="AA176" i="8"/>
  <c r="AA168" i="8"/>
  <c r="AB168" i="8" s="1"/>
  <c r="AA160" i="8"/>
  <c r="AB160" i="8" s="1"/>
  <c r="AA152" i="8"/>
  <c r="AA144" i="8"/>
  <c r="AA136" i="8"/>
  <c r="AB136" i="8" s="1"/>
  <c r="AA264" i="8"/>
  <c r="AB264" i="8" s="1"/>
  <c r="AA256" i="8"/>
  <c r="AB256" i="8" s="1"/>
  <c r="AA248" i="8"/>
  <c r="AB248" i="8" s="1"/>
  <c r="AA240" i="8"/>
  <c r="AB240" i="8" s="1"/>
  <c r="AA232" i="8"/>
  <c r="AA224" i="8"/>
  <c r="AB224" i="8" s="1"/>
  <c r="AA216" i="8"/>
  <c r="AA208" i="8"/>
  <c r="AA268" i="8"/>
  <c r="AB268" i="8" s="1"/>
  <c r="AA260" i="8"/>
  <c r="AA252" i="8"/>
  <c r="AB252" i="8" s="1"/>
  <c r="AA244" i="8"/>
  <c r="AB244" i="8" s="1"/>
  <c r="AA236" i="8"/>
  <c r="AA228" i="8"/>
  <c r="AB228" i="8" s="1"/>
  <c r="AA220" i="8"/>
  <c r="AA204" i="8"/>
  <c r="AE273" i="8"/>
  <c r="AE217" i="8"/>
  <c r="AE161" i="8"/>
  <c r="AE177" i="8"/>
  <c r="AE145" i="8"/>
  <c r="AE225" i="8"/>
  <c r="AE36" i="8"/>
  <c r="AE201" i="8"/>
  <c r="AE153" i="8"/>
  <c r="AA301" i="1"/>
  <c r="AA293" i="1"/>
  <c r="X293" i="1"/>
  <c r="AA302" i="1"/>
  <c r="AA312" i="1"/>
  <c r="AA310" i="1"/>
  <c r="AA307" i="1"/>
  <c r="AA297" i="1"/>
  <c r="AA305" i="1"/>
  <c r="AA309" i="1"/>
  <c r="AA304" i="1"/>
  <c r="AA298" i="1"/>
  <c r="AA295" i="1"/>
  <c r="AA294" i="1"/>
  <c r="AA306" i="1"/>
  <c r="AA311" i="1"/>
  <c r="AA303" i="1"/>
  <c r="AA308" i="1"/>
  <c r="AA296" i="1"/>
  <c r="X292" i="1"/>
  <c r="AG270" i="1"/>
  <c r="W284" i="1"/>
  <c r="X284" i="1" s="1"/>
  <c r="W285" i="1"/>
  <c r="X285" i="1" s="1"/>
  <c r="W291" i="1"/>
  <c r="X291" i="1" s="1"/>
  <c r="W280" i="1"/>
  <c r="X280" i="1" s="1"/>
  <c r="W286" i="1"/>
  <c r="X286" i="1" s="1"/>
  <c r="W288" i="1"/>
  <c r="X288" i="1" s="1"/>
  <c r="W278" i="1"/>
  <c r="X278" i="1" s="1"/>
  <c r="W290" i="1"/>
  <c r="X290" i="1" s="1"/>
  <c r="W287" i="1"/>
  <c r="X287" i="1" s="1"/>
  <c r="W282" i="1"/>
  <c r="X282" i="1" s="1"/>
  <c r="W283" i="1"/>
  <c r="X283" i="1" s="1"/>
  <c r="W289" i="1"/>
  <c r="X289" i="1" s="1"/>
  <c r="W275" i="1"/>
  <c r="X275" i="1" s="1"/>
  <c r="W276" i="1"/>
  <c r="X276" i="1" s="1"/>
  <c r="W277" i="1"/>
  <c r="X277" i="1" s="1"/>
  <c r="W279" i="1"/>
  <c r="X279" i="1" s="1"/>
  <c r="W281" i="1"/>
  <c r="X281" i="1" s="1"/>
  <c r="W266" i="1"/>
  <c r="X266" i="1" s="1"/>
  <c r="W272" i="1"/>
  <c r="X272" i="1" s="1"/>
  <c r="W264" i="1"/>
  <c r="X264" i="1" s="1"/>
  <c r="W257" i="1"/>
  <c r="X257" i="1" s="1"/>
  <c r="W274" i="1"/>
  <c r="X274" i="1" s="1"/>
  <c r="W273" i="1"/>
  <c r="W269" i="1"/>
  <c r="W270" i="1"/>
  <c r="W267" i="1"/>
  <c r="W265" i="1"/>
  <c r="X265" i="1" s="1"/>
  <c r="S254" i="1"/>
  <c r="V254" i="1" s="1"/>
  <c r="R254" i="1"/>
  <c r="U254" i="1" s="1"/>
  <c r="F254" i="1"/>
  <c r="L254" i="1" s="1"/>
  <c r="G254" i="1"/>
  <c r="AE260" i="1"/>
  <c r="W260" i="1"/>
  <c r="X260" i="1" s="1"/>
  <c r="AE259" i="1"/>
  <c r="W259" i="1"/>
  <c r="X259" i="1" s="1"/>
  <c r="AF256" i="1"/>
  <c r="AE256" i="1"/>
  <c r="W256" i="1"/>
  <c r="X256" i="1" s="1"/>
  <c r="AF263" i="1"/>
  <c r="AE263" i="1"/>
  <c r="W263" i="1"/>
  <c r="X263" i="1" s="1"/>
  <c r="AE258" i="1"/>
  <c r="W258" i="1"/>
  <c r="X258" i="1" s="1"/>
  <c r="AF271" i="1"/>
  <c r="AE271" i="1"/>
  <c r="W271" i="1"/>
  <c r="X271" i="1" s="1"/>
  <c r="AF268" i="1"/>
  <c r="AE268" i="1"/>
  <c r="W268" i="1"/>
  <c r="X268" i="1" s="1"/>
  <c r="AF262" i="1"/>
  <c r="W262" i="1"/>
  <c r="X262" i="1" s="1"/>
  <c r="AF261" i="1"/>
  <c r="AE261" i="1"/>
  <c r="W261" i="1"/>
  <c r="X261" i="1" s="1"/>
  <c r="AF255" i="1"/>
  <c r="AE255" i="1"/>
  <c r="W255" i="1"/>
  <c r="X255" i="1" s="1"/>
  <c r="AF254" i="1"/>
  <c r="AF252" i="1"/>
  <c r="AE252" i="1"/>
  <c r="AF253" i="1"/>
  <c r="AE253" i="1"/>
  <c r="AF251" i="1"/>
  <c r="X251" i="1"/>
  <c r="AF250" i="1"/>
  <c r="AE250" i="1"/>
  <c r="S252" i="1"/>
  <c r="V252" i="1" s="1"/>
  <c r="S253" i="1"/>
  <c r="V253" i="1" s="1"/>
  <c r="S251" i="1"/>
  <c r="V251" i="1" s="1"/>
  <c r="S250" i="1"/>
  <c r="V250" i="1" s="1"/>
  <c r="R252" i="1"/>
  <c r="U252" i="1" s="1"/>
  <c r="W252" i="1" s="1"/>
  <c r="R253" i="1"/>
  <c r="U253" i="1" s="1"/>
  <c r="R251" i="1"/>
  <c r="U251" i="1" s="1"/>
  <c r="W251" i="1" s="1"/>
  <c r="R250" i="1"/>
  <c r="U250" i="1" s="1"/>
  <c r="W250" i="1" s="1"/>
  <c r="F252" i="1"/>
  <c r="L252" i="1" s="1"/>
  <c r="AG252" i="1" s="1"/>
  <c r="F253" i="1"/>
  <c r="L253" i="1" s="1"/>
  <c r="AG253" i="1" s="1"/>
  <c r="F251" i="1"/>
  <c r="L251" i="1" s="1"/>
  <c r="AG251" i="1" s="1"/>
  <c r="F250" i="1"/>
  <c r="L250" i="1" s="1"/>
  <c r="AG250" i="1" s="1"/>
  <c r="G252" i="1"/>
  <c r="G253" i="1"/>
  <c r="G251" i="1"/>
  <c r="G250" i="1"/>
  <c r="BK252" i="8" l="1"/>
  <c r="BJ252" i="8"/>
  <c r="BK240" i="8"/>
  <c r="BJ240" i="8"/>
  <c r="BK98" i="8"/>
  <c r="BJ98" i="8"/>
  <c r="BK6" i="8"/>
  <c r="BJ6" i="8"/>
  <c r="BK82" i="8"/>
  <c r="BJ82" i="8"/>
  <c r="BK40" i="8"/>
  <c r="BJ40" i="8"/>
  <c r="BK120" i="8"/>
  <c r="BJ120" i="8"/>
  <c r="BK104" i="8"/>
  <c r="BJ104" i="8"/>
  <c r="BK160" i="8"/>
  <c r="BJ160" i="8"/>
  <c r="BK136" i="8"/>
  <c r="BJ136" i="8"/>
  <c r="BK41" i="8"/>
  <c r="BJ41" i="8"/>
  <c r="BK176" i="8"/>
  <c r="BJ176" i="8"/>
  <c r="BK14" i="8"/>
  <c r="BJ14" i="8"/>
  <c r="BK144" i="8"/>
  <c r="BJ144" i="8"/>
  <c r="BK52" i="8"/>
  <c r="BJ52" i="8"/>
  <c r="BK72" i="8"/>
  <c r="BJ72" i="8"/>
  <c r="BK8" i="8"/>
  <c r="BJ8" i="8"/>
  <c r="BK184" i="8"/>
  <c r="BJ184" i="8"/>
  <c r="BK68" i="8"/>
  <c r="BJ68" i="8"/>
  <c r="BK32" i="8"/>
  <c r="BJ32" i="8"/>
  <c r="BK155" i="8"/>
  <c r="BJ155" i="8"/>
  <c r="BK148" i="8"/>
  <c r="BJ148" i="8"/>
  <c r="BK20" i="8"/>
  <c r="BJ20" i="8"/>
  <c r="BK42" i="8"/>
  <c r="BJ42" i="8"/>
  <c r="BK295" i="8"/>
  <c r="BJ295" i="8"/>
  <c r="BK298" i="8"/>
  <c r="BJ298" i="8"/>
  <c r="BK80" i="8"/>
  <c r="BJ80" i="8"/>
  <c r="BK44" i="8"/>
  <c r="BJ44" i="8"/>
  <c r="BN5" i="8"/>
  <c r="BN6" i="8"/>
  <c r="BN7" i="8"/>
  <c r="BN8" i="8"/>
  <c r="BK268" i="8"/>
  <c r="BJ268" i="8"/>
  <c r="BK188" i="8"/>
  <c r="BJ188" i="8"/>
  <c r="BK56" i="8"/>
  <c r="BJ56" i="8"/>
  <c r="BK96" i="8"/>
  <c r="BJ96" i="8"/>
  <c r="BK279" i="8"/>
  <c r="BJ279" i="8"/>
  <c r="BK264" i="8"/>
  <c r="BJ264" i="8"/>
  <c r="BK212" i="8"/>
  <c r="BJ212" i="8"/>
  <c r="BK50" i="8"/>
  <c r="BJ50" i="8"/>
  <c r="BK164" i="8"/>
  <c r="BJ164" i="8"/>
  <c r="BK126" i="8"/>
  <c r="BJ126" i="8"/>
  <c r="BK21" i="8"/>
  <c r="BJ21" i="8"/>
  <c r="BK76" i="8"/>
  <c r="BJ76" i="8"/>
  <c r="BK236" i="8"/>
  <c r="BJ236" i="8"/>
  <c r="BK152" i="8"/>
  <c r="BJ152" i="8"/>
  <c r="BK61" i="8"/>
  <c r="BJ61" i="8"/>
  <c r="BK38" i="8"/>
  <c r="BJ38" i="8"/>
  <c r="BK90" i="8"/>
  <c r="BJ90" i="8"/>
  <c r="BK12" i="8"/>
  <c r="BJ12" i="8"/>
  <c r="BK302" i="8"/>
  <c r="BJ302" i="8"/>
  <c r="BK94" i="8"/>
  <c r="BJ94" i="8"/>
  <c r="BK28" i="8"/>
  <c r="BJ28" i="8"/>
  <c r="BK220" i="8"/>
  <c r="BJ220" i="8"/>
  <c r="BK299" i="8"/>
  <c r="BJ299" i="8"/>
  <c r="BK168" i="8"/>
  <c r="BJ168" i="8"/>
  <c r="BK261" i="8"/>
  <c r="BJ261" i="8"/>
  <c r="BK114" i="8"/>
  <c r="BJ114" i="8"/>
  <c r="BK248" i="8"/>
  <c r="BJ248" i="8"/>
  <c r="BK122" i="8"/>
  <c r="BJ122" i="8"/>
  <c r="BK60" i="8"/>
  <c r="BJ60" i="8"/>
  <c r="BK272" i="8"/>
  <c r="BJ272" i="8"/>
  <c r="BK180" i="8"/>
  <c r="BJ180" i="8"/>
  <c r="BK53" i="8"/>
  <c r="BJ53" i="8"/>
  <c r="BK116" i="8"/>
  <c r="BJ116" i="8"/>
  <c r="BK244" i="8"/>
  <c r="BJ244" i="8"/>
  <c r="BK49" i="8"/>
  <c r="BJ49" i="8"/>
  <c r="BK22" i="8"/>
  <c r="BJ22" i="8"/>
  <c r="BK33" i="8"/>
  <c r="BJ33" i="8"/>
  <c r="BK192" i="8"/>
  <c r="BJ192" i="8"/>
  <c r="BK297" i="8"/>
  <c r="BJ297" i="8"/>
  <c r="BK100" i="8"/>
  <c r="BJ100" i="8"/>
  <c r="BK45" i="8"/>
  <c r="BJ45" i="8"/>
  <c r="BK208" i="8"/>
  <c r="BJ208" i="8"/>
  <c r="BK300" i="8"/>
  <c r="BJ300" i="8"/>
  <c r="BK303" i="8"/>
  <c r="BJ303" i="8"/>
  <c r="BK224" i="8"/>
  <c r="BJ224" i="8"/>
  <c r="BK196" i="8"/>
  <c r="BJ196" i="8"/>
  <c r="BK48" i="8"/>
  <c r="BJ48" i="8"/>
  <c r="BK140" i="8"/>
  <c r="BJ140" i="8"/>
  <c r="BK92" i="8"/>
  <c r="BJ92" i="8"/>
  <c r="BK64" i="8"/>
  <c r="BJ64" i="8"/>
  <c r="BK128" i="8"/>
  <c r="BJ128" i="8"/>
  <c r="BK70" i="8"/>
  <c r="BJ70" i="8"/>
  <c r="BK228" i="8"/>
  <c r="BJ228" i="8"/>
  <c r="BK26" i="8"/>
  <c r="BJ26" i="8"/>
  <c r="BK108" i="8"/>
  <c r="BJ108" i="8"/>
  <c r="BK46" i="8"/>
  <c r="BJ46" i="8"/>
  <c r="BK54" i="8"/>
  <c r="BJ54" i="8"/>
  <c r="BK57" i="8"/>
  <c r="BJ57" i="8"/>
  <c r="BK66" i="8"/>
  <c r="BJ66" i="8"/>
  <c r="BK232" i="8"/>
  <c r="BJ232" i="8"/>
  <c r="BK102" i="8"/>
  <c r="BJ102" i="8"/>
  <c r="BK200" i="8"/>
  <c r="BJ200" i="8"/>
  <c r="BK25" i="8"/>
  <c r="BJ25" i="8"/>
  <c r="BK216" i="8"/>
  <c r="BJ216" i="8"/>
  <c r="BK296" i="8"/>
  <c r="BJ296" i="8"/>
  <c r="BK37" i="8"/>
  <c r="BJ37" i="8"/>
  <c r="BK301" i="8"/>
  <c r="BJ301" i="8"/>
  <c r="BK84" i="8"/>
  <c r="BJ84" i="8"/>
  <c r="BK283" i="8"/>
  <c r="BJ283" i="8"/>
  <c r="BK260" i="8"/>
  <c r="BJ260" i="8"/>
  <c r="BK74" i="8"/>
  <c r="BJ74" i="8"/>
  <c r="BK304" i="8"/>
  <c r="BJ304" i="8"/>
  <c r="AA239" i="8"/>
  <c r="AA207" i="8"/>
  <c r="AA194" i="8"/>
  <c r="AA173" i="8"/>
  <c r="AE173" i="8" s="1"/>
  <c r="AF173" i="8" s="1"/>
  <c r="AJ173" i="8" s="1"/>
  <c r="AA175" i="8"/>
  <c r="AA289" i="8"/>
  <c r="AE289" i="8" s="1"/>
  <c r="AA133" i="8"/>
  <c r="AA172" i="8"/>
  <c r="AE172" i="8" s="1"/>
  <c r="AF172" i="8" s="1"/>
  <c r="AJ172" i="8" s="1"/>
  <c r="AA171" i="8"/>
  <c r="AA174" i="8"/>
  <c r="AA221" i="8"/>
  <c r="AA31" i="8"/>
  <c r="AF31" i="8" s="1"/>
  <c r="AA215" i="8"/>
  <c r="AA87" i="8"/>
  <c r="AA217" i="8"/>
  <c r="AF217" i="8" s="1"/>
  <c r="AA202" i="8"/>
  <c r="AE202" i="8" s="1"/>
  <c r="AF202" i="8" s="1"/>
  <c r="AI202" i="8" s="1"/>
  <c r="AA281" i="8"/>
  <c r="AA182" i="8"/>
  <c r="AA151" i="8"/>
  <c r="AB151" i="8" s="1"/>
  <c r="BA123" i="8"/>
  <c r="BC123" i="8" s="1"/>
  <c r="AF36" i="8"/>
  <c r="AL36" i="8" s="1"/>
  <c r="AA262" i="8"/>
  <c r="AA247" i="8"/>
  <c r="AE247" i="8" s="1"/>
  <c r="AF247" i="8" s="1"/>
  <c r="AJ247" i="8" s="1"/>
  <c r="AA83" i="8"/>
  <c r="AF53" i="8"/>
  <c r="AJ53" i="8" s="1"/>
  <c r="AE46" i="8"/>
  <c r="AF46" i="8" s="1"/>
  <c r="AI46" i="8" s="1"/>
  <c r="AA11" i="8"/>
  <c r="AB11" i="8" s="1"/>
  <c r="AA141" i="8"/>
  <c r="AB141" i="8" s="1"/>
  <c r="BA202" i="8"/>
  <c r="BC202" i="8" s="1"/>
  <c r="BA281" i="8"/>
  <c r="BA35" i="8"/>
  <c r="AA93" i="8"/>
  <c r="AB93" i="8" s="1"/>
  <c r="AA210" i="8"/>
  <c r="AA205" i="8"/>
  <c r="AA254" i="8"/>
  <c r="AE254" i="8" s="1"/>
  <c r="AF254" i="8" s="1"/>
  <c r="AI254" i="8" s="1"/>
  <c r="BA87" i="8"/>
  <c r="BC87" i="8" s="1"/>
  <c r="BA201" i="8"/>
  <c r="BC201" i="8" s="1"/>
  <c r="BA133" i="8"/>
  <c r="BA218" i="8"/>
  <c r="BC218" i="8" s="1"/>
  <c r="BA150" i="8"/>
  <c r="BC150" i="8" s="1"/>
  <c r="AA149" i="8"/>
  <c r="AA218" i="8"/>
  <c r="AE218" i="8" s="1"/>
  <c r="AF218" i="8" s="1"/>
  <c r="AH218" i="8" s="1"/>
  <c r="AF102" i="8"/>
  <c r="AI102" i="8" s="1"/>
  <c r="AE106" i="8"/>
  <c r="AE74" i="8"/>
  <c r="AF74" i="8" s="1"/>
  <c r="AJ74" i="8" s="1"/>
  <c r="AA223" i="8"/>
  <c r="AA159" i="8"/>
  <c r="AF159" i="8" s="1"/>
  <c r="AJ159" i="8" s="1"/>
  <c r="AA67" i="8"/>
  <c r="AB67" i="8" s="1"/>
  <c r="AA219" i="8"/>
  <c r="AF219" i="8" s="1"/>
  <c r="AJ219" i="8" s="1"/>
  <c r="AA109" i="8"/>
  <c r="AE109" i="8" s="1"/>
  <c r="AF109" i="8" s="1"/>
  <c r="AI109" i="8" s="1"/>
  <c r="AA47" i="8"/>
  <c r="AB47" i="8" s="1"/>
  <c r="AA89" i="8"/>
  <c r="AF60" i="8"/>
  <c r="AJ60" i="8" s="1"/>
  <c r="AA111" i="8"/>
  <c r="AB111" i="8" s="1"/>
  <c r="AA193" i="8"/>
  <c r="AE193" i="8" s="1"/>
  <c r="AF193" i="8" s="1"/>
  <c r="AJ193" i="8" s="1"/>
  <c r="AA191" i="8"/>
  <c r="AF191" i="8" s="1"/>
  <c r="AI191" i="8" s="1"/>
  <c r="AA99" i="8"/>
  <c r="AF99" i="8" s="1"/>
  <c r="AI99" i="8" s="1"/>
  <c r="AA166" i="8"/>
  <c r="AB166" i="8" s="1"/>
  <c r="AA101" i="8"/>
  <c r="AB101" i="8" s="1"/>
  <c r="AA156" i="8"/>
  <c r="AF156" i="8" s="1"/>
  <c r="AJ156" i="8" s="1"/>
  <c r="AA123" i="8"/>
  <c r="AB123" i="8" s="1"/>
  <c r="AA280" i="8"/>
  <c r="AE280" i="8" s="1"/>
  <c r="AA135" i="8"/>
  <c r="AE135" i="8" s="1"/>
  <c r="AF135" i="8" s="1"/>
  <c r="AI135" i="8" s="1"/>
  <c r="AA51" i="8"/>
  <c r="AE51" i="8" s="1"/>
  <c r="AF51" i="8" s="1"/>
  <c r="AI51" i="8" s="1"/>
  <c r="AA181" i="8"/>
  <c r="AB181" i="8" s="1"/>
  <c r="BC29" i="8"/>
  <c r="BA103" i="8"/>
  <c r="BC103" i="8" s="1"/>
  <c r="BA71" i="8"/>
  <c r="BC71" i="8" s="1"/>
  <c r="BA47" i="8"/>
  <c r="BA280" i="8"/>
  <c r="BC280" i="8" s="1"/>
  <c r="BA149" i="8"/>
  <c r="BA159" i="8"/>
  <c r="BC159" i="8" s="1"/>
  <c r="AA170" i="8"/>
  <c r="AF170" i="8" s="1"/>
  <c r="AJ170" i="8" s="1"/>
  <c r="BA222" i="8"/>
  <c r="BC222" i="8" s="1"/>
  <c r="BA259" i="8"/>
  <c r="BC259" i="8" s="1"/>
  <c r="BC166" i="8"/>
  <c r="BF166" i="8" s="1"/>
  <c r="AE42" i="8"/>
  <c r="AF42" i="8" s="1"/>
  <c r="AI42" i="8" s="1"/>
  <c r="AA127" i="8"/>
  <c r="AF127" i="8" s="1"/>
  <c r="AI127" i="8" s="1"/>
  <c r="AA178" i="8"/>
  <c r="AE178" i="8" s="1"/>
  <c r="AF178" i="8" s="1"/>
  <c r="AJ178" i="8" s="1"/>
  <c r="AA39" i="8"/>
  <c r="AA15" i="8"/>
  <c r="AF15" i="8" s="1"/>
  <c r="AI15" i="8" s="1"/>
  <c r="AA91" i="8"/>
  <c r="AA154" i="8"/>
  <c r="AF154" i="8" s="1"/>
  <c r="AJ154" i="8" s="1"/>
  <c r="AA238" i="8"/>
  <c r="AF238" i="8" s="1"/>
  <c r="AI238" i="8" s="1"/>
  <c r="BA167" i="8"/>
  <c r="BC167" i="8" s="1"/>
  <c r="BA288" i="8"/>
  <c r="BC288" i="8" s="1"/>
  <c r="AF120" i="8"/>
  <c r="AL120" i="8" s="1"/>
  <c r="AF116" i="8"/>
  <c r="AL116" i="8" s="1"/>
  <c r="AA161" i="8"/>
  <c r="AB161" i="8" s="1"/>
  <c r="AA213" i="8"/>
  <c r="AB213" i="8" s="1"/>
  <c r="AA107" i="8"/>
  <c r="AB107" i="8" s="1"/>
  <c r="AA251" i="8"/>
  <c r="AE251" i="8" s="1"/>
  <c r="AF251" i="8" s="1"/>
  <c r="AI251" i="8" s="1"/>
  <c r="AA229" i="8"/>
  <c r="AB229" i="8" s="1"/>
  <c r="AA286" i="8"/>
  <c r="AF286" i="8" s="1"/>
  <c r="AI286" i="8" s="1"/>
  <c r="BC17" i="8"/>
  <c r="BA151" i="8"/>
  <c r="BC151" i="8" s="1"/>
  <c r="BA204" i="8"/>
  <c r="BA143" i="8"/>
  <c r="BC143" i="8" s="1"/>
  <c r="BA91" i="8"/>
  <c r="BC91" i="8" s="1"/>
  <c r="AL66" i="8"/>
  <c r="AN66" i="8" s="1"/>
  <c r="AE38" i="8"/>
  <c r="AF38" i="8" s="1"/>
  <c r="AF50" i="8"/>
  <c r="AJ50" i="8" s="1"/>
  <c r="AA282" i="8"/>
  <c r="AE282" i="8" s="1"/>
  <c r="AF282" i="8" s="1"/>
  <c r="AJ282" i="8" s="1"/>
  <c r="BA286" i="8"/>
  <c r="BC286" i="8" s="1"/>
  <c r="AE72" i="8"/>
  <c r="AF72" i="8" s="1"/>
  <c r="AJ72" i="8" s="1"/>
  <c r="AA65" i="8"/>
  <c r="AB65" i="8" s="1"/>
  <c r="AA143" i="8"/>
  <c r="AF143" i="8" s="1"/>
  <c r="AJ143" i="8" s="1"/>
  <c r="AA258" i="8"/>
  <c r="AA157" i="8"/>
  <c r="AA206" i="8"/>
  <c r="AA27" i="8"/>
  <c r="AB27" i="8" s="1"/>
  <c r="AA231" i="8"/>
  <c r="AF231" i="8" s="1"/>
  <c r="AI231" i="8" s="1"/>
  <c r="AA81" i="8"/>
  <c r="AF81" i="8" s="1"/>
  <c r="AI81" i="8" s="1"/>
  <c r="AA162" i="8"/>
  <c r="AE162" i="8" s="1"/>
  <c r="AF162" i="8" s="1"/>
  <c r="AI162" i="8" s="1"/>
  <c r="AA230" i="8"/>
  <c r="AE230" i="8" s="1"/>
  <c r="AF230" i="8" s="1"/>
  <c r="AI230" i="8" s="1"/>
  <c r="AA273" i="8"/>
  <c r="AB273" i="8" s="1"/>
  <c r="AA234" i="8"/>
  <c r="AB234" i="8" s="1"/>
  <c r="AA277" i="8"/>
  <c r="AB277" i="8" s="1"/>
  <c r="AA291" i="8"/>
  <c r="AB291" i="8" s="1"/>
  <c r="AA197" i="8"/>
  <c r="AE197" i="8" s="1"/>
  <c r="AF197" i="8" s="1"/>
  <c r="AI197" i="8" s="1"/>
  <c r="AA75" i="8"/>
  <c r="AB75" i="8" s="1"/>
  <c r="AA139" i="8"/>
  <c r="AF139" i="8" s="1"/>
  <c r="AI139" i="8" s="1"/>
  <c r="AA201" i="8"/>
  <c r="AB201" i="8" s="1"/>
  <c r="AA115" i="8"/>
  <c r="AB115" i="8" s="1"/>
  <c r="BC13" i="8"/>
  <c r="BA215" i="8"/>
  <c r="BC215" i="8" s="1"/>
  <c r="BA245" i="8"/>
  <c r="BC245" i="8" s="1"/>
  <c r="BC132" i="8"/>
  <c r="BA182" i="8"/>
  <c r="BA67" i="8"/>
  <c r="BC67" i="8" s="1"/>
  <c r="BA181" i="8"/>
  <c r="BC181" i="8" s="1"/>
  <c r="BA193" i="8"/>
  <c r="BC193" i="8" s="1"/>
  <c r="AF108" i="8"/>
  <c r="AI108" i="8" s="1"/>
  <c r="AF28" i="8"/>
  <c r="AH28" i="8" s="1"/>
  <c r="AA266" i="8"/>
  <c r="AB266" i="8" s="1"/>
  <c r="AA147" i="8"/>
  <c r="AB147" i="8" s="1"/>
  <c r="AA158" i="8"/>
  <c r="AB158" i="8" s="1"/>
  <c r="AA103" i="8"/>
  <c r="AE103" i="8" s="1"/>
  <c r="AF103" i="8" s="1"/>
  <c r="AA167" i="8"/>
  <c r="AB167" i="8" s="1"/>
  <c r="AA249" i="8"/>
  <c r="AB249" i="8" s="1"/>
  <c r="AA243" i="8"/>
  <c r="AB243" i="8" s="1"/>
  <c r="BA258" i="8"/>
  <c r="BC258" i="8" s="1"/>
  <c r="BA31" i="8"/>
  <c r="BC31" i="8" s="1"/>
  <c r="BA81" i="8"/>
  <c r="BC81" i="8" s="1"/>
  <c r="BA239" i="8"/>
  <c r="BA85" i="8"/>
  <c r="BC85" i="8" s="1"/>
  <c r="BA282" i="8"/>
  <c r="BC282" i="8" s="1"/>
  <c r="AA117" i="8"/>
  <c r="AF117" i="8" s="1"/>
  <c r="AI117" i="8" s="1"/>
  <c r="AA242" i="8"/>
  <c r="AB242" i="8" s="1"/>
  <c r="AA150" i="8"/>
  <c r="BA83" i="8"/>
  <c r="BA207" i="8"/>
  <c r="BC207" i="8" s="1"/>
  <c r="AE32" i="8"/>
  <c r="AA179" i="8"/>
  <c r="AB179" i="8" s="1"/>
  <c r="AA290" i="8"/>
  <c r="AB290" i="8" s="1"/>
  <c r="AA71" i="8"/>
  <c r="AB71" i="8" s="1"/>
  <c r="AA211" i="8"/>
  <c r="AB211" i="8" s="1"/>
  <c r="BC73" i="8"/>
  <c r="BA89" i="8"/>
  <c r="BA175" i="8"/>
  <c r="BC175" i="8" s="1"/>
  <c r="BA154" i="8"/>
  <c r="BA39" i="8"/>
  <c r="BC39" i="8" s="1"/>
  <c r="BA231" i="8"/>
  <c r="BC231" i="8" s="1"/>
  <c r="BA270" i="8"/>
  <c r="BA205" i="8"/>
  <c r="BC205" i="8" s="1"/>
  <c r="AE40" i="8"/>
  <c r="AF40" i="8" s="1"/>
  <c r="AL40" i="8" s="1"/>
  <c r="AE83" i="8"/>
  <c r="AA245" i="8"/>
  <c r="AE245" i="8" s="1"/>
  <c r="AF245" i="8" s="1"/>
  <c r="AI245" i="8" s="1"/>
  <c r="AA259" i="8"/>
  <c r="AF259" i="8" s="1"/>
  <c r="AJ259" i="8" s="1"/>
  <c r="AA189" i="8"/>
  <c r="AE189" i="8" s="1"/>
  <c r="AF189" i="8" s="1"/>
  <c r="AI189" i="8" s="1"/>
  <c r="AA263" i="8"/>
  <c r="AB263" i="8" s="1"/>
  <c r="AA222" i="8"/>
  <c r="AF222" i="8" s="1"/>
  <c r="AJ222" i="8" s="1"/>
  <c r="BC30" i="8"/>
  <c r="BC86" i="8"/>
  <c r="BA174" i="8"/>
  <c r="BC174" i="8" s="1"/>
  <c r="BA157" i="8"/>
  <c r="BC157" i="8" s="1"/>
  <c r="BA170" i="8"/>
  <c r="BC170" i="8" s="1"/>
  <c r="BA99" i="8"/>
  <c r="BC99" i="8" s="1"/>
  <c r="BA230" i="8"/>
  <c r="BC230" i="8" s="1"/>
  <c r="AA257" i="8"/>
  <c r="AB257" i="8" s="1"/>
  <c r="AA35" i="8"/>
  <c r="AE35" i="8" s="1"/>
  <c r="AF35" i="8" s="1"/>
  <c r="AJ35" i="8" s="1"/>
  <c r="AA237" i="8"/>
  <c r="AB237" i="8" s="1"/>
  <c r="AA284" i="8"/>
  <c r="AE284" i="8" s="1"/>
  <c r="AF284" i="8" s="1"/>
  <c r="AJ284" i="8" s="1"/>
  <c r="AA270" i="8"/>
  <c r="AB270" i="8" s="1"/>
  <c r="AA138" i="8"/>
  <c r="AB138" i="8" s="1"/>
  <c r="AA185" i="8"/>
  <c r="AB185" i="8" s="1"/>
  <c r="AA195" i="8"/>
  <c r="AB195" i="8" s="1"/>
  <c r="AA235" i="8"/>
  <c r="AB235" i="8" s="1"/>
  <c r="AA190" i="8"/>
  <c r="AB190" i="8" s="1"/>
  <c r="BA171" i="8"/>
  <c r="BC171" i="8" s="1"/>
  <c r="BA217" i="8"/>
  <c r="BC217" i="8" s="1"/>
  <c r="BA27" i="8"/>
  <c r="BC27" i="8" s="1"/>
  <c r="BA221" i="8"/>
  <c r="BA191" i="8"/>
  <c r="BC191" i="8" s="1"/>
  <c r="BA178" i="8"/>
  <c r="BC178" i="8" s="1"/>
  <c r="BA127" i="8"/>
  <c r="BC127" i="8" s="1"/>
  <c r="BE127" i="8" s="1"/>
  <c r="BA206" i="8"/>
  <c r="BC206" i="8" s="1"/>
  <c r="BA139" i="8"/>
  <c r="BC139" i="8" s="1"/>
  <c r="BA65" i="8"/>
  <c r="BC65" i="8" s="1"/>
  <c r="BA247" i="8"/>
  <c r="BC247" i="8" s="1"/>
  <c r="BA135" i="8"/>
  <c r="BC135" i="8" s="1"/>
  <c r="BA254" i="8"/>
  <c r="BC254" i="8" s="1"/>
  <c r="BA93" i="8"/>
  <c r="BC93" i="8" s="1"/>
  <c r="BA173" i="8"/>
  <c r="BC173" i="8" s="1"/>
  <c r="BC88" i="8"/>
  <c r="BA15" i="8"/>
  <c r="BC15" i="8" s="1"/>
  <c r="BA177" i="8"/>
  <c r="BC177" i="8" s="1"/>
  <c r="BA214" i="8"/>
  <c r="BC214" i="8" s="1"/>
  <c r="BA51" i="8"/>
  <c r="BA194" i="8"/>
  <c r="BC194" i="8" s="1"/>
  <c r="BA197" i="8"/>
  <c r="BC197" i="8" s="1"/>
  <c r="BA172" i="8"/>
  <c r="BC172" i="8" s="1"/>
  <c r="BC210" i="8"/>
  <c r="BC270" i="8"/>
  <c r="BG252" i="8"/>
  <c r="BF252" i="8"/>
  <c r="BE252" i="8"/>
  <c r="BF184" i="8"/>
  <c r="BE184" i="8"/>
  <c r="BG184" i="8"/>
  <c r="BF188" i="8"/>
  <c r="BE188" i="8"/>
  <c r="BG188" i="8"/>
  <c r="BG5" i="8"/>
  <c r="BO5" i="8" s="1"/>
  <c r="BF5" i="8"/>
  <c r="BE5" i="8"/>
  <c r="BG56" i="8"/>
  <c r="BF56" i="8"/>
  <c r="BE56" i="8"/>
  <c r="BG248" i="8"/>
  <c r="BF248" i="8"/>
  <c r="BE248" i="8"/>
  <c r="BG279" i="8"/>
  <c r="BF279" i="8"/>
  <c r="BE279" i="8"/>
  <c r="BE104" i="8"/>
  <c r="BG104" i="8"/>
  <c r="BF104" i="8"/>
  <c r="BF160" i="8"/>
  <c r="BE160" i="8"/>
  <c r="BG160" i="8"/>
  <c r="BE136" i="8"/>
  <c r="BG136" i="8"/>
  <c r="BF136" i="8"/>
  <c r="BF108" i="8"/>
  <c r="BE108" i="8"/>
  <c r="BG108" i="8"/>
  <c r="BF272" i="8"/>
  <c r="BE272" i="8"/>
  <c r="BG272" i="8"/>
  <c r="BG126" i="8"/>
  <c r="BF126" i="8"/>
  <c r="BE126" i="8"/>
  <c r="BE144" i="8"/>
  <c r="BG144" i="8"/>
  <c r="BF144" i="8"/>
  <c r="BG244" i="8"/>
  <c r="BF244" i="8"/>
  <c r="BE244" i="8"/>
  <c r="BF49" i="8"/>
  <c r="BE49" i="8"/>
  <c r="BG49" i="8"/>
  <c r="BG32" i="8"/>
  <c r="BF32" i="8"/>
  <c r="BE32" i="8"/>
  <c r="BE22" i="8"/>
  <c r="BG22" i="8"/>
  <c r="BF22" i="8"/>
  <c r="BE90" i="8"/>
  <c r="BG90" i="8"/>
  <c r="BF90" i="8"/>
  <c r="BG12" i="8"/>
  <c r="BF12" i="8"/>
  <c r="BE12" i="8"/>
  <c r="BF80" i="8"/>
  <c r="BE80" i="8"/>
  <c r="BG80" i="8"/>
  <c r="BG268" i="8"/>
  <c r="BF268" i="8"/>
  <c r="BE268" i="8"/>
  <c r="BF13" i="8"/>
  <c r="BF261" i="8"/>
  <c r="BE261" i="8"/>
  <c r="BE114" i="8"/>
  <c r="BG114" i="8"/>
  <c r="BF114" i="8"/>
  <c r="BG128" i="8"/>
  <c r="BF128" i="8"/>
  <c r="BE128" i="8"/>
  <c r="BF70" i="8"/>
  <c r="BE70" i="8"/>
  <c r="BG70" i="8"/>
  <c r="BG264" i="8"/>
  <c r="BF264" i="8"/>
  <c r="BE264" i="8"/>
  <c r="BF212" i="8"/>
  <c r="BE212" i="8"/>
  <c r="BG212" i="8"/>
  <c r="BF164" i="8"/>
  <c r="BE164" i="8"/>
  <c r="BG164" i="8"/>
  <c r="BG54" i="8"/>
  <c r="BF54" i="8"/>
  <c r="BE54" i="8"/>
  <c r="BG180" i="8"/>
  <c r="BF180" i="8"/>
  <c r="BE180" i="8"/>
  <c r="BG52" i="8"/>
  <c r="BF52" i="8"/>
  <c r="BE52" i="8"/>
  <c r="BE102" i="8"/>
  <c r="BG102" i="8"/>
  <c r="BF102" i="8"/>
  <c r="BG61" i="8"/>
  <c r="BF61" i="8"/>
  <c r="BE61" i="8"/>
  <c r="BF155" i="8"/>
  <c r="BE155" i="8"/>
  <c r="BG155" i="8"/>
  <c r="BE192" i="8"/>
  <c r="BG192" i="8"/>
  <c r="BF192" i="8"/>
  <c r="BF297" i="8"/>
  <c r="BE297" i="8"/>
  <c r="BG297" i="8"/>
  <c r="BE37" i="8"/>
  <c r="BG37" i="8"/>
  <c r="BF37" i="8"/>
  <c r="BE100" i="8"/>
  <c r="BG100" i="8"/>
  <c r="BF100" i="8"/>
  <c r="BG45" i="8"/>
  <c r="BF45" i="8"/>
  <c r="BE45" i="8"/>
  <c r="BG283" i="8"/>
  <c r="BF283" i="8"/>
  <c r="BE283" i="8"/>
  <c r="BG28" i="8"/>
  <c r="BF28" i="8"/>
  <c r="BE28" i="8"/>
  <c r="BE220" i="8"/>
  <c r="BG220" i="8"/>
  <c r="BF220" i="8"/>
  <c r="BF299" i="8"/>
  <c r="BE299" i="8"/>
  <c r="BG299" i="8"/>
  <c r="BF196" i="8"/>
  <c r="BE196" i="8"/>
  <c r="BG196" i="8"/>
  <c r="BF168" i="8"/>
  <c r="BE168" i="8"/>
  <c r="BG168" i="8"/>
  <c r="BG240" i="8"/>
  <c r="BF240" i="8"/>
  <c r="BE240" i="8"/>
  <c r="BG98" i="8"/>
  <c r="BF98" i="8"/>
  <c r="BE98" i="8"/>
  <c r="BG140" i="8"/>
  <c r="BF140" i="8"/>
  <c r="BE140" i="8"/>
  <c r="BG224" i="8"/>
  <c r="BF224" i="8"/>
  <c r="BE224" i="8"/>
  <c r="BE40" i="8"/>
  <c r="BG40" i="8"/>
  <c r="BF40" i="8"/>
  <c r="BG8" i="8"/>
  <c r="BF8" i="8"/>
  <c r="BE8" i="8"/>
  <c r="BE41" i="8"/>
  <c r="BG41" i="8"/>
  <c r="BF41" i="8"/>
  <c r="BF50" i="8"/>
  <c r="BE50" i="8"/>
  <c r="BG50" i="8"/>
  <c r="BF176" i="8"/>
  <c r="BE176" i="8"/>
  <c r="BG176" i="8"/>
  <c r="BF46" i="8"/>
  <c r="BE46" i="8"/>
  <c r="BG46" i="8"/>
  <c r="BE21" i="8"/>
  <c r="BG21" i="8"/>
  <c r="BF21" i="8"/>
  <c r="BG76" i="8"/>
  <c r="BF76" i="8"/>
  <c r="BE76" i="8"/>
  <c r="BG232" i="8"/>
  <c r="BF232" i="8"/>
  <c r="BE232" i="8"/>
  <c r="BG72" i="8"/>
  <c r="BF72" i="8"/>
  <c r="BE72" i="8"/>
  <c r="BE68" i="8"/>
  <c r="BG68" i="8"/>
  <c r="BF68" i="8"/>
  <c r="BE216" i="8"/>
  <c r="BG216" i="8"/>
  <c r="BF216" i="8"/>
  <c r="BE296" i="8"/>
  <c r="BG296" i="8"/>
  <c r="BF296" i="8"/>
  <c r="BG301" i="8"/>
  <c r="BF301" i="8"/>
  <c r="BE301" i="8"/>
  <c r="BG84" i="8"/>
  <c r="BF84" i="8"/>
  <c r="BE84" i="8"/>
  <c r="BG295" i="8"/>
  <c r="BF295" i="8"/>
  <c r="BE295" i="8"/>
  <c r="BG208" i="8"/>
  <c r="BF208" i="8"/>
  <c r="BE208" i="8"/>
  <c r="BE298" i="8"/>
  <c r="BG298" i="8"/>
  <c r="BF298" i="8"/>
  <c r="BG300" i="8"/>
  <c r="BF300" i="8"/>
  <c r="BE300" i="8"/>
  <c r="BF303" i="8"/>
  <c r="BE303" i="8"/>
  <c r="BG303" i="8"/>
  <c r="BF20" i="8"/>
  <c r="BE20" i="8"/>
  <c r="BG20" i="8"/>
  <c r="BE48" i="8"/>
  <c r="BG48" i="8"/>
  <c r="BF48" i="8"/>
  <c r="BG29" i="8"/>
  <c r="BF44" i="8"/>
  <c r="BE44" i="8"/>
  <c r="BG44" i="8"/>
  <c r="BF6" i="8"/>
  <c r="BE6" i="8"/>
  <c r="BG6" i="8"/>
  <c r="BG82" i="8"/>
  <c r="BF82" i="8"/>
  <c r="BE82" i="8"/>
  <c r="BG92" i="8"/>
  <c r="BF92" i="8"/>
  <c r="BE92" i="8"/>
  <c r="BG64" i="8"/>
  <c r="BF64" i="8"/>
  <c r="BE64" i="8"/>
  <c r="BG96" i="8"/>
  <c r="BF96" i="8"/>
  <c r="BE96" i="8"/>
  <c r="BE120" i="8"/>
  <c r="BG120" i="8"/>
  <c r="BF120" i="8"/>
  <c r="BE38" i="8"/>
  <c r="BG38" i="8"/>
  <c r="BF38" i="8"/>
  <c r="BG228" i="8"/>
  <c r="BF228" i="8"/>
  <c r="BE228" i="8"/>
  <c r="BG26" i="8"/>
  <c r="BF26" i="8"/>
  <c r="BE26" i="8"/>
  <c r="BG122" i="8"/>
  <c r="BF122" i="8"/>
  <c r="BE122" i="8"/>
  <c r="BF60" i="8"/>
  <c r="BE60" i="8"/>
  <c r="BG60" i="8"/>
  <c r="BG14" i="8"/>
  <c r="BF14" i="8"/>
  <c r="BE14" i="8"/>
  <c r="BE57" i="8"/>
  <c r="BG57" i="8"/>
  <c r="BF57" i="8"/>
  <c r="BE53" i="8"/>
  <c r="BG53" i="8"/>
  <c r="BF53" i="8"/>
  <c r="BF66" i="8"/>
  <c r="BE66" i="8"/>
  <c r="BG66" i="8"/>
  <c r="BG116" i="8"/>
  <c r="BF116" i="8"/>
  <c r="BE116" i="8"/>
  <c r="BG236" i="8"/>
  <c r="BF236" i="8"/>
  <c r="BE236" i="8"/>
  <c r="BE152" i="8"/>
  <c r="BG152" i="8"/>
  <c r="BF152" i="8"/>
  <c r="BF200" i="8"/>
  <c r="BE200" i="8"/>
  <c r="BG200" i="8"/>
  <c r="BF25" i="8"/>
  <c r="BE25" i="8"/>
  <c r="BG25" i="8"/>
  <c r="BG33" i="8"/>
  <c r="BF33" i="8"/>
  <c r="BE33" i="8"/>
  <c r="BF148" i="8"/>
  <c r="BE148" i="8"/>
  <c r="BG148" i="8"/>
  <c r="BF42" i="8"/>
  <c r="BE42" i="8"/>
  <c r="BG42" i="8"/>
  <c r="BE302" i="8"/>
  <c r="BG302" i="8"/>
  <c r="BF302" i="8"/>
  <c r="BG94" i="8"/>
  <c r="BF94" i="8"/>
  <c r="BE94" i="8"/>
  <c r="BG260" i="8"/>
  <c r="BF260" i="8"/>
  <c r="BE260" i="8"/>
  <c r="BE74" i="8"/>
  <c r="BG74" i="8"/>
  <c r="BF74" i="8"/>
  <c r="BG304" i="8"/>
  <c r="BF304" i="8"/>
  <c r="BE304" i="8"/>
  <c r="BC35" i="8"/>
  <c r="BC51" i="8"/>
  <c r="BC277" i="8"/>
  <c r="BC221" i="8"/>
  <c r="BC189" i="8"/>
  <c r="BC219" i="8"/>
  <c r="BC239" i="8"/>
  <c r="BC149" i="8"/>
  <c r="BC284" i="8"/>
  <c r="BC109" i="8"/>
  <c r="BC154" i="8"/>
  <c r="BC83" i="8"/>
  <c r="BC162" i="8"/>
  <c r="AZ289" i="8"/>
  <c r="BB289" i="8" s="1"/>
  <c r="AA203" i="8"/>
  <c r="AB203" i="8" s="1"/>
  <c r="BC204" i="8"/>
  <c r="BC47" i="8"/>
  <c r="BC156" i="8"/>
  <c r="BC182" i="8"/>
  <c r="AZ251" i="8"/>
  <c r="BB251" i="8" s="1"/>
  <c r="BC281" i="8"/>
  <c r="AA293" i="8"/>
  <c r="AB293" i="8" s="1"/>
  <c r="AA275" i="8"/>
  <c r="AB275" i="8" s="1"/>
  <c r="AA163" i="8"/>
  <c r="AB163" i="8" s="1"/>
  <c r="BC89" i="8"/>
  <c r="BC223" i="8"/>
  <c r="BC238" i="8"/>
  <c r="BC133" i="8"/>
  <c r="BC117" i="8"/>
  <c r="AZ262" i="8"/>
  <c r="BB262" i="8" s="1"/>
  <c r="AZ291" i="8"/>
  <c r="BB291" i="8" s="1"/>
  <c r="AA23" i="8"/>
  <c r="AB23" i="8" s="1"/>
  <c r="AA131" i="8"/>
  <c r="AB131" i="8" s="1"/>
  <c r="AA63" i="8"/>
  <c r="AB63" i="8" s="1"/>
  <c r="AA209" i="8"/>
  <c r="AB209" i="8" s="1"/>
  <c r="AA285" i="8"/>
  <c r="AB285" i="8" s="1"/>
  <c r="AA274" i="8"/>
  <c r="AB274" i="8" s="1"/>
  <c r="AA265" i="8"/>
  <c r="AB265" i="8" s="1"/>
  <c r="AA250" i="8"/>
  <c r="AB250" i="8" s="1"/>
  <c r="AE23" i="8"/>
  <c r="AF23" i="8" s="1"/>
  <c r="AH23" i="8" s="1"/>
  <c r="AA241" i="8"/>
  <c r="AB241" i="8" s="1"/>
  <c r="AA59" i="8"/>
  <c r="AB59" i="8" s="1"/>
  <c r="AA267" i="8"/>
  <c r="AB267" i="8" s="1"/>
  <c r="AE179" i="9"/>
  <c r="AF179" i="9" s="1"/>
  <c r="AL179" i="9" s="1"/>
  <c r="AF44" i="9"/>
  <c r="AH44" i="9" s="1"/>
  <c r="AB90" i="9"/>
  <c r="AE31" i="9"/>
  <c r="AF31" i="9" s="1"/>
  <c r="AH31" i="9" s="1"/>
  <c r="AF19" i="9"/>
  <c r="AH19" i="9" s="1"/>
  <c r="AF73" i="9"/>
  <c r="AL73" i="9" s="1"/>
  <c r="AF5" i="9"/>
  <c r="AK5" i="9" s="1"/>
  <c r="AA183" i="8"/>
  <c r="AB183" i="8" s="1"/>
  <c r="BK5" i="8"/>
  <c r="BJ5" i="8"/>
  <c r="AF88" i="8"/>
  <c r="AH88" i="8" s="1"/>
  <c r="AA113" i="8"/>
  <c r="AB113" i="8" s="1"/>
  <c r="AA255" i="8"/>
  <c r="AB255" i="8" s="1"/>
  <c r="AA43" i="8"/>
  <c r="AB43" i="8" s="1"/>
  <c r="AE96" i="8"/>
  <c r="AF96" i="8" s="1"/>
  <c r="AH96" i="8" s="1"/>
  <c r="AA146" i="8"/>
  <c r="AB146" i="8" s="1"/>
  <c r="AA19" i="8"/>
  <c r="AB19" i="8" s="1"/>
  <c r="AA253" i="8"/>
  <c r="AB253" i="8" s="1"/>
  <c r="AA278" i="8"/>
  <c r="AB278" i="8" s="1"/>
  <c r="AA261" i="8"/>
  <c r="AB261" i="8" s="1"/>
  <c r="BG261" i="8" s="1"/>
  <c r="AA287" i="8"/>
  <c r="AB287" i="8" s="1"/>
  <c r="AA134" i="8"/>
  <c r="AB134" i="8" s="1"/>
  <c r="AA7" i="8"/>
  <c r="AB7" i="8" s="1"/>
  <c r="BC137" i="8"/>
  <c r="BC198" i="8"/>
  <c r="BA106" i="8"/>
  <c r="BC106" i="8" s="1"/>
  <c r="BB169" i="8"/>
  <c r="BC169" i="8" s="1"/>
  <c r="AA55" i="8"/>
  <c r="AB55" i="8" s="1"/>
  <c r="AA165" i="8"/>
  <c r="AB165" i="8" s="1"/>
  <c r="AA153" i="8"/>
  <c r="AB153" i="8" s="1"/>
  <c r="AA105" i="8"/>
  <c r="AB105" i="8" s="1"/>
  <c r="AA95" i="8"/>
  <c r="AB95" i="8" s="1"/>
  <c r="AA129" i="8"/>
  <c r="AB129" i="8" s="1"/>
  <c r="BB211" i="8"/>
  <c r="BC211" i="8" s="1"/>
  <c r="AA97" i="8"/>
  <c r="AB97" i="8" s="1"/>
  <c r="AA125" i="8"/>
  <c r="AB125" i="8" s="1"/>
  <c r="AA73" i="8"/>
  <c r="AB73" i="8" s="1"/>
  <c r="BA130" i="8"/>
  <c r="BC130" i="8" s="1"/>
  <c r="BA62" i="8"/>
  <c r="BC62" i="8" s="1"/>
  <c r="BA58" i="8"/>
  <c r="BC58" i="8" s="1"/>
  <c r="BB19" i="8"/>
  <c r="BC19" i="8" s="1"/>
  <c r="BB147" i="8"/>
  <c r="BC147" i="8" s="1"/>
  <c r="BA34" i="8"/>
  <c r="BC34" i="8" s="1"/>
  <c r="BA118" i="8"/>
  <c r="BC118" i="8" s="1"/>
  <c r="BA18" i="8"/>
  <c r="BC18" i="8" s="1"/>
  <c r="BB146" i="8"/>
  <c r="BC146" i="8" s="1"/>
  <c r="BB250" i="8"/>
  <c r="BC250" i="8" s="1"/>
  <c r="BB63" i="8"/>
  <c r="BC63" i="8" s="1"/>
  <c r="BB79" i="8"/>
  <c r="BC79" i="8" s="1"/>
  <c r="BA9" i="8"/>
  <c r="BC9" i="8" s="1"/>
  <c r="BA233" i="8"/>
  <c r="BC233" i="8" s="1"/>
  <c r="AZ129" i="8"/>
  <c r="BB129" i="8" s="1"/>
  <c r="AZ161" i="8"/>
  <c r="BB161" i="8" s="1"/>
  <c r="AZ285" i="8"/>
  <c r="BB285" i="8" s="1"/>
  <c r="AZ75" i="8"/>
  <c r="BB75" i="8" s="1"/>
  <c r="AZ203" i="8"/>
  <c r="BB203" i="8" s="1"/>
  <c r="AZ55" i="8"/>
  <c r="BB55" i="8" s="1"/>
  <c r="AZ69" i="8"/>
  <c r="BB69" i="8" s="1"/>
  <c r="AZ95" i="8"/>
  <c r="BB95" i="8" s="1"/>
  <c r="AZ255" i="8"/>
  <c r="BB255" i="8" s="1"/>
  <c r="AZ275" i="8"/>
  <c r="BB275" i="8" s="1"/>
  <c r="AZ274" i="8"/>
  <c r="BB274" i="8" s="1"/>
  <c r="BA24" i="8"/>
  <c r="BC24" i="8" s="1"/>
  <c r="BA110" i="8"/>
  <c r="BC110" i="8" s="1"/>
  <c r="AZ185" i="8"/>
  <c r="BB185" i="8" s="1"/>
  <c r="AZ131" i="8"/>
  <c r="BB131" i="8" s="1"/>
  <c r="AZ179" i="8"/>
  <c r="BB179" i="8" s="1"/>
  <c r="BB227" i="8"/>
  <c r="BC227" i="8" s="1"/>
  <c r="BA292" i="8"/>
  <c r="BC292" i="8" s="1"/>
  <c r="BA77" i="8"/>
  <c r="BC77" i="8" s="1"/>
  <c r="AZ253" i="8"/>
  <c r="BB253" i="8" s="1"/>
  <c r="BB119" i="8"/>
  <c r="BC119" i="8" s="1"/>
  <c r="AZ278" i="8"/>
  <c r="BB278" i="8" s="1"/>
  <c r="AZ11" i="8"/>
  <c r="BB11" i="8" s="1"/>
  <c r="AZ113" i="8"/>
  <c r="BB113" i="8" s="1"/>
  <c r="BB225" i="8"/>
  <c r="BC225" i="8" s="1"/>
  <c r="AZ257" i="8"/>
  <c r="BB257" i="8" s="1"/>
  <c r="AZ267" i="8"/>
  <c r="BB267" i="8" s="1"/>
  <c r="BA256" i="8"/>
  <c r="BC256" i="8" s="1"/>
  <c r="BA16" i="8"/>
  <c r="BC16" i="8" s="1"/>
  <c r="AZ165" i="8"/>
  <c r="BB165" i="8" s="1"/>
  <c r="AZ229" i="8"/>
  <c r="BB229" i="8" s="1"/>
  <c r="BB293" i="8"/>
  <c r="BC293" i="8" s="1"/>
  <c r="BA266" i="8"/>
  <c r="BB266" i="8"/>
  <c r="AZ287" i="8"/>
  <c r="BB287" i="8" s="1"/>
  <c r="AZ7" i="8"/>
  <c r="BB125" i="8"/>
  <c r="BC125" i="8" s="1"/>
  <c r="AZ269" i="8"/>
  <c r="BB269" i="8" s="1"/>
  <c r="AZ226" i="8"/>
  <c r="BB226" i="8" s="1"/>
  <c r="BA36" i="8"/>
  <c r="BC36" i="8" s="1"/>
  <c r="AZ186" i="8"/>
  <c r="BB186" i="8" s="1"/>
  <c r="BB153" i="8"/>
  <c r="BC153" i="8" s="1"/>
  <c r="AZ249" i="8"/>
  <c r="BB249" i="8" s="1"/>
  <c r="BB115" i="8"/>
  <c r="BC115" i="8" s="1"/>
  <c r="BB163" i="8"/>
  <c r="BC163" i="8" s="1"/>
  <c r="AZ243" i="8"/>
  <c r="BB243" i="8" s="1"/>
  <c r="AZ23" i="8"/>
  <c r="BB23" i="8" s="1"/>
  <c r="AZ190" i="8"/>
  <c r="BB190" i="8" s="1"/>
  <c r="AZ237" i="8"/>
  <c r="BB237" i="8" s="1"/>
  <c r="BA10" i="8"/>
  <c r="BC10" i="8" s="1"/>
  <c r="AZ145" i="8"/>
  <c r="BB145" i="8" s="1"/>
  <c r="AZ209" i="8"/>
  <c r="BB209" i="8" s="1"/>
  <c r="AZ246" i="8"/>
  <c r="BB246" i="8" s="1"/>
  <c r="AZ294" i="8"/>
  <c r="BB294" i="8" s="1"/>
  <c r="AZ235" i="8"/>
  <c r="BB235" i="8" s="1"/>
  <c r="AZ134" i="8"/>
  <c r="BB134" i="8" s="1"/>
  <c r="AZ111" i="8"/>
  <c r="BB111" i="8" s="1"/>
  <c r="BB271" i="8"/>
  <c r="BC271" i="8" s="1"/>
  <c r="BB142" i="8"/>
  <c r="BC142" i="8" s="1"/>
  <c r="AZ242" i="8"/>
  <c r="BB242" i="8" s="1"/>
  <c r="AZ290" i="8"/>
  <c r="BB290" i="8" s="1"/>
  <c r="AZ138" i="8"/>
  <c r="BB138" i="8" s="1"/>
  <c r="AZ183" i="8"/>
  <c r="BB183" i="8" s="1"/>
  <c r="AZ263" i="8"/>
  <c r="BB263" i="8" s="1"/>
  <c r="AZ199" i="8"/>
  <c r="BB199" i="8" s="1"/>
  <c r="BA112" i="8"/>
  <c r="BC112" i="8" s="1"/>
  <c r="BB97" i="8"/>
  <c r="BC97" i="8" s="1"/>
  <c r="AZ241" i="8"/>
  <c r="BB241" i="8" s="1"/>
  <c r="AZ273" i="8"/>
  <c r="BB273" i="8" s="1"/>
  <c r="AZ107" i="8"/>
  <c r="BB107" i="8" s="1"/>
  <c r="BB187" i="8"/>
  <c r="BC187" i="8" s="1"/>
  <c r="BA78" i="8"/>
  <c r="BC78" i="8" s="1"/>
  <c r="BA124" i="8"/>
  <c r="BC124" i="8" s="1"/>
  <c r="AZ101" i="8"/>
  <c r="BB101" i="8" s="1"/>
  <c r="AZ213" i="8"/>
  <c r="BB213" i="8" s="1"/>
  <c r="AZ234" i="8"/>
  <c r="BB234" i="8" s="1"/>
  <c r="AZ59" i="8"/>
  <c r="BB59" i="8" s="1"/>
  <c r="AZ141" i="8"/>
  <c r="BB141" i="8" s="1"/>
  <c r="AZ43" i="8"/>
  <c r="BB43" i="8" s="1"/>
  <c r="AZ105" i="8"/>
  <c r="BB105" i="8" s="1"/>
  <c r="AZ121" i="8"/>
  <c r="BB121" i="8" s="1"/>
  <c r="AZ265" i="8"/>
  <c r="BB265" i="8" s="1"/>
  <c r="AZ195" i="8"/>
  <c r="BB195" i="8" s="1"/>
  <c r="AZ158" i="8"/>
  <c r="BB158" i="8" s="1"/>
  <c r="AF47" i="9"/>
  <c r="AH47" i="9" s="1"/>
  <c r="AF282" i="9"/>
  <c r="AJ282" i="9" s="1"/>
  <c r="AE63" i="9"/>
  <c r="AF63" i="9" s="1"/>
  <c r="AL63" i="9" s="1"/>
  <c r="AN63" i="9" s="1"/>
  <c r="AE79" i="9"/>
  <c r="AF79" i="9" s="1"/>
  <c r="AH79" i="9" s="1"/>
  <c r="AF86" i="9"/>
  <c r="AL86" i="9" s="1"/>
  <c r="AN86" i="9" s="1"/>
  <c r="AE34" i="9"/>
  <c r="AF34" i="9" s="1"/>
  <c r="AH34" i="9" s="1"/>
  <c r="AB58" i="9"/>
  <c r="AL58" i="9" s="1"/>
  <c r="AN58" i="9" s="1"/>
  <c r="AF180" i="9"/>
  <c r="AJ180" i="9" s="1"/>
  <c r="AE95" i="9"/>
  <c r="AF95" i="9" s="1"/>
  <c r="AF61" i="9"/>
  <c r="AI61" i="9" s="1"/>
  <c r="AE266" i="9"/>
  <c r="AF266" i="9" s="1"/>
  <c r="AH266" i="9" s="1"/>
  <c r="AF69" i="8"/>
  <c r="AL69" i="8" s="1"/>
  <c r="AN69" i="8" s="1"/>
  <c r="AA121" i="8"/>
  <c r="AB121" i="8" s="1"/>
  <c r="AA79" i="8"/>
  <c r="AB79" i="8" s="1"/>
  <c r="AE39" i="8"/>
  <c r="AF39" i="8" s="1"/>
  <c r="AJ39" i="8" s="1"/>
  <c r="AF11" i="8"/>
  <c r="AH11" i="8" s="1"/>
  <c r="AA142" i="8"/>
  <c r="AB142" i="8" s="1"/>
  <c r="AA233" i="8"/>
  <c r="AB233" i="8" s="1"/>
  <c r="AE98" i="8"/>
  <c r="AF98" i="8" s="1"/>
  <c r="AL98" i="8" s="1"/>
  <c r="AN98" i="8" s="1"/>
  <c r="AA186" i="8"/>
  <c r="AB186" i="8" s="1"/>
  <c r="AF73" i="8"/>
  <c r="AL73" i="8" s="1"/>
  <c r="AA198" i="8"/>
  <c r="AB198" i="8" s="1"/>
  <c r="AE89" i="8"/>
  <c r="AF89" i="8" s="1"/>
  <c r="AJ89" i="8" s="1"/>
  <c r="AA226" i="8"/>
  <c r="AB226" i="8" s="1"/>
  <c r="AA271" i="8"/>
  <c r="AB271" i="8" s="1"/>
  <c r="AA145" i="8"/>
  <c r="AB145" i="8" s="1"/>
  <c r="AA227" i="8"/>
  <c r="AB227" i="8" s="1"/>
  <c r="AA137" i="8"/>
  <c r="AB137" i="8" s="1"/>
  <c r="AA169" i="8"/>
  <c r="AB169" i="8" s="1"/>
  <c r="AF183" i="9"/>
  <c r="AL183" i="9" s="1"/>
  <c r="AN183" i="9" s="1"/>
  <c r="AF93" i="9"/>
  <c r="AL93" i="9" s="1"/>
  <c r="AN93" i="9" s="1"/>
  <c r="AB29" i="9"/>
  <c r="AE253" i="9"/>
  <c r="AF253" i="9" s="1"/>
  <c r="AH253" i="9" s="1"/>
  <c r="AF256" i="9"/>
  <c r="AL256" i="9" s="1"/>
  <c r="AN256" i="9" s="1"/>
  <c r="AE74" i="9"/>
  <c r="AF74" i="9" s="1"/>
  <c r="AH74" i="9" s="1"/>
  <c r="AF236" i="9"/>
  <c r="AL236" i="9" s="1"/>
  <c r="AE98" i="9"/>
  <c r="AF98" i="9" s="1"/>
  <c r="AH98" i="9" s="1"/>
  <c r="AE296" i="9"/>
  <c r="AF296" i="9" s="1"/>
  <c r="AL296" i="9" s="1"/>
  <c r="AE185" i="9"/>
  <c r="AF185" i="9" s="1"/>
  <c r="AH185" i="9" s="1"/>
  <c r="AE224" i="9"/>
  <c r="AF224" i="9" s="1"/>
  <c r="AL224" i="9" s="1"/>
  <c r="AN224" i="9" s="1"/>
  <c r="AL62" i="9"/>
  <c r="AN62" i="9" s="1"/>
  <c r="AE57" i="9"/>
  <c r="AF57" i="9" s="1"/>
  <c r="AJ57" i="9" s="1"/>
  <c r="AE265" i="9"/>
  <c r="AF265" i="9" s="1"/>
  <c r="AL265" i="9" s="1"/>
  <c r="AF217" i="9"/>
  <c r="AH217" i="9" s="1"/>
  <c r="AF105" i="9"/>
  <c r="AL105" i="9" s="1"/>
  <c r="AN105" i="9" s="1"/>
  <c r="AF77" i="9"/>
  <c r="AL77" i="9" s="1"/>
  <c r="AN77" i="9" s="1"/>
  <c r="AH67" i="9"/>
  <c r="AJ67" i="9"/>
  <c r="AH68" i="9"/>
  <c r="AJ68" i="9"/>
  <c r="AF240" i="9"/>
  <c r="AL240" i="9" s="1"/>
  <c r="AN240" i="9" s="1"/>
  <c r="AE223" i="9"/>
  <c r="AF223" i="9" s="1"/>
  <c r="AH223" i="9" s="1"/>
  <c r="AE155" i="8"/>
  <c r="AF155" i="8" s="1"/>
  <c r="AI155" i="8" s="1"/>
  <c r="AA187" i="8"/>
  <c r="AB187" i="8" s="1"/>
  <c r="AE91" i="8"/>
  <c r="AF91" i="8" s="1"/>
  <c r="AI91" i="8" s="1"/>
  <c r="AF87" i="8"/>
  <c r="AI87" i="8" s="1"/>
  <c r="AF132" i="8"/>
  <c r="AL132" i="8" s="1"/>
  <c r="AE196" i="8"/>
  <c r="AF196" i="8" s="1"/>
  <c r="AH196" i="8" s="1"/>
  <c r="AF163" i="9"/>
  <c r="AL163" i="9" s="1"/>
  <c r="AE124" i="9"/>
  <c r="AF124" i="9" s="1"/>
  <c r="AH124" i="9" s="1"/>
  <c r="AE308" i="9"/>
  <c r="AF308" i="9" s="1"/>
  <c r="AL308" i="9" s="1"/>
  <c r="AN308" i="9" s="1"/>
  <c r="AF139" i="9"/>
  <c r="AL139" i="9" s="1"/>
  <c r="AE77" i="8"/>
  <c r="AE281" i="8"/>
  <c r="AF281" i="8" s="1"/>
  <c r="AJ281" i="8" s="1"/>
  <c r="AE304" i="9"/>
  <c r="AF304" i="9" s="1"/>
  <c r="AH304" i="9" s="1"/>
  <c r="AE214" i="9"/>
  <c r="AF214" i="9" s="1"/>
  <c r="AH214" i="9" s="1"/>
  <c r="AE300" i="9"/>
  <c r="AF300" i="9" s="1"/>
  <c r="AL300" i="9" s="1"/>
  <c r="AF231" i="9"/>
  <c r="AI231" i="9" s="1"/>
  <c r="AN82" i="9"/>
  <c r="AN78" i="9"/>
  <c r="AN73" i="9"/>
  <c r="AN96" i="9"/>
  <c r="AF220" i="8"/>
  <c r="AJ220" i="8" s="1"/>
  <c r="AE75" i="8"/>
  <c r="AF75" i="8" s="1"/>
  <c r="AH75" i="8" s="1"/>
  <c r="AF233" i="9"/>
  <c r="AH233" i="9" s="1"/>
  <c r="AF128" i="9"/>
  <c r="AH128" i="9" s="1"/>
  <c r="AF151" i="9"/>
  <c r="AL151" i="9" s="1"/>
  <c r="AN151" i="9" s="1"/>
  <c r="AE231" i="9"/>
  <c r="AE264" i="9"/>
  <c r="AF264" i="9" s="1"/>
  <c r="AL264" i="9" s="1"/>
  <c r="AN264" i="9" s="1"/>
  <c r="AE230" i="9"/>
  <c r="AF230" i="9" s="1"/>
  <c r="AI230" i="9" s="1"/>
  <c r="AL92" i="9"/>
  <c r="AN92" i="9" s="1"/>
  <c r="AL84" i="9"/>
  <c r="AN84" i="9" s="1"/>
  <c r="AH84" i="9"/>
  <c r="AF194" i="9"/>
  <c r="AH194" i="9" s="1"/>
  <c r="AL30" i="9"/>
  <c r="AN30" i="9" s="1"/>
  <c r="AH88" i="9"/>
  <c r="AB227" i="9"/>
  <c r="AF227" i="9"/>
  <c r="AF260" i="9"/>
  <c r="AH260" i="9" s="1"/>
  <c r="AF159" i="9"/>
  <c r="AL159" i="9" s="1"/>
  <c r="AF277" i="9"/>
  <c r="AL277" i="9" s="1"/>
  <c r="AE244" i="9"/>
  <c r="AF244" i="9" s="1"/>
  <c r="AL244" i="9" s="1"/>
  <c r="AE284" i="9"/>
  <c r="AF284" i="9" s="1"/>
  <c r="AJ284" i="9" s="1"/>
  <c r="AF294" i="9"/>
  <c r="AL294" i="9" s="1"/>
  <c r="AF245" i="9"/>
  <c r="AI245" i="9" s="1"/>
  <c r="AH5" i="9"/>
  <c r="AF198" i="9"/>
  <c r="AL198" i="9" s="1"/>
  <c r="AE255" i="9"/>
  <c r="AF255" i="9" s="1"/>
  <c r="AL255" i="9" s="1"/>
  <c r="AE287" i="9"/>
  <c r="AF287" i="9" s="1"/>
  <c r="AH287" i="9" s="1"/>
  <c r="AF112" i="9"/>
  <c r="AL112" i="9" s="1"/>
  <c r="AF150" i="9"/>
  <c r="AI150" i="9" s="1"/>
  <c r="AF209" i="9"/>
  <c r="AL209" i="9" s="1"/>
  <c r="AE257" i="9"/>
  <c r="AF257" i="9" s="1"/>
  <c r="AL257" i="9" s="1"/>
  <c r="AE241" i="9"/>
  <c r="AF241" i="9" s="1"/>
  <c r="AL241" i="9" s="1"/>
  <c r="AN241" i="9" s="1"/>
  <c r="AH96" i="9"/>
  <c r="AH94" i="9"/>
  <c r="AF270" i="9"/>
  <c r="AL270" i="9" s="1"/>
  <c r="AN270" i="9" s="1"/>
  <c r="AE283" i="9"/>
  <c r="AF283" i="9" s="1"/>
  <c r="AH283" i="9" s="1"/>
  <c r="AH107" i="9"/>
  <c r="AB56" i="9"/>
  <c r="AL56" i="9" s="1"/>
  <c r="AE290" i="9"/>
  <c r="AF290" i="9" s="1"/>
  <c r="AL290" i="9" s="1"/>
  <c r="AF291" i="9"/>
  <c r="AL291" i="9" s="1"/>
  <c r="AL29" i="9"/>
  <c r="AE239" i="9"/>
  <c r="AF239" i="9" s="1"/>
  <c r="AH239" i="9" s="1"/>
  <c r="AB280" i="9"/>
  <c r="AF280" i="9"/>
  <c r="AH280" i="9" s="1"/>
  <c r="AE173" i="9"/>
  <c r="AF173" i="9" s="1"/>
  <c r="AL173" i="9" s="1"/>
  <c r="AL68" i="9"/>
  <c r="AE267" i="9"/>
  <c r="AF267" i="9" s="1"/>
  <c r="AL267" i="9" s="1"/>
  <c r="AN267" i="9" s="1"/>
  <c r="AF161" i="9"/>
  <c r="AL161" i="9" s="1"/>
  <c r="AH82" i="9"/>
  <c r="AL5" i="9"/>
  <c r="AF234" i="9"/>
  <c r="AL234" i="9" s="1"/>
  <c r="AE285" i="9"/>
  <c r="AF285" i="9" s="1"/>
  <c r="AL285" i="9" s="1"/>
  <c r="AE303" i="9"/>
  <c r="AF303" i="9" s="1"/>
  <c r="AL303" i="9" s="1"/>
  <c r="AF269" i="9"/>
  <c r="AL269" i="9" s="1"/>
  <c r="AN269" i="9" s="1"/>
  <c r="AL94" i="9"/>
  <c r="AF132" i="9"/>
  <c r="AH132" i="9" s="1"/>
  <c r="AJ100" i="9"/>
  <c r="AF203" i="9"/>
  <c r="AH203" i="9" s="1"/>
  <c r="AF226" i="9"/>
  <c r="AL226" i="9" s="1"/>
  <c r="AF154" i="9"/>
  <c r="AJ154" i="9" s="1"/>
  <c r="AF165" i="9"/>
  <c r="AH165" i="9" s="1"/>
  <c r="AE281" i="9"/>
  <c r="AF281" i="9" s="1"/>
  <c r="AJ281" i="9" s="1"/>
  <c r="AF146" i="9"/>
  <c r="AH146" i="9" s="1"/>
  <c r="AE219" i="9"/>
  <c r="AF219" i="9" s="1"/>
  <c r="AJ219" i="9" s="1"/>
  <c r="AL40" i="9"/>
  <c r="AL43" i="9"/>
  <c r="AN43" i="9" s="1"/>
  <c r="AL72" i="9"/>
  <c r="AB207" i="9"/>
  <c r="AE207" i="9"/>
  <c r="AF207" i="9" s="1"/>
  <c r="AH207" i="9" s="1"/>
  <c r="AE220" i="9"/>
  <c r="AF220" i="9" s="1"/>
  <c r="AL220" i="9" s="1"/>
  <c r="AF141" i="9"/>
  <c r="AH141" i="9" s="1"/>
  <c r="AF210" i="9"/>
  <c r="AL210" i="9" s="1"/>
  <c r="AE218" i="9"/>
  <c r="AF218" i="9" s="1"/>
  <c r="AJ218" i="9" s="1"/>
  <c r="AF263" i="9"/>
  <c r="AL263" i="9" s="1"/>
  <c r="AF221" i="9"/>
  <c r="AJ221" i="9" s="1"/>
  <c r="AL23" i="9"/>
  <c r="AN23" i="9" s="1"/>
  <c r="AF242" i="9"/>
  <c r="AH242" i="9" s="1"/>
  <c r="AF160" i="9"/>
  <c r="AL160" i="9" s="1"/>
  <c r="AE237" i="9"/>
  <c r="AF237" i="9" s="1"/>
  <c r="AL237" i="9" s="1"/>
  <c r="AE274" i="9"/>
  <c r="AF274" i="9" s="1"/>
  <c r="AH274" i="9" s="1"/>
  <c r="AE197" i="9"/>
  <c r="AF197" i="9" s="1"/>
  <c r="AH197" i="9" s="1"/>
  <c r="AH91" i="9"/>
  <c r="AF157" i="9"/>
  <c r="AJ157" i="9" s="1"/>
  <c r="AL59" i="9"/>
  <c r="AF275" i="9"/>
  <c r="AL275" i="9" s="1"/>
  <c r="AF168" i="9"/>
  <c r="AL168" i="9" s="1"/>
  <c r="AF260" i="8"/>
  <c r="AJ260" i="8" s="1"/>
  <c r="AF123" i="8"/>
  <c r="AL123" i="8" s="1"/>
  <c r="AN123" i="8" s="1"/>
  <c r="AF5" i="8"/>
  <c r="AL5" i="8" s="1"/>
  <c r="AE114" i="8"/>
  <c r="AF25" i="8"/>
  <c r="AJ25" i="8" s="1"/>
  <c r="AF20" i="8"/>
  <c r="AH20" i="8" s="1"/>
  <c r="AF37" i="8"/>
  <c r="AH37" i="8" s="1"/>
  <c r="AF77" i="8"/>
  <c r="AL77" i="8" s="1"/>
  <c r="AN77" i="8" s="1"/>
  <c r="AF158" i="8"/>
  <c r="AH158" i="8" s="1"/>
  <c r="AE85" i="8"/>
  <c r="AF85" i="8" s="1"/>
  <c r="AJ85" i="8" s="1"/>
  <c r="AE81" i="8"/>
  <c r="AF150" i="8"/>
  <c r="AI150" i="8" s="1"/>
  <c r="AE239" i="8"/>
  <c r="AF239" i="8" s="1"/>
  <c r="AJ239" i="8" s="1"/>
  <c r="AE111" i="8"/>
  <c r="AF111" i="8" s="1"/>
  <c r="AF207" i="8"/>
  <c r="AI207" i="8" s="1"/>
  <c r="AF205" i="8"/>
  <c r="AJ205" i="8" s="1"/>
  <c r="AF113" i="8"/>
  <c r="AL113" i="8" s="1"/>
  <c r="AN113" i="8" s="1"/>
  <c r="AF49" i="8"/>
  <c r="AI49" i="8" s="1"/>
  <c r="AE108" i="8"/>
  <c r="AE116" i="8"/>
  <c r="AF278" i="9"/>
  <c r="AL278" i="9" s="1"/>
  <c r="AN278" i="9" s="1"/>
  <c r="AI80" i="9"/>
  <c r="AL70" i="9"/>
  <c r="AF228" i="9"/>
  <c r="AL228" i="9" s="1"/>
  <c r="AN228" i="9" s="1"/>
  <c r="AF126" i="9"/>
  <c r="AH126" i="9" s="1"/>
  <c r="AF110" i="9"/>
  <c r="AL110" i="9" s="1"/>
  <c r="AE232" i="9"/>
  <c r="AF232" i="9" s="1"/>
  <c r="AJ232" i="9" s="1"/>
  <c r="AE254" i="9"/>
  <c r="AF254" i="9" s="1"/>
  <c r="AI254" i="9" s="1"/>
  <c r="AH78" i="9"/>
  <c r="AF201" i="9"/>
  <c r="AL201" i="9" s="1"/>
  <c r="AF140" i="9"/>
  <c r="AH140" i="9" s="1"/>
  <c r="AF118" i="9"/>
  <c r="AL118" i="9" s="1"/>
  <c r="AE148" i="9"/>
  <c r="AF148" i="9" s="1"/>
  <c r="AI148" i="9" s="1"/>
  <c r="AB249" i="9"/>
  <c r="AF249" i="9"/>
  <c r="AH249" i="9" s="1"/>
  <c r="AJ37" i="9"/>
  <c r="AH89" i="9"/>
  <c r="AI51" i="9"/>
  <c r="AH37" i="9"/>
  <c r="AJ103" i="9"/>
  <c r="AL80" i="9"/>
  <c r="AL90" i="9"/>
  <c r="AL67" i="9"/>
  <c r="AB271" i="9"/>
  <c r="AF271" i="9"/>
  <c r="AH271" i="9" s="1"/>
  <c r="AL98" i="9"/>
  <c r="AH50" i="9"/>
  <c r="AE111" i="9"/>
  <c r="AF111" i="9" s="1"/>
  <c r="AH111" i="9" s="1"/>
  <c r="AL101" i="9"/>
  <c r="AN101" i="9" s="1"/>
  <c r="AE252" i="9"/>
  <c r="AF252" i="9" s="1"/>
  <c r="AL252" i="9" s="1"/>
  <c r="AE243" i="9"/>
  <c r="AF243" i="9" s="1"/>
  <c r="AH243" i="9" s="1"/>
  <c r="AF273" i="9"/>
  <c r="AL273" i="9" s="1"/>
  <c r="AF142" i="9"/>
  <c r="AH142" i="9" s="1"/>
  <c r="AL50" i="9"/>
  <c r="AF152" i="9"/>
  <c r="AK152" i="9" s="1"/>
  <c r="AF215" i="9"/>
  <c r="AL215" i="9" s="1"/>
  <c r="AE189" i="9"/>
  <c r="AF189" i="9" s="1"/>
  <c r="AI189" i="9" s="1"/>
  <c r="AF188" i="9"/>
  <c r="AL188" i="9" s="1"/>
  <c r="AF276" i="9"/>
  <c r="AL276" i="9" s="1"/>
  <c r="AE125" i="9"/>
  <c r="AF125" i="9" s="1"/>
  <c r="AL125" i="9" s="1"/>
  <c r="AE170" i="9"/>
  <c r="AF170" i="9" s="1"/>
  <c r="AJ170" i="9" s="1"/>
  <c r="AE175" i="9"/>
  <c r="AF175" i="9" s="1"/>
  <c r="AH175" i="9" s="1"/>
  <c r="AF225" i="9"/>
  <c r="AL225" i="9" s="1"/>
  <c r="AF116" i="9"/>
  <c r="AH116" i="9" s="1"/>
  <c r="AF261" i="9"/>
  <c r="AL261" i="9" s="1"/>
  <c r="AI109" i="9"/>
  <c r="AJ60" i="9"/>
  <c r="AJ41" i="9"/>
  <c r="AE190" i="9"/>
  <c r="AF190" i="9" s="1"/>
  <c r="AH190" i="9" s="1"/>
  <c r="AH87" i="9"/>
  <c r="AJ85" i="9"/>
  <c r="AL37" i="9"/>
  <c r="AL42" i="9"/>
  <c r="AL35" i="9"/>
  <c r="AF129" i="9"/>
  <c r="AL129" i="9" s="1"/>
  <c r="AI45" i="9"/>
  <c r="AL45" i="9"/>
  <c r="AL99" i="9"/>
  <c r="AB262" i="9"/>
  <c r="AE262" i="9"/>
  <c r="AF262" i="9" s="1"/>
  <c r="AH262" i="9" s="1"/>
  <c r="AB199" i="9"/>
  <c r="AF199" i="9"/>
  <c r="AF238" i="9"/>
  <c r="AI238" i="9" s="1"/>
  <c r="AF286" i="9"/>
  <c r="AI286" i="9" s="1"/>
  <c r="AF158" i="9"/>
  <c r="AL158" i="9" s="1"/>
  <c r="AF113" i="9"/>
  <c r="AL113" i="9" s="1"/>
  <c r="AE213" i="9"/>
  <c r="AF213" i="9" s="1"/>
  <c r="AL213" i="9" s="1"/>
  <c r="AN213" i="9" s="1"/>
  <c r="AF250" i="9"/>
  <c r="AH250" i="9" s="1"/>
  <c r="AE293" i="9"/>
  <c r="AF293" i="9" s="1"/>
  <c r="AL293" i="9" s="1"/>
  <c r="AL100" i="9"/>
  <c r="AF155" i="9"/>
  <c r="AJ155" i="9" s="1"/>
  <c r="AF192" i="9"/>
  <c r="AJ192" i="9" s="1"/>
  <c r="AF122" i="9"/>
  <c r="AL122" i="9" s="1"/>
  <c r="AF200" i="9"/>
  <c r="AH200" i="9" s="1"/>
  <c r="AH72" i="9"/>
  <c r="AI42" i="9"/>
  <c r="AJ35" i="9"/>
  <c r="AJ83" i="9"/>
  <c r="AL87" i="9"/>
  <c r="AF144" i="9"/>
  <c r="AJ144" i="9" s="1"/>
  <c r="AF153" i="9"/>
  <c r="AH153" i="9" s="1"/>
  <c r="AF206" i="9"/>
  <c r="AI206" i="9" s="1"/>
  <c r="AE246" i="9"/>
  <c r="AF246" i="9" s="1"/>
  <c r="AF138" i="9"/>
  <c r="AL138" i="9" s="1"/>
  <c r="AF222" i="9"/>
  <c r="AH222" i="9" s="1"/>
  <c r="AH100" i="9"/>
  <c r="AE195" i="9"/>
  <c r="AF195" i="9" s="1"/>
  <c r="AL195" i="9" s="1"/>
  <c r="AN195" i="9" s="1"/>
  <c r="AE279" i="9"/>
  <c r="AF279" i="9" s="1"/>
  <c r="AL279" i="9" s="1"/>
  <c r="AF136" i="9"/>
  <c r="AH136" i="9" s="1"/>
  <c r="AJ39" i="9"/>
  <c r="AL60" i="9"/>
  <c r="AN60" i="9" s="1"/>
  <c r="AL85" i="9"/>
  <c r="AN85" i="9" s="1"/>
  <c r="AF10" i="9"/>
  <c r="AH10" i="9" s="1"/>
  <c r="AE76" i="9"/>
  <c r="AF76" i="9" s="1"/>
  <c r="AF143" i="9"/>
  <c r="AJ143" i="9" s="1"/>
  <c r="AF147" i="9"/>
  <c r="AH147" i="9" s="1"/>
  <c r="AE162" i="9"/>
  <c r="AF162" i="9" s="1"/>
  <c r="AI162" i="9" s="1"/>
  <c r="AF202" i="9"/>
  <c r="AI202" i="9" s="1"/>
  <c r="AE164" i="9"/>
  <c r="AF164" i="9" s="1"/>
  <c r="AH164" i="9" s="1"/>
  <c r="AE169" i="9"/>
  <c r="AF169" i="9" s="1"/>
  <c r="AH169" i="9" s="1"/>
  <c r="AF193" i="9"/>
  <c r="AH193" i="9" s="1"/>
  <c r="AF211" i="9"/>
  <c r="AL211" i="9" s="1"/>
  <c r="AF259" i="9"/>
  <c r="AJ259" i="9" s="1"/>
  <c r="AL41" i="9"/>
  <c r="AF54" i="9"/>
  <c r="AJ54" i="9" s="1"/>
  <c r="AI81" i="9"/>
  <c r="AH81" i="9"/>
  <c r="AL81" i="9"/>
  <c r="AH32" i="9"/>
  <c r="AI32" i="9"/>
  <c r="AH48" i="9"/>
  <c r="AL48" i="9"/>
  <c r="AL91" i="9"/>
  <c r="AL75" i="9"/>
  <c r="AL89" i="9"/>
  <c r="AN89" i="9" s="1"/>
  <c r="AL109" i="9"/>
  <c r="AH102" i="9"/>
  <c r="AL102" i="9"/>
  <c r="AL104" i="9"/>
  <c r="AH104" i="9"/>
  <c r="AF120" i="9"/>
  <c r="AL120" i="9" s="1"/>
  <c r="AF166" i="9"/>
  <c r="AL166" i="9" s="1"/>
  <c r="AF212" i="9"/>
  <c r="AL212" i="9" s="1"/>
  <c r="AE121" i="9"/>
  <c r="AF121" i="9" s="1"/>
  <c r="AL121" i="9" s="1"/>
  <c r="AF131" i="9"/>
  <c r="AH131" i="9" s="1"/>
  <c r="AE156" i="9"/>
  <c r="AF156" i="9" s="1"/>
  <c r="AL156" i="9" s="1"/>
  <c r="AF248" i="9"/>
  <c r="AL248" i="9" s="1"/>
  <c r="AL32" i="9"/>
  <c r="AL69" i="9"/>
  <c r="AH86" i="9"/>
  <c r="AE114" i="9"/>
  <c r="AF114" i="9" s="1"/>
  <c r="AL114" i="9" s="1"/>
  <c r="AF191" i="9"/>
  <c r="AH191" i="9" s="1"/>
  <c r="AE251" i="9"/>
  <c r="AF251" i="9" s="1"/>
  <c r="AH251" i="9" s="1"/>
  <c r="AE171" i="9"/>
  <c r="AF171" i="9" s="1"/>
  <c r="AF130" i="9"/>
  <c r="AL130" i="9" s="1"/>
  <c r="AN130" i="9" s="1"/>
  <c r="AF208" i="9"/>
  <c r="AJ208" i="9" s="1"/>
  <c r="AF292" i="9"/>
  <c r="AH292" i="9" s="1"/>
  <c r="AF127" i="9"/>
  <c r="AL127" i="9" s="1"/>
  <c r="AF137" i="9"/>
  <c r="AL137" i="9" s="1"/>
  <c r="AL51" i="9"/>
  <c r="AN51" i="9" s="1"/>
  <c r="AL103" i="9"/>
  <c r="AN103" i="9" s="1"/>
  <c r="AE172" i="9"/>
  <c r="AF172" i="9" s="1"/>
  <c r="AL172" i="9" s="1"/>
  <c r="AE115" i="9"/>
  <c r="AF115" i="9" s="1"/>
  <c r="AL115" i="9" s="1"/>
  <c r="AE174" i="9"/>
  <c r="AF174" i="9" s="1"/>
  <c r="AJ174" i="9" s="1"/>
  <c r="AE196" i="9"/>
  <c r="AF196" i="9" s="1"/>
  <c r="AH196" i="9" s="1"/>
  <c r="AF119" i="9"/>
  <c r="AL119" i="9" s="1"/>
  <c r="AN119" i="9" s="1"/>
  <c r="AL39" i="9"/>
  <c r="AL83" i="9"/>
  <c r="AB9" i="9"/>
  <c r="AF9" i="9"/>
  <c r="AH9" i="9" s="1"/>
  <c r="AL38" i="9"/>
  <c r="AH38" i="9"/>
  <c r="AH99" i="9"/>
  <c r="AB27" i="9"/>
  <c r="AF27" i="9"/>
  <c r="AH27" i="9" s="1"/>
  <c r="AE55" i="9"/>
  <c r="AF55" i="9" s="1"/>
  <c r="AH55" i="9" s="1"/>
  <c r="AB55" i="9"/>
  <c r="AF15" i="9"/>
  <c r="AB18" i="9"/>
  <c r="AE18" i="9"/>
  <c r="AF18" i="9" s="1"/>
  <c r="AH18" i="9" s="1"/>
  <c r="AB12" i="9"/>
  <c r="AE12" i="9"/>
  <c r="AF12" i="9" s="1"/>
  <c r="AF20" i="9"/>
  <c r="AH20" i="9" s="1"/>
  <c r="AB20" i="9"/>
  <c r="AB24" i="9"/>
  <c r="AE24" i="9"/>
  <c r="AF24" i="9" s="1"/>
  <c r="AH24" i="9" s="1"/>
  <c r="AB26" i="9"/>
  <c r="AE26" i="9"/>
  <c r="AF26" i="9" s="1"/>
  <c r="AH26" i="9" s="1"/>
  <c r="AB6" i="9"/>
  <c r="AE6" i="9"/>
  <c r="AF6" i="9" s="1"/>
  <c r="AH6" i="9" s="1"/>
  <c r="AE7" i="9"/>
  <c r="AF7" i="9" s="1"/>
  <c r="AH7" i="9" s="1"/>
  <c r="AB7" i="9"/>
  <c r="AB14" i="9"/>
  <c r="AF14" i="9"/>
  <c r="AH14" i="9" s="1"/>
  <c r="AB22" i="9"/>
  <c r="AE22" i="9"/>
  <c r="AF22" i="9" s="1"/>
  <c r="AF11" i="9"/>
  <c r="AH11" i="9" s="1"/>
  <c r="AB11" i="9"/>
  <c r="AE8" i="9"/>
  <c r="AF8" i="9" s="1"/>
  <c r="AH8" i="9" s="1"/>
  <c r="AB8" i="9"/>
  <c r="AH65" i="9"/>
  <c r="AL65" i="9"/>
  <c r="AH36" i="9"/>
  <c r="AL36" i="9"/>
  <c r="AN36" i="9" s="1"/>
  <c r="AL66" i="9"/>
  <c r="AB133" i="9"/>
  <c r="AE133" i="9"/>
  <c r="AF133" i="9" s="1"/>
  <c r="AJ133" i="9" s="1"/>
  <c r="AF167" i="9"/>
  <c r="AL167" i="9" s="1"/>
  <c r="AF204" i="9"/>
  <c r="AH204" i="9" s="1"/>
  <c r="AB204" i="9"/>
  <c r="AE247" i="9"/>
  <c r="AF247" i="9" s="1"/>
  <c r="AH247" i="9" s="1"/>
  <c r="AB247" i="9"/>
  <c r="AL52" i="9"/>
  <c r="AN52" i="9" s="1"/>
  <c r="AE13" i="9"/>
  <c r="AF13" i="9" s="1"/>
  <c r="AH13" i="9" s="1"/>
  <c r="AB13" i="9"/>
  <c r="AB117" i="9"/>
  <c r="AE135" i="9"/>
  <c r="AF135" i="9" s="1"/>
  <c r="AH135" i="9" s="1"/>
  <c r="AB135" i="9"/>
  <c r="AL64" i="9"/>
  <c r="AB21" i="9"/>
  <c r="AF21" i="9"/>
  <c r="AF17" i="9"/>
  <c r="AH17" i="9" s="1"/>
  <c r="AB17" i="9"/>
  <c r="AF16" i="9"/>
  <c r="AH16" i="9" s="1"/>
  <c r="AB16" i="9"/>
  <c r="AL71" i="9"/>
  <c r="AN71" i="9" s="1"/>
  <c r="AL47" i="9"/>
  <c r="AF149" i="9"/>
  <c r="AI149" i="9" s="1"/>
  <c r="AB149" i="9"/>
  <c r="AE149" i="9"/>
  <c r="AF205" i="9"/>
  <c r="AJ205" i="9" s="1"/>
  <c r="AB205" i="9"/>
  <c r="AF28" i="9"/>
  <c r="AH28" i="9" s="1"/>
  <c r="AB28" i="9"/>
  <c r="AE117" i="9"/>
  <c r="AF117" i="9" s="1"/>
  <c r="AI117" i="9" s="1"/>
  <c r="AB25" i="9"/>
  <c r="AE25" i="9"/>
  <c r="AF25" i="9" s="1"/>
  <c r="AI214" i="9"/>
  <c r="AH299" i="9"/>
  <c r="AK299" i="9"/>
  <c r="AL299" i="9"/>
  <c r="AH297" i="9"/>
  <c r="AK297" i="9"/>
  <c r="AL297" i="9"/>
  <c r="AL46" i="9"/>
  <c r="AI46" i="9"/>
  <c r="AH46" i="9"/>
  <c r="AH268" i="9"/>
  <c r="AL268" i="9"/>
  <c r="AH302" i="9"/>
  <c r="AK302" i="9"/>
  <c r="AL302" i="9"/>
  <c r="AN184" i="9"/>
  <c r="AH295" i="9"/>
  <c r="AK295" i="9"/>
  <c r="AL295" i="9"/>
  <c r="AH95" i="9"/>
  <c r="AL95" i="9"/>
  <c r="AJ178" i="9"/>
  <c r="AH178" i="9"/>
  <c r="AL178" i="9"/>
  <c r="AH306" i="9"/>
  <c r="AK306" i="9"/>
  <c r="AL306" i="9"/>
  <c r="AK305" i="9"/>
  <c r="AH305" i="9"/>
  <c r="AL305" i="9"/>
  <c r="AH97" i="9"/>
  <c r="AH106" i="9"/>
  <c r="AL106" i="9"/>
  <c r="AH186" i="9"/>
  <c r="AJ177" i="9"/>
  <c r="AH177" i="9"/>
  <c r="AL177" i="9"/>
  <c r="AH216" i="9"/>
  <c r="AJ216" i="9"/>
  <c r="AL216" i="9"/>
  <c r="AA310" i="9"/>
  <c r="AE235" i="9"/>
  <c r="AF235" i="9" s="1"/>
  <c r="AH187" i="9"/>
  <c r="AE134" i="9"/>
  <c r="AF134" i="9" s="1"/>
  <c r="AI108" i="9"/>
  <c r="AH108" i="9"/>
  <c r="AL108" i="9"/>
  <c r="AH151" i="9"/>
  <c r="AH288" i="9"/>
  <c r="AI288" i="9"/>
  <c r="AL288" i="9"/>
  <c r="AH298" i="9"/>
  <c r="AK298" i="9"/>
  <c r="AL298" i="9"/>
  <c r="AH307" i="9"/>
  <c r="AK307" i="9"/>
  <c r="AL307" i="9"/>
  <c r="AJ53" i="9"/>
  <c r="AL53" i="9"/>
  <c r="AH53" i="9"/>
  <c r="AH229" i="9"/>
  <c r="AL229" i="9"/>
  <c r="AN145" i="9"/>
  <c r="AH179" i="9"/>
  <c r="AH289" i="9"/>
  <c r="AI289" i="9"/>
  <c r="AL289" i="9"/>
  <c r="AL97" i="9"/>
  <c r="AJ217" i="9"/>
  <c r="AH272" i="9"/>
  <c r="AL187" i="9"/>
  <c r="AL186" i="9"/>
  <c r="AL33" i="9"/>
  <c r="AH33" i="9"/>
  <c r="AI33" i="9"/>
  <c r="AJ176" i="9"/>
  <c r="AH176" i="9"/>
  <c r="AL176" i="9"/>
  <c r="AL231" i="9"/>
  <c r="AN272" i="9"/>
  <c r="AH258" i="9"/>
  <c r="AJ258" i="9"/>
  <c r="AL258" i="9"/>
  <c r="AI31" i="9"/>
  <c r="AJ49" i="9"/>
  <c r="AL49" i="9"/>
  <c r="AI49" i="9"/>
  <c r="AH49" i="9"/>
  <c r="AH181" i="9"/>
  <c r="AH182" i="9"/>
  <c r="AI182" i="9"/>
  <c r="AL182" i="9"/>
  <c r="AH184" i="9"/>
  <c r="AK301" i="9"/>
  <c r="AL301" i="9"/>
  <c r="AH301" i="9"/>
  <c r="AF123" i="9"/>
  <c r="AL123" i="9" s="1"/>
  <c r="AH145" i="9"/>
  <c r="AL181" i="9"/>
  <c r="AF83" i="8"/>
  <c r="AJ83" i="8" s="1"/>
  <c r="AF106" i="8"/>
  <c r="AL106" i="8" s="1"/>
  <c r="AE232" i="8"/>
  <c r="AF82" i="8"/>
  <c r="AL82" i="8" s="1"/>
  <c r="AN82" i="8" s="1"/>
  <c r="AE104" i="8"/>
  <c r="AF211" i="8"/>
  <c r="AL211" i="8" s="1"/>
  <c r="AN211" i="8" s="1"/>
  <c r="AF171" i="8"/>
  <c r="AJ171" i="8" s="1"/>
  <c r="AE28" i="8"/>
  <c r="AE112" i="8"/>
  <c r="AF10" i="8"/>
  <c r="AL10" i="8" s="1"/>
  <c r="AE65" i="8"/>
  <c r="AE93" i="8"/>
  <c r="AE137" i="8"/>
  <c r="AE88" i="8"/>
  <c r="AE171" i="8"/>
  <c r="AE268" i="8"/>
  <c r="AF268" i="8" s="1"/>
  <c r="AH268" i="8" s="1"/>
  <c r="AE47" i="8"/>
  <c r="AF216" i="8"/>
  <c r="AJ216" i="8" s="1"/>
  <c r="AE148" i="8"/>
  <c r="AF148" i="8" s="1"/>
  <c r="AI148" i="8" s="1"/>
  <c r="AE207" i="8"/>
  <c r="AE73" i="8"/>
  <c r="AE143" i="8"/>
  <c r="AE99" i="8"/>
  <c r="AF188" i="8"/>
  <c r="AL188" i="8" s="1"/>
  <c r="AN188" i="8" s="1"/>
  <c r="AE154" i="8"/>
  <c r="AE102" i="8"/>
  <c r="AF144" i="8"/>
  <c r="AJ144" i="8" s="1"/>
  <c r="AF212" i="8"/>
  <c r="AI212" i="8" s="1"/>
  <c r="AE214" i="8"/>
  <c r="AF214" i="8" s="1"/>
  <c r="AI214" i="8" s="1"/>
  <c r="AF180" i="8"/>
  <c r="AJ180" i="8" s="1"/>
  <c r="AF133" i="8"/>
  <c r="AJ133" i="8" s="1"/>
  <c r="AE288" i="8"/>
  <c r="AF288" i="8" s="1"/>
  <c r="AI288" i="8" s="1"/>
  <c r="AF246" i="8"/>
  <c r="AL246" i="8" s="1"/>
  <c r="AF200" i="8"/>
  <c r="AI200" i="8" s="1"/>
  <c r="AF168" i="8"/>
  <c r="AL168" i="8" s="1"/>
  <c r="AF236" i="8"/>
  <c r="AI236" i="8" s="1"/>
  <c r="AE110" i="8"/>
  <c r="AE66" i="8"/>
  <c r="AE71" i="8"/>
  <c r="AE78" i="8"/>
  <c r="AF18" i="8"/>
  <c r="AH18" i="8" s="1"/>
  <c r="AE90" i="8"/>
  <c r="AE158" i="8"/>
  <c r="AF29" i="8"/>
  <c r="AL29" i="8" s="1"/>
  <c r="AN29" i="8" s="1"/>
  <c r="AF204" i="8"/>
  <c r="AJ204" i="8" s="1"/>
  <c r="AF13" i="8"/>
  <c r="AH13" i="8" s="1"/>
  <c r="AE168" i="8"/>
  <c r="AF118" i="8"/>
  <c r="AH118" i="8" s="1"/>
  <c r="AE236" i="8"/>
  <c r="AE9" i="8"/>
  <c r="AE50" i="8"/>
  <c r="AE165" i="8"/>
  <c r="AE246" i="8"/>
  <c r="AE14" i="8"/>
  <c r="AE120" i="8"/>
  <c r="AF292" i="8"/>
  <c r="AL292" i="8" s="1"/>
  <c r="AE48" i="8"/>
  <c r="AF48" i="8" s="1"/>
  <c r="AE105" i="8"/>
  <c r="AF279" i="8"/>
  <c r="AL279" i="8" s="1"/>
  <c r="AN279" i="8" s="1"/>
  <c r="AE200" i="8"/>
  <c r="AE113" i="8"/>
  <c r="AF70" i="8"/>
  <c r="AL70" i="8" s="1"/>
  <c r="AE292" i="8"/>
  <c r="AE52" i="8"/>
  <c r="AF32" i="8"/>
  <c r="AI32" i="8" s="1"/>
  <c r="AF100" i="8"/>
  <c r="AI100" i="8" s="1"/>
  <c r="AE262" i="8"/>
  <c r="AF262" i="8" s="1"/>
  <c r="AI262" i="8" s="1"/>
  <c r="AF206" i="8"/>
  <c r="AI206" i="8" s="1"/>
  <c r="AF152" i="8"/>
  <c r="AI152" i="8" s="1"/>
  <c r="AF256" i="8"/>
  <c r="AH256" i="8" s="1"/>
  <c r="AF258" i="8"/>
  <c r="AJ258" i="8" s="1"/>
  <c r="AE140" i="8"/>
  <c r="AF140" i="8" s="1"/>
  <c r="AL140" i="8" s="1"/>
  <c r="AF210" i="8"/>
  <c r="AI210" i="8" s="1"/>
  <c r="AE209" i="8"/>
  <c r="AF209" i="8" s="1"/>
  <c r="AH209" i="8" s="1"/>
  <c r="AF225" i="8"/>
  <c r="AL225" i="8" s="1"/>
  <c r="AF289" i="8"/>
  <c r="AI289" i="8" s="1"/>
  <c r="AF151" i="8"/>
  <c r="AK151" i="8" s="1"/>
  <c r="AE224" i="8"/>
  <c r="AF224" i="8" s="1"/>
  <c r="AL224" i="8" s="1"/>
  <c r="AE294" i="8"/>
  <c r="AF294" i="8" s="1"/>
  <c r="AH294" i="8" s="1"/>
  <c r="AF272" i="8"/>
  <c r="AL272" i="8" s="1"/>
  <c r="AN272" i="8" s="1"/>
  <c r="AF161" i="8"/>
  <c r="AL161" i="8" s="1"/>
  <c r="AN161" i="8" s="1"/>
  <c r="AJ217" i="8"/>
  <c r="AI217" i="8"/>
  <c r="AE150" i="8"/>
  <c r="AE252" i="8"/>
  <c r="AF252" i="8" s="1"/>
  <c r="AH252" i="8" s="1"/>
  <c r="AF232" i="8"/>
  <c r="AJ232" i="8" s="1"/>
  <c r="AE170" i="8"/>
  <c r="AE264" i="8"/>
  <c r="AF264" i="8" s="1"/>
  <c r="AL264" i="8" s="1"/>
  <c r="AF175" i="8"/>
  <c r="AJ175" i="8" s="1"/>
  <c r="AE219" i="8"/>
  <c r="AI74" i="8"/>
  <c r="AF208" i="8"/>
  <c r="AJ208" i="8" s="1"/>
  <c r="AF149" i="8"/>
  <c r="AI149" i="8" s="1"/>
  <c r="AE174" i="8"/>
  <c r="AF174" i="8" s="1"/>
  <c r="AJ174" i="8" s="1"/>
  <c r="AF176" i="8"/>
  <c r="AJ176" i="8" s="1"/>
  <c r="AE208" i="8"/>
  <c r="AE176" i="8"/>
  <c r="AF221" i="8"/>
  <c r="AH221" i="8" s="1"/>
  <c r="AF16" i="8"/>
  <c r="AL16" i="8" s="1"/>
  <c r="AN16" i="8" s="1"/>
  <c r="AF192" i="8"/>
  <c r="AJ192" i="8" s="1"/>
  <c r="AF215" i="8"/>
  <c r="AI215" i="8" s="1"/>
  <c r="AE234" i="8"/>
  <c r="AF234" i="8" s="1"/>
  <c r="AH234" i="8" s="1"/>
  <c r="AE223" i="8"/>
  <c r="AF223" i="8" s="1"/>
  <c r="AI223" i="8" s="1"/>
  <c r="AE194" i="8"/>
  <c r="AF194" i="8" s="1"/>
  <c r="AI194" i="8" s="1"/>
  <c r="AE123" i="8"/>
  <c r="AE30" i="8"/>
  <c r="AE126" i="8"/>
  <c r="AE259" i="8"/>
  <c r="AE11" i="8"/>
  <c r="AF17" i="8"/>
  <c r="AL17" i="8" s="1"/>
  <c r="AN17" i="8" s="1"/>
  <c r="AF130" i="8"/>
  <c r="AL130" i="8" s="1"/>
  <c r="AE175" i="8"/>
  <c r="AE27" i="8"/>
  <c r="AF181" i="8"/>
  <c r="AL181" i="8" s="1"/>
  <c r="AF273" i="8"/>
  <c r="AL273" i="8" s="1"/>
  <c r="AN273" i="8" s="1"/>
  <c r="AE86" i="8"/>
  <c r="AE229" i="8"/>
  <c r="AE276" i="8"/>
  <c r="AF276" i="8" s="1"/>
  <c r="AH276" i="8" s="1"/>
  <c r="AF184" i="8"/>
  <c r="AL184" i="8" s="1"/>
  <c r="AN184" i="8" s="1"/>
  <c r="AF131" i="8"/>
  <c r="AL131" i="8" s="1"/>
  <c r="AE266" i="8"/>
  <c r="AF266" i="8" s="1"/>
  <c r="AL266" i="8" s="1"/>
  <c r="AN266" i="8" s="1"/>
  <c r="AE206" i="8"/>
  <c r="AE152" i="8"/>
  <c r="AE164" i="8"/>
  <c r="AF164" i="8" s="1"/>
  <c r="AI164" i="8" s="1"/>
  <c r="AE283" i="8"/>
  <c r="AF283" i="8" s="1"/>
  <c r="AJ283" i="8" s="1"/>
  <c r="AF182" i="8"/>
  <c r="AI182" i="8" s="1"/>
  <c r="AE220" i="8"/>
  <c r="AE258" i="8"/>
  <c r="AF58" i="8"/>
  <c r="AL58" i="8" s="1"/>
  <c r="AN58" i="8" s="1"/>
  <c r="AE33" i="8"/>
  <c r="AE122" i="8"/>
  <c r="AF44" i="8"/>
  <c r="AL44" i="8" s="1"/>
  <c r="AN44" i="8" s="1"/>
  <c r="AF119" i="8"/>
  <c r="AL119" i="8" s="1"/>
  <c r="AN119" i="8" s="1"/>
  <c r="AE87" i="8"/>
  <c r="AF248" i="8"/>
  <c r="AL248" i="8" s="1"/>
  <c r="AE212" i="8"/>
  <c r="AF54" i="8"/>
  <c r="AJ54" i="8" s="1"/>
  <c r="AE243" i="8"/>
  <c r="AF243" i="8" s="1"/>
  <c r="AH243" i="8" s="1"/>
  <c r="AF228" i="8"/>
  <c r="AH228" i="8" s="1"/>
  <c r="AE136" i="8"/>
  <c r="AE277" i="8"/>
  <c r="AE144" i="8"/>
  <c r="AE293" i="8"/>
  <c r="AF293" i="8" s="1"/>
  <c r="AH293" i="8" s="1"/>
  <c r="AE60" i="8"/>
  <c r="AE69" i="8"/>
  <c r="AF199" i="8"/>
  <c r="AL199" i="8" s="1"/>
  <c r="AN199" i="8" s="1"/>
  <c r="AE240" i="8"/>
  <c r="AE127" i="8"/>
  <c r="AE53" i="8"/>
  <c r="AE64" i="8"/>
  <c r="AF136" i="8"/>
  <c r="AL136" i="8" s="1"/>
  <c r="AF160" i="8"/>
  <c r="AH160" i="8" s="1"/>
  <c r="AE61" i="8"/>
  <c r="AF24" i="8"/>
  <c r="AL24" i="8" s="1"/>
  <c r="AN24" i="8" s="1"/>
  <c r="AE128" i="8"/>
  <c r="AE132" i="8"/>
  <c r="AE166" i="8"/>
  <c r="AE180" i="8"/>
  <c r="AE256" i="8"/>
  <c r="AE157" i="8"/>
  <c r="AF157" i="8" s="1"/>
  <c r="AF240" i="8"/>
  <c r="AL240" i="8" s="1"/>
  <c r="AE269" i="8"/>
  <c r="AF269" i="8" s="1"/>
  <c r="AE215" i="8"/>
  <c r="AE244" i="8"/>
  <c r="AF244" i="8" s="1"/>
  <c r="AL244" i="8" s="1"/>
  <c r="AN244" i="8" s="1"/>
  <c r="AN110" i="8"/>
  <c r="AH62" i="8"/>
  <c r="AL62" i="8"/>
  <c r="AH68" i="8"/>
  <c r="AL68" i="8"/>
  <c r="AH124" i="8"/>
  <c r="AL124" i="8"/>
  <c r="AH57" i="8"/>
  <c r="AL57" i="8"/>
  <c r="AN36" i="8"/>
  <c r="AH6" i="8"/>
  <c r="AL6" i="8"/>
  <c r="AH12" i="8"/>
  <c r="AL12" i="8"/>
  <c r="AH22" i="8"/>
  <c r="AL22" i="8"/>
  <c r="AH72" i="8"/>
  <c r="AN112" i="8"/>
  <c r="AH303" i="8"/>
  <c r="AK303" i="8"/>
  <c r="AL303" i="8"/>
  <c r="AN34" i="8"/>
  <c r="AH26" i="8"/>
  <c r="AL26" i="8"/>
  <c r="AN120" i="8"/>
  <c r="AN128" i="8"/>
  <c r="AK299" i="8"/>
  <c r="AH299" i="8"/>
  <c r="AL299" i="8"/>
  <c r="AK298" i="8"/>
  <c r="AH298" i="8"/>
  <c r="AL298" i="8"/>
  <c r="AH295" i="8"/>
  <c r="AK295" i="8"/>
  <c r="AL295" i="8"/>
  <c r="AH296" i="8"/>
  <c r="AK296" i="8"/>
  <c r="AL296" i="8"/>
  <c r="AH56" i="8"/>
  <c r="AL56" i="8"/>
  <c r="AH21" i="8"/>
  <c r="AL21" i="8"/>
  <c r="AH297" i="8"/>
  <c r="AK297" i="8"/>
  <c r="AL297" i="8"/>
  <c r="AN114" i="8"/>
  <c r="AH45" i="8"/>
  <c r="AL45" i="8"/>
  <c r="AH46" i="8"/>
  <c r="AL46" i="8"/>
  <c r="AN304" i="8"/>
  <c r="AN14" i="8"/>
  <c r="AK302" i="8"/>
  <c r="AH302" i="8"/>
  <c r="AL302" i="8"/>
  <c r="AH64" i="8"/>
  <c r="AH122" i="8"/>
  <c r="AH126" i="8"/>
  <c r="AL126" i="8"/>
  <c r="AH9" i="8"/>
  <c r="AL9" i="8"/>
  <c r="AH94" i="8"/>
  <c r="AL94" i="8"/>
  <c r="AH84" i="8"/>
  <c r="AL84" i="8"/>
  <c r="AH301" i="8"/>
  <c r="AK301" i="8"/>
  <c r="AL301" i="8"/>
  <c r="AH41" i="8"/>
  <c r="AL41" i="8"/>
  <c r="AH177" i="8"/>
  <c r="AL177" i="8"/>
  <c r="AH102" i="8"/>
  <c r="AH33" i="8"/>
  <c r="AL33" i="8"/>
  <c r="AH300" i="8"/>
  <c r="AK300" i="8"/>
  <c r="AL300" i="8"/>
  <c r="AH108" i="8"/>
  <c r="AH304" i="8"/>
  <c r="AK304" i="8"/>
  <c r="AH8" i="8"/>
  <c r="AH74" i="8"/>
  <c r="AL74" i="8"/>
  <c r="AH92" i="8"/>
  <c r="AH76" i="8"/>
  <c r="AL76" i="8"/>
  <c r="AH104" i="8"/>
  <c r="AH42" i="8"/>
  <c r="AL42" i="8"/>
  <c r="AH80" i="8"/>
  <c r="AL80" i="8"/>
  <c r="AN8" i="8"/>
  <c r="AH30" i="8"/>
  <c r="AH66" i="8"/>
  <c r="AH90" i="8"/>
  <c r="AL50" i="8"/>
  <c r="AH36" i="8"/>
  <c r="AH112" i="8"/>
  <c r="AH114" i="8"/>
  <c r="AH14" i="8"/>
  <c r="AH52" i="8"/>
  <c r="AH78" i="8"/>
  <c r="AL122" i="8"/>
  <c r="AL92" i="8"/>
  <c r="AL78" i="8"/>
  <c r="AH34" i="8"/>
  <c r="AH53" i="8"/>
  <c r="AL53" i="8"/>
  <c r="AH38" i="8"/>
  <c r="AL38" i="8"/>
  <c r="AH61" i="8"/>
  <c r="AL61" i="8"/>
  <c r="AH128" i="8"/>
  <c r="AH60" i="8"/>
  <c r="AL60" i="8"/>
  <c r="AL52" i="8"/>
  <c r="AH217" i="8"/>
  <c r="AL217" i="8"/>
  <c r="AH86" i="8"/>
  <c r="AH110" i="8"/>
  <c r="AL90" i="8"/>
  <c r="AL104" i="8"/>
  <c r="AL64" i="8"/>
  <c r="AL86" i="8"/>
  <c r="AL30" i="8"/>
  <c r="X269" i="1"/>
  <c r="X267" i="1"/>
  <c r="X273" i="1"/>
  <c r="X252" i="1"/>
  <c r="X270" i="1"/>
  <c r="X250" i="1"/>
  <c r="W254" i="1"/>
  <c r="X254" i="1"/>
  <c r="W253" i="1"/>
  <c r="X253" i="1" s="1"/>
  <c r="AG254" i="1"/>
  <c r="AF249" i="1"/>
  <c r="AE249" i="1"/>
  <c r="AF248" i="1"/>
  <c r="AE248" i="1"/>
  <c r="AE247" i="1"/>
  <c r="AF246" i="1"/>
  <c r="AE246" i="1"/>
  <c r="AF245" i="1"/>
  <c r="AF244" i="1"/>
  <c r="AE244" i="1"/>
  <c r="AF243" i="1"/>
  <c r="AE243" i="1"/>
  <c r="AF242" i="1"/>
  <c r="AE242" i="1"/>
  <c r="AF241" i="1"/>
  <c r="AE241" i="1"/>
  <c r="AF240" i="1"/>
  <c r="AE240" i="1"/>
  <c r="AE239" i="1"/>
  <c r="AF238" i="1"/>
  <c r="AF237" i="1"/>
  <c r="AE237" i="1"/>
  <c r="AF236" i="1"/>
  <c r="AF235" i="1"/>
  <c r="AE235" i="1"/>
  <c r="AF234" i="1"/>
  <c r="AE234" i="1"/>
  <c r="AF233" i="1"/>
  <c r="AE233" i="1"/>
  <c r="AE232" i="1"/>
  <c r="AF231" i="1"/>
  <c r="AF230" i="1"/>
  <c r="AF229" i="1"/>
  <c r="AE229" i="1"/>
  <c r="AF228" i="1"/>
  <c r="AE228" i="1"/>
  <c r="AF227" i="1"/>
  <c r="AE227" i="1"/>
  <c r="AF226" i="1"/>
  <c r="AE226" i="1"/>
  <c r="AF225" i="1"/>
  <c r="AE225" i="1"/>
  <c r="AF224" i="1"/>
  <c r="AE224" i="1"/>
  <c r="AF223" i="1"/>
  <c r="AE220" i="1"/>
  <c r="AE219" i="1"/>
  <c r="AE216" i="1"/>
  <c r="AF215" i="1"/>
  <c r="AF214" i="1"/>
  <c r="AF213" i="1"/>
  <c r="AE213" i="1"/>
  <c r="AF212" i="1"/>
  <c r="AF211" i="1"/>
  <c r="AE211" i="1"/>
  <c r="AF210" i="1"/>
  <c r="AF209" i="1"/>
  <c r="AE209" i="1"/>
  <c r="AE208" i="1"/>
  <c r="AF207" i="1"/>
  <c r="AF206" i="1"/>
  <c r="AE205" i="1"/>
  <c r="AE204" i="1"/>
  <c r="AF203" i="1"/>
  <c r="AE203" i="1"/>
  <c r="AF202" i="1"/>
  <c r="AF201" i="1"/>
  <c r="AE201" i="1"/>
  <c r="AF200" i="1"/>
  <c r="AF199" i="1"/>
  <c r="AE199" i="1"/>
  <c r="AF198" i="1"/>
  <c r="AE198" i="1"/>
  <c r="AF197" i="1"/>
  <c r="AF196" i="1"/>
  <c r="AE196" i="1"/>
  <c r="AF195" i="1"/>
  <c r="AE195" i="1"/>
  <c r="AF194" i="1"/>
  <c r="AE193" i="1"/>
  <c r="AE192" i="1"/>
  <c r="AF191" i="1"/>
  <c r="AF190" i="1"/>
  <c r="AE190" i="1"/>
  <c r="AF189" i="1"/>
  <c r="AF188" i="1"/>
  <c r="AE188" i="1"/>
  <c r="AF187" i="1"/>
  <c r="AE187" i="1"/>
  <c r="AF186" i="1"/>
  <c r="AE186" i="1"/>
  <c r="AF185" i="1"/>
  <c r="AE185" i="1"/>
  <c r="AF184" i="1"/>
  <c r="AE184" i="1"/>
  <c r="AF183" i="1"/>
  <c r="AE183" i="1"/>
  <c r="AF182" i="1"/>
  <c r="AF181" i="1"/>
  <c r="AE181" i="1"/>
  <c r="AE180" i="1"/>
  <c r="AF179" i="1"/>
  <c r="AE179" i="1"/>
  <c r="AE178" i="1"/>
  <c r="AE177" i="1"/>
  <c r="AE176" i="1"/>
  <c r="AE175" i="1"/>
  <c r="AE174" i="1"/>
  <c r="AE173" i="1"/>
  <c r="AE172" i="1"/>
  <c r="AE171" i="1"/>
  <c r="AE170" i="1"/>
  <c r="AF169" i="1"/>
  <c r="AE169" i="1"/>
  <c r="AF168" i="1"/>
  <c r="AE168" i="1"/>
  <c r="AF167" i="1"/>
  <c r="AE167" i="1"/>
  <c r="AF166" i="1"/>
  <c r="AE166" i="1"/>
  <c r="AF165" i="1"/>
  <c r="AE165" i="1"/>
  <c r="AF164" i="1"/>
  <c r="AF163" i="1"/>
  <c r="AE163" i="1"/>
  <c r="AF162" i="1"/>
  <c r="AF161" i="1"/>
  <c r="AE161" i="1"/>
  <c r="AF160" i="1"/>
  <c r="AE160" i="1"/>
  <c r="AE159" i="1"/>
  <c r="AF158" i="1"/>
  <c r="AE158" i="1"/>
  <c r="AE157" i="1"/>
  <c r="AE155" i="1"/>
  <c r="AE154" i="1"/>
  <c r="AF153" i="1"/>
  <c r="AE153" i="1"/>
  <c r="AF152" i="1"/>
  <c r="AF151" i="1"/>
  <c r="AE151" i="1"/>
  <c r="AF150" i="1"/>
  <c r="AF149" i="1"/>
  <c r="AF148" i="1"/>
  <c r="AF147" i="1"/>
  <c r="AE147" i="1"/>
  <c r="AF146" i="1"/>
  <c r="AE146" i="1"/>
  <c r="AF145" i="1"/>
  <c r="AE145" i="1"/>
  <c r="AE144" i="1"/>
  <c r="AE143" i="1"/>
  <c r="AF142" i="1"/>
  <c r="AE142" i="1"/>
  <c r="AF141" i="1"/>
  <c r="AE141" i="1"/>
  <c r="AF140" i="1"/>
  <c r="AE140" i="1"/>
  <c r="AF139" i="1"/>
  <c r="AF138" i="1"/>
  <c r="AE138" i="1"/>
  <c r="AF137" i="1"/>
  <c r="AE137" i="1"/>
  <c r="AF136" i="1"/>
  <c r="AE136" i="1"/>
  <c r="AF135" i="1"/>
  <c r="AF134" i="1"/>
  <c r="AE134" i="1"/>
  <c r="AE133" i="1"/>
  <c r="AF132" i="1"/>
  <c r="AE132" i="1"/>
  <c r="AF131" i="1"/>
  <c r="AE131" i="1"/>
  <c r="AF130" i="1"/>
  <c r="AE130" i="1"/>
  <c r="AF129" i="1"/>
  <c r="AE129" i="1"/>
  <c r="AF128" i="1"/>
  <c r="AE128" i="1"/>
  <c r="AF127" i="1"/>
  <c r="AE126" i="1"/>
  <c r="AF125" i="1"/>
  <c r="AE125" i="1"/>
  <c r="AF124" i="1"/>
  <c r="AE124" i="1"/>
  <c r="AF123" i="1"/>
  <c r="AE123" i="1"/>
  <c r="AF122" i="1"/>
  <c r="AE122" i="1"/>
  <c r="AF121" i="1"/>
  <c r="AE121" i="1"/>
  <c r="AF120" i="1"/>
  <c r="AE120" i="1"/>
  <c r="AF119" i="1"/>
  <c r="AE119" i="1"/>
  <c r="AF118" i="1"/>
  <c r="AE118" i="1"/>
  <c r="AF117" i="1"/>
  <c r="AF116" i="1"/>
  <c r="AE116" i="1"/>
  <c r="AF115" i="1"/>
  <c r="AE115" i="1"/>
  <c r="AF114" i="1"/>
  <c r="AE114" i="1"/>
  <c r="AF113" i="1"/>
  <c r="AE113" i="1"/>
  <c r="AF112" i="1"/>
  <c r="AE112" i="1"/>
  <c r="AF111" i="1"/>
  <c r="AE111" i="1"/>
  <c r="AF110" i="1"/>
  <c r="AE110" i="1"/>
  <c r="AF109" i="1"/>
  <c r="AF108" i="1"/>
  <c r="AF107" i="1"/>
  <c r="AE107" i="1"/>
  <c r="AF106" i="1"/>
  <c r="AE106" i="1"/>
  <c r="AF105" i="1"/>
  <c r="AE105" i="1"/>
  <c r="AF104" i="1"/>
  <c r="AE104" i="1"/>
  <c r="AE103" i="1"/>
  <c r="AF102" i="1"/>
  <c r="AF101" i="1"/>
  <c r="AE101" i="1"/>
  <c r="AF99" i="1"/>
  <c r="AF98" i="1"/>
  <c r="AE98" i="1"/>
  <c r="AF97" i="1"/>
  <c r="AE97" i="1"/>
  <c r="AF96" i="1"/>
  <c r="AE96" i="1"/>
  <c r="AF95" i="1"/>
  <c r="AE95" i="1"/>
  <c r="AF94" i="1"/>
  <c r="AF93" i="1"/>
  <c r="AE93" i="1"/>
  <c r="AF92" i="1"/>
  <c r="AE92" i="1"/>
  <c r="AF91" i="1"/>
  <c r="AF90" i="1"/>
  <c r="AE90" i="1"/>
  <c r="AE89" i="1"/>
  <c r="AF88" i="1"/>
  <c r="AE88" i="1"/>
  <c r="AF87" i="1"/>
  <c r="AF86" i="1"/>
  <c r="AE86" i="1"/>
  <c r="AE85" i="1"/>
  <c r="AE84" i="1"/>
  <c r="AE83" i="1"/>
  <c r="AF82" i="1"/>
  <c r="AE82" i="1"/>
  <c r="AF81" i="1"/>
  <c r="AF80" i="1"/>
  <c r="AF79" i="1"/>
  <c r="AE79" i="1"/>
  <c r="AF78" i="1"/>
  <c r="AE78" i="1"/>
  <c r="AF77" i="1"/>
  <c r="AE77" i="1"/>
  <c r="AE76" i="1"/>
  <c r="AF75" i="1"/>
  <c r="AE75" i="1"/>
  <c r="AF73" i="1"/>
  <c r="AE73" i="1"/>
  <c r="AE72" i="1"/>
  <c r="AF71" i="1"/>
  <c r="AE71" i="1"/>
  <c r="AF70" i="1"/>
  <c r="AE70" i="1"/>
  <c r="AF69" i="1"/>
  <c r="AE69" i="1"/>
  <c r="AF68" i="1"/>
  <c r="AE68" i="1"/>
  <c r="AF67" i="1"/>
  <c r="AE67" i="1"/>
  <c r="AF66" i="1"/>
  <c r="AE66" i="1"/>
  <c r="AF65" i="1"/>
  <c r="AE65" i="1"/>
  <c r="AF64" i="1"/>
  <c r="AE64" i="1"/>
  <c r="AF63" i="1"/>
  <c r="AE63" i="1"/>
  <c r="AF62" i="1"/>
  <c r="AE62" i="1"/>
  <c r="AF61" i="1"/>
  <c r="AE60" i="1"/>
  <c r="AF59" i="1"/>
  <c r="AE59" i="1"/>
  <c r="AF58" i="1"/>
  <c r="AE58" i="1"/>
  <c r="AE57" i="1"/>
  <c r="AF56" i="1"/>
  <c r="AE56" i="1"/>
  <c r="AF55" i="1"/>
  <c r="AE55" i="1"/>
  <c r="AE54" i="1"/>
  <c r="AE53" i="1"/>
  <c r="AF52" i="1"/>
  <c r="AE52" i="1"/>
  <c r="AF51" i="1"/>
  <c r="AE50" i="1"/>
  <c r="AF48" i="1"/>
  <c r="AE48" i="1"/>
  <c r="AF47" i="1"/>
  <c r="AE47" i="1"/>
  <c r="AF46" i="1"/>
  <c r="AF45" i="1"/>
  <c r="AF44" i="1"/>
  <c r="AE44" i="1"/>
  <c r="AF43" i="1"/>
  <c r="AE43" i="1"/>
  <c r="AF42" i="1"/>
  <c r="AE41" i="1"/>
  <c r="AF40" i="1"/>
  <c r="AE40" i="1"/>
  <c r="AE39" i="1"/>
  <c r="AF38" i="1"/>
  <c r="AE38" i="1"/>
  <c r="AF36" i="1"/>
  <c r="AE36" i="1"/>
  <c r="AE35" i="1"/>
  <c r="AF34" i="1"/>
  <c r="AE34" i="1"/>
  <c r="AF33" i="1"/>
  <c r="AF32" i="1"/>
  <c r="AF31" i="1"/>
  <c r="AF30" i="1"/>
  <c r="AE30" i="1"/>
  <c r="AF29" i="1"/>
  <c r="AE29" i="1"/>
  <c r="AF28" i="1"/>
  <c r="AE28" i="1"/>
  <c r="AF27" i="1"/>
  <c r="AE27" i="1"/>
  <c r="AF26" i="1"/>
  <c r="AE26" i="1"/>
  <c r="F249" i="1"/>
  <c r="L249" i="1" s="1"/>
  <c r="AG249" i="1" s="1"/>
  <c r="G249" i="1"/>
  <c r="F248" i="1"/>
  <c r="L248" i="1" s="1"/>
  <c r="AG248" i="1" s="1"/>
  <c r="G248" i="1"/>
  <c r="F247" i="1"/>
  <c r="L247" i="1" s="1"/>
  <c r="AG247" i="1" s="1"/>
  <c r="G247" i="1"/>
  <c r="F246" i="1"/>
  <c r="L246" i="1" s="1"/>
  <c r="AG246" i="1" s="1"/>
  <c r="G246" i="1"/>
  <c r="R244" i="1"/>
  <c r="U244" i="1" s="1"/>
  <c r="W244" i="1" s="1"/>
  <c r="S244" i="1"/>
  <c r="V244" i="1" s="1"/>
  <c r="R245" i="1"/>
  <c r="U245" i="1" s="1"/>
  <c r="W245" i="1" s="1"/>
  <c r="S245" i="1"/>
  <c r="V245" i="1" s="1"/>
  <c r="X245" i="1"/>
  <c r="R246" i="1"/>
  <c r="U246" i="1" s="1"/>
  <c r="W246" i="1" s="1"/>
  <c r="S246" i="1"/>
  <c r="V246" i="1" s="1"/>
  <c r="R247" i="1"/>
  <c r="U247" i="1" s="1"/>
  <c r="W247" i="1" s="1"/>
  <c r="S247" i="1"/>
  <c r="V247" i="1" s="1"/>
  <c r="R248" i="1"/>
  <c r="U248" i="1" s="1"/>
  <c r="W248" i="1" s="1"/>
  <c r="S248" i="1"/>
  <c r="V248" i="1" s="1"/>
  <c r="R249" i="1"/>
  <c r="U249" i="1" s="1"/>
  <c r="W249" i="1" s="1"/>
  <c r="S249" i="1"/>
  <c r="V249" i="1" s="1"/>
  <c r="R243" i="1"/>
  <c r="U243" i="1" s="1"/>
  <c r="W243" i="1" s="1"/>
  <c r="F245" i="1"/>
  <c r="L245" i="1" s="1"/>
  <c r="AG245" i="1" s="1"/>
  <c r="G245" i="1"/>
  <c r="S243" i="1"/>
  <c r="V243" i="1" s="1"/>
  <c r="F244" i="1"/>
  <c r="L244" i="1" s="1"/>
  <c r="AG244" i="1" s="1"/>
  <c r="F243" i="1"/>
  <c r="L243" i="1" s="1"/>
  <c r="AG243" i="1" s="1"/>
  <c r="G244" i="1"/>
  <c r="G243" i="1"/>
  <c r="S242" i="1"/>
  <c r="V242" i="1" s="1"/>
  <c r="R242" i="1"/>
  <c r="U242" i="1" s="1"/>
  <c r="W242" i="1" s="1"/>
  <c r="AI139" i="9" l="1"/>
  <c r="AH93" i="9"/>
  <c r="AH296" i="9"/>
  <c r="AH73" i="9"/>
  <c r="AH282" i="9"/>
  <c r="AL44" i="9"/>
  <c r="AN44" i="9" s="1"/>
  <c r="AL34" i="9"/>
  <c r="BS5" i="8"/>
  <c r="BT5" i="8"/>
  <c r="BK112" i="8"/>
  <c r="BJ112" i="8"/>
  <c r="BK271" i="8"/>
  <c r="BJ271" i="8"/>
  <c r="BK10" i="8"/>
  <c r="BJ10" i="8"/>
  <c r="BK153" i="8"/>
  <c r="BJ153" i="8"/>
  <c r="BK292" i="8"/>
  <c r="BJ292" i="8"/>
  <c r="BK79" i="8"/>
  <c r="BJ79" i="8"/>
  <c r="BK18" i="8"/>
  <c r="BJ18" i="8"/>
  <c r="BK19" i="8"/>
  <c r="BJ19" i="8"/>
  <c r="BK198" i="8"/>
  <c r="BJ198" i="8"/>
  <c r="BK133" i="8"/>
  <c r="BJ133" i="8"/>
  <c r="BK204" i="8"/>
  <c r="BJ204" i="8"/>
  <c r="BK83" i="8"/>
  <c r="BJ83" i="8"/>
  <c r="BK149" i="8"/>
  <c r="BJ149" i="8"/>
  <c r="BK221" i="8"/>
  <c r="BJ221" i="8"/>
  <c r="BK210" i="8"/>
  <c r="BJ210" i="8"/>
  <c r="BK194" i="8"/>
  <c r="BJ194" i="8"/>
  <c r="BK15" i="8"/>
  <c r="BJ15" i="8"/>
  <c r="BK254" i="8"/>
  <c r="BJ254" i="8"/>
  <c r="BK139" i="8"/>
  <c r="BJ139" i="8"/>
  <c r="BK191" i="8"/>
  <c r="BJ191" i="8"/>
  <c r="BK171" i="8"/>
  <c r="BJ171" i="8"/>
  <c r="BK99" i="8"/>
  <c r="BJ99" i="8"/>
  <c r="BG86" i="8"/>
  <c r="BK86" i="8"/>
  <c r="BJ86" i="8"/>
  <c r="BK39" i="8"/>
  <c r="BJ39" i="8"/>
  <c r="BK73" i="8"/>
  <c r="BJ73" i="8"/>
  <c r="BE85" i="8"/>
  <c r="BK85" i="8"/>
  <c r="BJ85" i="8"/>
  <c r="BK258" i="8"/>
  <c r="BJ258" i="8"/>
  <c r="BK67" i="8"/>
  <c r="BJ67" i="8"/>
  <c r="BK215" i="8"/>
  <c r="BJ215" i="8"/>
  <c r="BK143" i="8"/>
  <c r="BJ143" i="8"/>
  <c r="BK288" i="8"/>
  <c r="BJ288" i="8"/>
  <c r="BK222" i="8"/>
  <c r="BJ222" i="8"/>
  <c r="BG280" i="8"/>
  <c r="BK280" i="8"/>
  <c r="BJ280" i="8"/>
  <c r="BF29" i="8"/>
  <c r="BK29" i="8"/>
  <c r="BJ29" i="8"/>
  <c r="BO6" i="8"/>
  <c r="BK124" i="8"/>
  <c r="BJ124" i="8"/>
  <c r="BK163" i="8"/>
  <c r="BJ163" i="8"/>
  <c r="BK125" i="8"/>
  <c r="BJ125" i="8"/>
  <c r="BK16" i="8"/>
  <c r="BJ16" i="8"/>
  <c r="BK225" i="8"/>
  <c r="BJ225" i="8"/>
  <c r="BK119" i="8"/>
  <c r="BJ119" i="8"/>
  <c r="BK227" i="8"/>
  <c r="BJ227" i="8"/>
  <c r="BK110" i="8"/>
  <c r="BJ110" i="8"/>
  <c r="BK63" i="8"/>
  <c r="BJ63" i="8"/>
  <c r="BK118" i="8"/>
  <c r="BJ118" i="8"/>
  <c r="BK58" i="8"/>
  <c r="BJ58" i="8"/>
  <c r="BK137" i="8"/>
  <c r="BJ137" i="8"/>
  <c r="BK238" i="8"/>
  <c r="BJ238" i="8"/>
  <c r="BK182" i="8"/>
  <c r="BJ182" i="8"/>
  <c r="BK154" i="8"/>
  <c r="BJ154" i="8"/>
  <c r="BK239" i="8"/>
  <c r="BJ239" i="8"/>
  <c r="BK277" i="8"/>
  <c r="BJ277" i="8"/>
  <c r="BK172" i="8"/>
  <c r="BJ172" i="8"/>
  <c r="BF88" i="8"/>
  <c r="BK88" i="8"/>
  <c r="BJ88" i="8"/>
  <c r="BE135" i="8"/>
  <c r="BK135" i="8"/>
  <c r="BJ135" i="8"/>
  <c r="BK206" i="8"/>
  <c r="BJ206" i="8"/>
  <c r="BK170" i="8"/>
  <c r="BJ170" i="8"/>
  <c r="BG30" i="8"/>
  <c r="BK30" i="8"/>
  <c r="BJ30" i="8"/>
  <c r="BK205" i="8"/>
  <c r="BJ205" i="8"/>
  <c r="BE13" i="8"/>
  <c r="BK13" i="8"/>
  <c r="BJ13" i="8"/>
  <c r="BK167" i="8"/>
  <c r="BJ167" i="8"/>
  <c r="BP5" i="8"/>
  <c r="BK78" i="8"/>
  <c r="BJ78" i="8"/>
  <c r="BK115" i="8"/>
  <c r="BJ115" i="8"/>
  <c r="BK36" i="8"/>
  <c r="BJ36" i="8"/>
  <c r="BK293" i="8"/>
  <c r="BJ293" i="8"/>
  <c r="BK256" i="8"/>
  <c r="BJ256" i="8"/>
  <c r="BK24" i="8"/>
  <c r="BJ24" i="8"/>
  <c r="BK233" i="8"/>
  <c r="BJ233" i="8"/>
  <c r="BK250" i="8"/>
  <c r="BJ250" i="8"/>
  <c r="BK34" i="8"/>
  <c r="BJ34" i="8"/>
  <c r="BK62" i="8"/>
  <c r="BJ62" i="8"/>
  <c r="BK169" i="8"/>
  <c r="BJ169" i="8"/>
  <c r="BK223" i="8"/>
  <c r="BJ223" i="8"/>
  <c r="BK156" i="8"/>
  <c r="BJ156" i="8"/>
  <c r="BK109" i="8"/>
  <c r="BJ109" i="8"/>
  <c r="BK219" i="8"/>
  <c r="BJ219" i="8"/>
  <c r="BK51" i="8"/>
  <c r="BJ51" i="8"/>
  <c r="BE270" i="8"/>
  <c r="BK270" i="8"/>
  <c r="BJ270" i="8"/>
  <c r="BE202" i="8"/>
  <c r="BK202" i="8"/>
  <c r="BJ202" i="8"/>
  <c r="BK214" i="8"/>
  <c r="BJ214" i="8"/>
  <c r="BG173" i="8"/>
  <c r="BK173" i="8"/>
  <c r="BJ173" i="8"/>
  <c r="BF247" i="8"/>
  <c r="BK247" i="8"/>
  <c r="BJ247" i="8"/>
  <c r="BG127" i="8"/>
  <c r="BK127" i="8"/>
  <c r="BJ127" i="8"/>
  <c r="BK27" i="8"/>
  <c r="BJ27" i="8"/>
  <c r="BE157" i="8"/>
  <c r="BK157" i="8"/>
  <c r="BJ157" i="8"/>
  <c r="BK175" i="8"/>
  <c r="BJ175" i="8"/>
  <c r="BK207" i="8"/>
  <c r="BJ207" i="8"/>
  <c r="BK81" i="8"/>
  <c r="BJ81" i="8"/>
  <c r="BK193" i="8"/>
  <c r="BJ193" i="8"/>
  <c r="BG132" i="8"/>
  <c r="BK132" i="8"/>
  <c r="BJ132" i="8"/>
  <c r="BK286" i="8"/>
  <c r="BJ286" i="8"/>
  <c r="BK151" i="8"/>
  <c r="BJ151" i="8"/>
  <c r="BE166" i="8"/>
  <c r="BK166" i="8"/>
  <c r="BJ166" i="8"/>
  <c r="BG159" i="8"/>
  <c r="BK159" i="8"/>
  <c r="BJ159" i="8"/>
  <c r="BK71" i="8"/>
  <c r="BJ71" i="8"/>
  <c r="BK150" i="8"/>
  <c r="BJ150" i="8"/>
  <c r="BK87" i="8"/>
  <c r="BJ87" i="8"/>
  <c r="BK123" i="8"/>
  <c r="BJ123" i="8"/>
  <c r="BO8" i="8"/>
  <c r="BK187" i="8"/>
  <c r="BJ187" i="8"/>
  <c r="BK97" i="8"/>
  <c r="BJ97" i="8"/>
  <c r="BK142" i="8"/>
  <c r="BJ142" i="8"/>
  <c r="BK77" i="8"/>
  <c r="BJ77" i="8"/>
  <c r="BK9" i="8"/>
  <c r="BJ9" i="8"/>
  <c r="BK146" i="8"/>
  <c r="BJ146" i="8"/>
  <c r="BK147" i="8"/>
  <c r="BJ147" i="8"/>
  <c r="BK130" i="8"/>
  <c r="BJ130" i="8"/>
  <c r="BK211" i="8"/>
  <c r="BJ211" i="8"/>
  <c r="BK106" i="8"/>
  <c r="BJ106" i="8"/>
  <c r="BK117" i="8"/>
  <c r="BJ117" i="8"/>
  <c r="BK89" i="8"/>
  <c r="BJ89" i="8"/>
  <c r="BK281" i="8"/>
  <c r="BJ281" i="8"/>
  <c r="BK47" i="8"/>
  <c r="BJ47" i="8"/>
  <c r="BK162" i="8"/>
  <c r="BJ162" i="8"/>
  <c r="BK284" i="8"/>
  <c r="BJ284" i="8"/>
  <c r="BK189" i="8"/>
  <c r="BJ189" i="8"/>
  <c r="BK35" i="8"/>
  <c r="BJ35" i="8"/>
  <c r="BE201" i="8"/>
  <c r="BK201" i="8"/>
  <c r="BJ201" i="8"/>
  <c r="BK197" i="8"/>
  <c r="BJ197" i="8"/>
  <c r="BK177" i="8"/>
  <c r="BJ177" i="8"/>
  <c r="BK93" i="8"/>
  <c r="BJ93" i="8"/>
  <c r="BK65" i="8"/>
  <c r="BJ65" i="8"/>
  <c r="BK178" i="8"/>
  <c r="BJ178" i="8"/>
  <c r="BK217" i="8"/>
  <c r="BJ217" i="8"/>
  <c r="BK230" i="8"/>
  <c r="BJ230" i="8"/>
  <c r="BK174" i="8"/>
  <c r="BJ174" i="8"/>
  <c r="BF231" i="8"/>
  <c r="BK231" i="8"/>
  <c r="BJ231" i="8"/>
  <c r="BK282" i="8"/>
  <c r="BJ282" i="8"/>
  <c r="BK31" i="8"/>
  <c r="BJ31" i="8"/>
  <c r="BK181" i="8"/>
  <c r="BJ181" i="8"/>
  <c r="BK245" i="8"/>
  <c r="BJ245" i="8"/>
  <c r="BK91" i="8"/>
  <c r="BJ91" i="8"/>
  <c r="BF17" i="8"/>
  <c r="BK17" i="8"/>
  <c r="BJ17" i="8"/>
  <c r="BG259" i="8"/>
  <c r="BK259" i="8"/>
  <c r="BJ259" i="8"/>
  <c r="BK103" i="8"/>
  <c r="BJ103" i="8"/>
  <c r="BK218" i="8"/>
  <c r="BJ218" i="8"/>
  <c r="BE132" i="8"/>
  <c r="AI31" i="8"/>
  <c r="AL31" i="8"/>
  <c r="AH31" i="8"/>
  <c r="BF181" i="8"/>
  <c r="BG181" i="8"/>
  <c r="BE91" i="8"/>
  <c r="BF91" i="8"/>
  <c r="AL193" i="8"/>
  <c r="AF167" i="8"/>
  <c r="AH167" i="8" s="1"/>
  <c r="AE31" i="8"/>
  <c r="AE290" i="8"/>
  <c r="AF290" i="8"/>
  <c r="AL290" i="8" s="1"/>
  <c r="AN290" i="8" s="1"/>
  <c r="BE17" i="8"/>
  <c r="BE259" i="8"/>
  <c r="AL88" i="8"/>
  <c r="AH193" i="8"/>
  <c r="AF291" i="8"/>
  <c r="AL291" i="8" s="1"/>
  <c r="AF107" i="8"/>
  <c r="AL107" i="8" s="1"/>
  <c r="AN107" i="8" s="1"/>
  <c r="BG17" i="8"/>
  <c r="BF259" i="8"/>
  <c r="AH120" i="8"/>
  <c r="AL102" i="8"/>
  <c r="AF201" i="8"/>
  <c r="AH201" i="8" s="1"/>
  <c r="AE101" i="8"/>
  <c r="AF101" i="8" s="1"/>
  <c r="AL101" i="8" s="1"/>
  <c r="AN101" i="8" s="1"/>
  <c r="AF47" i="8"/>
  <c r="AL47" i="8" s="1"/>
  <c r="AN47" i="8" s="1"/>
  <c r="AF27" i="8"/>
  <c r="AL27" i="8" s="1"/>
  <c r="AL23" i="8"/>
  <c r="AN23" i="8" s="1"/>
  <c r="BE210" i="8"/>
  <c r="BG193" i="8"/>
  <c r="BE193" i="8"/>
  <c r="AH106" i="8"/>
  <c r="AH116" i="8"/>
  <c r="BG231" i="8"/>
  <c r="BF132" i="8"/>
  <c r="AE249" i="8"/>
  <c r="AF249" i="8" s="1"/>
  <c r="AH249" i="8" s="1"/>
  <c r="AF141" i="8"/>
  <c r="AL141" i="8" s="1"/>
  <c r="AN141" i="8" s="1"/>
  <c r="BG166" i="8"/>
  <c r="AE67" i="8"/>
  <c r="AF67" i="8" s="1"/>
  <c r="AH67" i="8" s="1"/>
  <c r="AF93" i="8"/>
  <c r="AL93" i="8" s="1"/>
  <c r="AN93" i="8" s="1"/>
  <c r="AE115" i="8"/>
  <c r="AF115" i="8" s="1"/>
  <c r="BG205" i="8"/>
  <c r="BE205" i="8"/>
  <c r="BG222" i="8"/>
  <c r="BE222" i="8"/>
  <c r="BE88" i="8"/>
  <c r="BE73" i="8"/>
  <c r="AL108" i="8"/>
  <c r="AL72" i="8"/>
  <c r="AN72" i="8" s="1"/>
  <c r="AF242" i="8"/>
  <c r="AH242" i="8" s="1"/>
  <c r="AE267" i="8"/>
  <c r="AF267" i="8"/>
  <c r="AL267" i="8" s="1"/>
  <c r="AN267" i="8" s="1"/>
  <c r="AF166" i="8"/>
  <c r="AH166" i="8" s="1"/>
  <c r="BE29" i="8"/>
  <c r="BF202" i="8"/>
  <c r="BG13" i="8"/>
  <c r="BE86" i="8"/>
  <c r="AF275" i="8"/>
  <c r="AL275" i="8" s="1"/>
  <c r="AN275" i="8" s="1"/>
  <c r="AF280" i="8"/>
  <c r="AJ280" i="8" s="1"/>
  <c r="AE190" i="8"/>
  <c r="AF146" i="8"/>
  <c r="AH146" i="8" s="1"/>
  <c r="AF285" i="8"/>
  <c r="AL285" i="8" s="1"/>
  <c r="AN285" i="8" s="1"/>
  <c r="AF261" i="8"/>
  <c r="AH261" i="8" s="1"/>
  <c r="AF213" i="8"/>
  <c r="AL213" i="8" s="1"/>
  <c r="AF190" i="8"/>
  <c r="AL190" i="8" s="1"/>
  <c r="AN190" i="8" s="1"/>
  <c r="AF138" i="8"/>
  <c r="AL138" i="8" s="1"/>
  <c r="AF229" i="8"/>
  <c r="AH229" i="8" s="1"/>
  <c r="AE95" i="8"/>
  <c r="AF95" i="8" s="1"/>
  <c r="AH95" i="8" s="1"/>
  <c r="BG73" i="8"/>
  <c r="BF135" i="8"/>
  <c r="BG247" i="8"/>
  <c r="BF157" i="8"/>
  <c r="BE30" i="8"/>
  <c r="BE39" i="8"/>
  <c r="BG39" i="8"/>
  <c r="AJ103" i="8"/>
  <c r="AH103" i="8"/>
  <c r="AL103" i="8"/>
  <c r="BG67" i="8"/>
  <c r="BF67" i="8"/>
  <c r="BE67" i="8"/>
  <c r="AH50" i="8"/>
  <c r="AE213" i="8"/>
  <c r="AF277" i="8"/>
  <c r="AL277" i="8" s="1"/>
  <c r="AF65" i="8"/>
  <c r="AL65" i="8" s="1"/>
  <c r="AN65" i="8" s="1"/>
  <c r="BF222" i="8"/>
  <c r="BF210" i="8"/>
  <c r="BE181" i="8"/>
  <c r="BG202" i="8"/>
  <c r="BF127" i="8"/>
  <c r="BE173" i="8"/>
  <c r="BE247" i="8"/>
  <c r="BE159" i="8"/>
  <c r="BG157" i="8"/>
  <c r="BF73" i="8"/>
  <c r="AL28" i="8"/>
  <c r="AN28" i="8" s="1"/>
  <c r="AE235" i="8"/>
  <c r="AF235" i="8" s="1"/>
  <c r="AH235" i="8" s="1"/>
  <c r="AE179" i="8"/>
  <c r="AE257" i="8"/>
  <c r="AF257" i="8" s="1"/>
  <c r="AH257" i="8" s="1"/>
  <c r="BG210" i="8"/>
  <c r="BF173" i="8"/>
  <c r="BF159" i="8"/>
  <c r="AF270" i="8"/>
  <c r="AH270" i="8" s="1"/>
  <c r="AF179" i="8"/>
  <c r="AL179" i="8" s="1"/>
  <c r="BG282" i="8"/>
  <c r="BE282" i="8"/>
  <c r="BF282" i="8"/>
  <c r="BF254" i="8"/>
  <c r="AE125" i="8"/>
  <c r="AF125" i="8" s="1"/>
  <c r="AL125" i="8" s="1"/>
  <c r="AN125" i="8" s="1"/>
  <c r="BF201" i="8"/>
  <c r="BF85" i="8"/>
  <c r="AL96" i="8"/>
  <c r="AN96" i="8" s="1"/>
  <c r="AE147" i="8"/>
  <c r="AF147" i="8" s="1"/>
  <c r="AH147" i="8" s="1"/>
  <c r="AE237" i="8"/>
  <c r="AE55" i="8"/>
  <c r="AF55" i="8" s="1"/>
  <c r="AL55" i="8" s="1"/>
  <c r="AN55" i="8" s="1"/>
  <c r="BG201" i="8"/>
  <c r="BE231" i="8"/>
  <c r="BG85" i="8"/>
  <c r="BG88" i="8"/>
  <c r="BF270" i="8"/>
  <c r="BG135" i="8"/>
  <c r="BF30" i="8"/>
  <c r="AL158" i="8"/>
  <c r="AN158" i="8" s="1"/>
  <c r="AF71" i="8"/>
  <c r="AL71" i="8" s="1"/>
  <c r="AN71" i="8" s="1"/>
  <c r="BF39" i="8"/>
  <c r="BE197" i="8"/>
  <c r="BF197" i="8"/>
  <c r="BG197" i="8"/>
  <c r="BF65" i="8"/>
  <c r="BG65" i="8"/>
  <c r="BE65" i="8"/>
  <c r="BE217" i="8"/>
  <c r="BF217" i="8"/>
  <c r="BG217" i="8"/>
  <c r="BG194" i="8"/>
  <c r="BE194" i="8"/>
  <c r="BF194" i="8"/>
  <c r="BF93" i="8"/>
  <c r="BE93" i="8"/>
  <c r="BG93" i="8"/>
  <c r="BG230" i="8"/>
  <c r="BE230" i="8"/>
  <c r="BF230" i="8"/>
  <c r="AE195" i="8"/>
  <c r="AE63" i="8"/>
  <c r="AE134" i="8"/>
  <c r="BF205" i="8"/>
  <c r="BF193" i="8"/>
  <c r="BG254" i="8"/>
  <c r="BE280" i="8"/>
  <c r="AH40" i="8"/>
  <c r="AF195" i="8"/>
  <c r="AL195" i="8" s="1"/>
  <c r="AN195" i="8" s="1"/>
  <c r="AF163" i="8"/>
  <c r="AL163" i="8" s="1"/>
  <c r="AN163" i="8" s="1"/>
  <c r="AF183" i="8"/>
  <c r="AL183" i="8" s="1"/>
  <c r="AN183" i="8" s="1"/>
  <c r="AE241" i="8"/>
  <c r="AE255" i="8"/>
  <c r="AF237" i="8"/>
  <c r="AL237" i="8" s="1"/>
  <c r="AN237" i="8" s="1"/>
  <c r="AF63" i="8"/>
  <c r="AL63" i="8" s="1"/>
  <c r="AN63" i="8" s="1"/>
  <c r="AF265" i="8"/>
  <c r="AH265" i="8" s="1"/>
  <c r="BG91" i="8"/>
  <c r="BG270" i="8"/>
  <c r="BE254" i="8"/>
  <c r="BF280" i="8"/>
  <c r="BF86" i="8"/>
  <c r="AL91" i="8"/>
  <c r="AN91" i="8" s="1"/>
  <c r="AF255" i="8"/>
  <c r="AH255" i="8" s="1"/>
  <c r="AE275" i="8"/>
  <c r="AE274" i="8"/>
  <c r="AF274" i="8" s="1"/>
  <c r="AH274" i="8" s="1"/>
  <c r="AE203" i="8"/>
  <c r="AF203" i="8" s="1"/>
  <c r="AH203" i="8" s="1"/>
  <c r="AF153" i="8"/>
  <c r="AH153" i="8" s="1"/>
  <c r="AE185" i="8"/>
  <c r="AF185" i="8" s="1"/>
  <c r="AH185" i="8" s="1"/>
  <c r="AE263" i="8"/>
  <c r="AF263" i="8" s="1"/>
  <c r="AH263" i="8" s="1"/>
  <c r="BG78" i="8"/>
  <c r="BF78" i="8"/>
  <c r="BE78" i="8"/>
  <c r="BF163" i="8"/>
  <c r="BE163" i="8"/>
  <c r="BG163" i="8"/>
  <c r="BG125" i="8"/>
  <c r="BF125" i="8"/>
  <c r="BE125" i="8"/>
  <c r="BF16" i="8"/>
  <c r="BE16" i="8"/>
  <c r="BG16" i="8"/>
  <c r="BF292" i="8"/>
  <c r="BE292" i="8"/>
  <c r="BG292" i="8"/>
  <c r="BG79" i="8"/>
  <c r="BF79" i="8"/>
  <c r="BE79" i="8"/>
  <c r="BG18" i="8"/>
  <c r="BF18" i="8"/>
  <c r="BE18" i="8"/>
  <c r="BG19" i="8"/>
  <c r="BF19" i="8"/>
  <c r="BE19" i="8"/>
  <c r="BG198" i="8"/>
  <c r="BF198" i="8"/>
  <c r="BE198" i="8"/>
  <c r="BG150" i="8"/>
  <c r="BF150" i="8"/>
  <c r="BE150" i="8"/>
  <c r="BE89" i="8"/>
  <c r="BG89" i="8"/>
  <c r="BF89" i="8"/>
  <c r="BF288" i="8"/>
  <c r="BE288" i="8"/>
  <c r="BG288" i="8"/>
  <c r="BG139" i="8"/>
  <c r="BF139" i="8"/>
  <c r="BE139" i="8"/>
  <c r="BE245" i="8"/>
  <c r="BG245" i="8"/>
  <c r="BF245" i="8"/>
  <c r="BE15" i="8"/>
  <c r="BG15" i="8"/>
  <c r="BF15" i="8"/>
  <c r="BG167" i="8"/>
  <c r="BF167" i="8"/>
  <c r="BE167" i="8"/>
  <c r="BF151" i="8"/>
  <c r="BE151" i="8"/>
  <c r="BG151" i="8"/>
  <c r="BF83" i="8"/>
  <c r="BE83" i="8"/>
  <c r="BG83" i="8"/>
  <c r="BG109" i="8"/>
  <c r="BF109" i="8"/>
  <c r="BE109" i="8"/>
  <c r="BG31" i="8"/>
  <c r="BF31" i="8"/>
  <c r="BE31" i="8"/>
  <c r="BG286" i="8"/>
  <c r="BF286" i="8"/>
  <c r="BE286" i="8"/>
  <c r="BG206" i="8"/>
  <c r="BF206" i="8"/>
  <c r="BE206" i="8"/>
  <c r="BE221" i="8"/>
  <c r="BG221" i="8"/>
  <c r="BF221" i="8"/>
  <c r="BG123" i="8"/>
  <c r="BF123" i="8"/>
  <c r="BE123" i="8"/>
  <c r="BE35" i="8"/>
  <c r="BG35" i="8"/>
  <c r="BF35" i="8"/>
  <c r="BG187" i="8"/>
  <c r="BF187" i="8"/>
  <c r="BE187" i="8"/>
  <c r="BF97" i="8"/>
  <c r="BE97" i="8"/>
  <c r="BG97" i="8"/>
  <c r="BF115" i="8"/>
  <c r="BE115" i="8"/>
  <c r="BG115" i="8"/>
  <c r="BE36" i="8"/>
  <c r="BG36" i="8"/>
  <c r="BF36" i="8"/>
  <c r="BG293" i="8"/>
  <c r="BF293" i="8"/>
  <c r="BE293" i="8"/>
  <c r="BF256" i="8"/>
  <c r="BE256" i="8"/>
  <c r="BG256" i="8"/>
  <c r="BG225" i="8"/>
  <c r="BF225" i="8"/>
  <c r="BE225" i="8"/>
  <c r="BE119" i="8"/>
  <c r="BG119" i="8"/>
  <c r="BF119" i="8"/>
  <c r="BE227" i="8"/>
  <c r="BG227" i="8"/>
  <c r="BF227" i="8"/>
  <c r="BG110" i="8"/>
  <c r="BF110" i="8"/>
  <c r="BE110" i="8"/>
  <c r="BG63" i="8"/>
  <c r="BF63" i="8"/>
  <c r="BE63" i="8"/>
  <c r="BF118" i="8"/>
  <c r="BE118" i="8"/>
  <c r="BG118" i="8"/>
  <c r="BG137" i="8"/>
  <c r="BF137" i="8"/>
  <c r="BE137" i="8"/>
  <c r="BG133" i="8"/>
  <c r="BF133" i="8"/>
  <c r="BE133" i="8"/>
  <c r="BE143" i="8"/>
  <c r="BG143" i="8"/>
  <c r="BF143" i="8"/>
  <c r="BG281" i="8"/>
  <c r="BF281" i="8"/>
  <c r="BE281" i="8"/>
  <c r="BG47" i="8"/>
  <c r="BF47" i="8"/>
  <c r="BE47" i="8"/>
  <c r="BG81" i="8"/>
  <c r="BF81" i="8"/>
  <c r="BE81" i="8"/>
  <c r="BF284" i="8"/>
  <c r="BE284" i="8"/>
  <c r="BG284" i="8"/>
  <c r="BE175" i="8"/>
  <c r="BG175" i="8"/>
  <c r="BF175" i="8"/>
  <c r="BG71" i="8"/>
  <c r="BF71" i="8"/>
  <c r="BE71" i="8"/>
  <c r="BG214" i="8"/>
  <c r="BF214" i="8"/>
  <c r="BE214" i="8"/>
  <c r="BF27" i="8"/>
  <c r="BE27" i="8"/>
  <c r="BG27" i="8"/>
  <c r="BF218" i="8"/>
  <c r="BE218" i="8"/>
  <c r="BG218" i="8"/>
  <c r="BF146" i="8"/>
  <c r="BE146" i="8"/>
  <c r="BG146" i="8"/>
  <c r="BE142" i="8"/>
  <c r="BG142" i="8"/>
  <c r="BF142" i="8"/>
  <c r="BG58" i="8"/>
  <c r="BF58" i="8"/>
  <c r="BE58" i="8"/>
  <c r="BG24" i="8"/>
  <c r="BF24" i="8"/>
  <c r="BE24" i="8"/>
  <c r="BG233" i="8"/>
  <c r="BF233" i="8"/>
  <c r="BE233" i="8"/>
  <c r="BG250" i="8"/>
  <c r="BF250" i="8"/>
  <c r="BE250" i="8"/>
  <c r="BE34" i="8"/>
  <c r="BG34" i="8"/>
  <c r="BF34" i="8"/>
  <c r="BE62" i="8"/>
  <c r="BG62" i="8"/>
  <c r="BF62" i="8"/>
  <c r="BG169" i="8"/>
  <c r="BF169" i="8"/>
  <c r="BE169" i="8"/>
  <c r="BG238" i="8"/>
  <c r="BF238" i="8"/>
  <c r="BE238" i="8"/>
  <c r="BG87" i="8"/>
  <c r="BF87" i="8"/>
  <c r="BE87" i="8"/>
  <c r="BF177" i="8"/>
  <c r="BE177" i="8"/>
  <c r="BG177" i="8"/>
  <c r="BG182" i="8"/>
  <c r="BF182" i="8"/>
  <c r="BE182" i="8"/>
  <c r="BG191" i="8"/>
  <c r="BF191" i="8"/>
  <c r="BE191" i="8"/>
  <c r="BG170" i="8"/>
  <c r="BF170" i="8"/>
  <c r="BE170" i="8"/>
  <c r="BG258" i="8"/>
  <c r="BF258" i="8"/>
  <c r="BE258" i="8"/>
  <c r="BE174" i="8"/>
  <c r="BG174" i="8"/>
  <c r="BF174" i="8"/>
  <c r="BF103" i="8"/>
  <c r="BE103" i="8"/>
  <c r="BG103" i="8"/>
  <c r="BG189" i="8"/>
  <c r="BF189" i="8"/>
  <c r="BE189" i="8"/>
  <c r="BE277" i="8"/>
  <c r="BG277" i="8"/>
  <c r="BF277" i="8"/>
  <c r="BG51" i="8"/>
  <c r="BF51" i="8"/>
  <c r="BE51" i="8"/>
  <c r="BE124" i="8"/>
  <c r="BG124" i="8"/>
  <c r="BF124" i="8"/>
  <c r="BG112" i="8"/>
  <c r="BF112" i="8"/>
  <c r="BE112" i="8"/>
  <c r="BG271" i="8"/>
  <c r="BF271" i="8"/>
  <c r="BE271" i="8"/>
  <c r="BF10" i="8"/>
  <c r="BE10" i="8"/>
  <c r="BG10" i="8"/>
  <c r="BE153" i="8"/>
  <c r="BG153" i="8"/>
  <c r="BF153" i="8"/>
  <c r="BG77" i="8"/>
  <c r="BE77" i="8"/>
  <c r="BF77" i="8"/>
  <c r="BG9" i="8"/>
  <c r="BF9" i="8"/>
  <c r="BE9" i="8"/>
  <c r="BG147" i="8"/>
  <c r="BF147" i="8"/>
  <c r="BE147" i="8"/>
  <c r="BE130" i="8"/>
  <c r="BG130" i="8"/>
  <c r="BF130" i="8"/>
  <c r="BE211" i="8"/>
  <c r="BG211" i="8"/>
  <c r="BF211" i="8"/>
  <c r="BF106" i="8"/>
  <c r="BE106" i="8"/>
  <c r="BG106" i="8"/>
  <c r="BE117" i="8"/>
  <c r="BG117" i="8"/>
  <c r="BF117" i="8"/>
  <c r="BF223" i="8"/>
  <c r="BE223" i="8"/>
  <c r="BG223" i="8"/>
  <c r="BG207" i="8"/>
  <c r="BF207" i="8"/>
  <c r="BE207" i="8"/>
  <c r="BF172" i="8"/>
  <c r="BE172" i="8"/>
  <c r="BG172" i="8"/>
  <c r="BG215" i="8"/>
  <c r="BF215" i="8"/>
  <c r="BE215" i="8"/>
  <c r="BG156" i="8"/>
  <c r="BF156" i="8"/>
  <c r="BE156" i="8"/>
  <c r="BE204" i="8"/>
  <c r="BG204" i="8"/>
  <c r="BF204" i="8"/>
  <c r="BE162" i="8"/>
  <c r="BG162" i="8"/>
  <c r="BF162" i="8"/>
  <c r="BE154" i="8"/>
  <c r="BG154" i="8"/>
  <c r="BF154" i="8"/>
  <c r="BG149" i="8"/>
  <c r="BF149" i="8"/>
  <c r="BE149" i="8"/>
  <c r="BG239" i="8"/>
  <c r="BF239" i="8"/>
  <c r="BE239" i="8"/>
  <c r="BF219" i="8"/>
  <c r="BE219" i="8"/>
  <c r="BG219" i="8"/>
  <c r="BG178" i="8"/>
  <c r="BF178" i="8"/>
  <c r="BE178" i="8"/>
  <c r="BG171" i="8"/>
  <c r="BF171" i="8"/>
  <c r="BE171" i="8"/>
  <c r="BG99" i="8"/>
  <c r="BF99" i="8"/>
  <c r="BE99" i="8"/>
  <c r="BA251" i="8"/>
  <c r="BC251" i="8" s="1"/>
  <c r="BA235" i="8"/>
  <c r="BC235" i="8" s="1"/>
  <c r="BA274" i="8"/>
  <c r="BC274" i="8" s="1"/>
  <c r="BA229" i="8"/>
  <c r="BC229" i="8" s="1"/>
  <c r="BA262" i="8"/>
  <c r="BC262" i="8" s="1"/>
  <c r="BA291" i="8"/>
  <c r="BC291" i="8" s="1"/>
  <c r="BA289" i="8"/>
  <c r="BC289" i="8" s="1"/>
  <c r="AE278" i="8"/>
  <c r="AF278" i="8" s="1"/>
  <c r="AL278" i="8" s="1"/>
  <c r="AN278" i="8" s="1"/>
  <c r="AE7" i="8"/>
  <c r="AF7" i="8" s="1"/>
  <c r="AH7" i="8" s="1"/>
  <c r="AH69" i="8"/>
  <c r="AH25" i="8"/>
  <c r="AH5" i="8"/>
  <c r="AH99" i="8"/>
  <c r="AF253" i="8"/>
  <c r="AH253" i="8" s="1"/>
  <c r="AE253" i="8"/>
  <c r="AE121" i="8"/>
  <c r="AE265" i="8"/>
  <c r="AF134" i="8"/>
  <c r="AL134" i="8" s="1"/>
  <c r="AN134" i="8" s="1"/>
  <c r="AE250" i="8"/>
  <c r="AF250" i="8" s="1"/>
  <c r="AL250" i="8" s="1"/>
  <c r="AE59" i="8"/>
  <c r="AF59" i="8" s="1"/>
  <c r="AH59" i="8" s="1"/>
  <c r="AE142" i="8"/>
  <c r="AF142" i="8" s="1"/>
  <c r="AL142" i="8" s="1"/>
  <c r="AN142" i="8" s="1"/>
  <c r="AF241" i="8"/>
  <c r="AL241" i="8" s="1"/>
  <c r="AN241" i="8" s="1"/>
  <c r="AE226" i="8"/>
  <c r="AH98" i="8"/>
  <c r="AL35" i="8"/>
  <c r="AN35" i="8" s="1"/>
  <c r="AF271" i="8"/>
  <c r="AH271" i="8" s="1"/>
  <c r="AH132" i="8"/>
  <c r="AL39" i="8"/>
  <c r="AN39" i="8" s="1"/>
  <c r="AH39" i="8"/>
  <c r="AE198" i="8"/>
  <c r="AF198" i="8"/>
  <c r="AL198" i="8" s="1"/>
  <c r="AN198" i="8" s="1"/>
  <c r="AL31" i="9"/>
  <c r="AH224" i="9"/>
  <c r="AL230" i="9"/>
  <c r="AL217" i="9"/>
  <c r="AN217" i="9" s="1"/>
  <c r="AL282" i="9"/>
  <c r="AH236" i="9"/>
  <c r="AL61" i="9"/>
  <c r="AN61" i="9" s="1"/>
  <c r="AI217" i="9"/>
  <c r="AI236" i="9"/>
  <c r="AH63" i="9"/>
  <c r="AL19" i="9"/>
  <c r="AL253" i="9"/>
  <c r="AN253" i="9" s="1"/>
  <c r="AF287" i="8"/>
  <c r="AH287" i="8" s="1"/>
  <c r="AF137" i="8"/>
  <c r="AL137" i="8" s="1"/>
  <c r="AN137" i="8" s="1"/>
  <c r="AF165" i="8"/>
  <c r="AL165" i="8" s="1"/>
  <c r="AN165" i="8" s="1"/>
  <c r="AH27" i="8"/>
  <c r="AL127" i="8"/>
  <c r="AN127" i="8" s="1"/>
  <c r="AE43" i="8"/>
  <c r="AF43" i="8" s="1"/>
  <c r="AF129" i="8"/>
  <c r="AL129" i="8" s="1"/>
  <c r="AN129" i="8" s="1"/>
  <c r="AE287" i="8"/>
  <c r="AF19" i="8"/>
  <c r="AH19" i="8" s="1"/>
  <c r="AL89" i="8"/>
  <c r="AN89" i="8" s="1"/>
  <c r="AL11" i="8"/>
  <c r="AN11" i="8" s="1"/>
  <c r="AH89" i="8"/>
  <c r="AL20" i="8"/>
  <c r="AN20" i="8" s="1"/>
  <c r="AH91" i="8"/>
  <c r="AH109" i="8"/>
  <c r="AL216" i="8"/>
  <c r="AN216" i="8" s="1"/>
  <c r="AH202" i="8"/>
  <c r="AF226" i="8"/>
  <c r="AL226" i="8" s="1"/>
  <c r="AN226" i="8" s="1"/>
  <c r="AF233" i="8"/>
  <c r="AL233" i="8" s="1"/>
  <c r="AN233" i="8" s="1"/>
  <c r="AF105" i="8"/>
  <c r="AH105" i="8" s="1"/>
  <c r="AF97" i="8"/>
  <c r="AH97" i="8" s="1"/>
  <c r="AA320" i="8"/>
  <c r="BB7" i="8"/>
  <c r="BA267" i="8"/>
  <c r="BC267" i="8" s="1"/>
  <c r="BA55" i="8"/>
  <c r="BC55" i="8" s="1"/>
  <c r="BA294" i="8"/>
  <c r="BC294" i="8" s="1"/>
  <c r="BA263" i="8"/>
  <c r="BC263" i="8" s="1"/>
  <c r="BA265" i="8"/>
  <c r="BC265" i="8" s="1"/>
  <c r="BA213" i="8"/>
  <c r="BC213" i="8" s="1"/>
  <c r="BA199" i="8"/>
  <c r="BC199" i="8" s="1"/>
  <c r="BA183" i="8"/>
  <c r="BC183" i="8" s="1"/>
  <c r="BA242" i="8"/>
  <c r="BC242" i="8" s="1"/>
  <c r="BA134" i="8"/>
  <c r="BC134" i="8" s="1"/>
  <c r="BA145" i="8"/>
  <c r="BC145" i="8" s="1"/>
  <c r="BA255" i="8"/>
  <c r="BC255" i="8" s="1"/>
  <c r="BA69" i="8"/>
  <c r="BC69" i="8" s="1"/>
  <c r="BA158" i="8"/>
  <c r="BC158" i="8" s="1"/>
  <c r="BA269" i="8"/>
  <c r="BC269" i="8" s="1"/>
  <c r="BA141" i="8"/>
  <c r="BC141" i="8" s="1"/>
  <c r="BA59" i="8"/>
  <c r="BC59" i="8" s="1"/>
  <c r="BA234" i="8"/>
  <c r="BC234" i="8" s="1"/>
  <c r="BA186" i="8"/>
  <c r="BC186" i="8" s="1"/>
  <c r="BA226" i="8"/>
  <c r="BC226" i="8" s="1"/>
  <c r="BA285" i="8"/>
  <c r="BC285" i="8" s="1"/>
  <c r="BA195" i="8"/>
  <c r="BC195" i="8" s="1"/>
  <c r="BA241" i="8"/>
  <c r="BC241" i="8" s="1"/>
  <c r="BA257" i="8"/>
  <c r="BC257" i="8" s="1"/>
  <c r="BA95" i="8"/>
  <c r="BC95" i="8" s="1"/>
  <c r="BA121" i="8"/>
  <c r="BC121" i="8" s="1"/>
  <c r="BA43" i="8"/>
  <c r="BC43" i="8" s="1"/>
  <c r="BA101" i="8"/>
  <c r="BC101" i="8" s="1"/>
  <c r="BA273" i="8"/>
  <c r="BC273" i="8" s="1"/>
  <c r="BA290" i="8"/>
  <c r="BC290" i="8" s="1"/>
  <c r="BA246" i="8"/>
  <c r="BC246" i="8" s="1"/>
  <c r="BA237" i="8"/>
  <c r="BC237" i="8" s="1"/>
  <c r="BA23" i="8"/>
  <c r="BC23" i="8" s="1"/>
  <c r="BA287" i="8"/>
  <c r="BC287" i="8" s="1"/>
  <c r="BA113" i="8"/>
  <c r="BC113" i="8" s="1"/>
  <c r="BA278" i="8"/>
  <c r="BC278" i="8" s="1"/>
  <c r="BA253" i="8"/>
  <c r="BC253" i="8" s="1"/>
  <c r="BA179" i="8"/>
  <c r="BC179" i="8" s="1"/>
  <c r="BA185" i="8"/>
  <c r="BC185" i="8" s="1"/>
  <c r="BA275" i="8"/>
  <c r="BC275" i="8" s="1"/>
  <c r="BA161" i="8"/>
  <c r="BC161" i="8" s="1"/>
  <c r="AB320" i="8"/>
  <c r="BA203" i="8"/>
  <c r="BC203" i="8" s="1"/>
  <c r="BA105" i="8"/>
  <c r="BC105" i="8" s="1"/>
  <c r="BA107" i="8"/>
  <c r="BC107" i="8" s="1"/>
  <c r="BA138" i="8"/>
  <c r="BC138" i="8" s="1"/>
  <c r="BA111" i="8"/>
  <c r="BC111" i="8" s="1"/>
  <c r="BA209" i="8"/>
  <c r="BC209" i="8" s="1"/>
  <c r="BA190" i="8"/>
  <c r="BC190" i="8" s="1"/>
  <c r="BA243" i="8"/>
  <c r="BC243" i="8" s="1"/>
  <c r="BA249" i="8"/>
  <c r="BC249" i="8" s="1"/>
  <c r="BA7" i="8"/>
  <c r="BC266" i="8"/>
  <c r="BA165" i="8"/>
  <c r="BC165" i="8" s="1"/>
  <c r="BA11" i="8"/>
  <c r="BC11" i="8" s="1"/>
  <c r="BA131" i="8"/>
  <c r="BC131" i="8" s="1"/>
  <c r="BA75" i="8"/>
  <c r="BC75" i="8" s="1"/>
  <c r="BA129" i="8"/>
  <c r="BC129" i="8" s="1"/>
  <c r="AL180" i="9"/>
  <c r="AN180" i="9" s="1"/>
  <c r="AH180" i="9"/>
  <c r="AL185" i="9"/>
  <c r="AN185" i="9" s="1"/>
  <c r="AL79" i="9"/>
  <c r="AN79" i="9" s="1"/>
  <c r="AL304" i="9"/>
  <c r="AN304" i="9" s="1"/>
  <c r="AH183" i="9"/>
  <c r="AK296" i="9"/>
  <c r="AH256" i="9"/>
  <c r="AH57" i="9"/>
  <c r="AL266" i="9"/>
  <c r="AN266" i="9" s="1"/>
  <c r="AH61" i="9"/>
  <c r="AF121" i="8"/>
  <c r="AF145" i="8"/>
  <c r="AL145" i="8" s="1"/>
  <c r="AN145" i="8" s="1"/>
  <c r="AF186" i="8"/>
  <c r="AL186" i="8" s="1"/>
  <c r="AN186" i="8" s="1"/>
  <c r="AE233" i="8"/>
  <c r="AI25" i="8"/>
  <c r="AH77" i="8"/>
  <c r="AL251" i="8"/>
  <c r="AN251" i="8" s="1"/>
  <c r="AL83" i="8"/>
  <c r="AN83" i="8" s="1"/>
  <c r="AL214" i="8"/>
  <c r="AN214" i="8" s="1"/>
  <c r="AL25" i="8"/>
  <c r="AN25" i="8" s="1"/>
  <c r="AL99" i="8"/>
  <c r="AN99" i="8" s="1"/>
  <c r="AL189" i="8"/>
  <c r="AN189" i="8" s="1"/>
  <c r="AH173" i="8"/>
  <c r="AE79" i="8"/>
  <c r="AF79" i="8" s="1"/>
  <c r="AH73" i="8"/>
  <c r="AH35" i="8"/>
  <c r="AF169" i="8"/>
  <c r="AH169" i="8" s="1"/>
  <c r="AL81" i="8"/>
  <c r="AN81" i="8" s="1"/>
  <c r="AL281" i="8"/>
  <c r="AN281" i="8" s="1"/>
  <c r="AF227" i="8"/>
  <c r="AH227" i="8" s="1"/>
  <c r="AF187" i="8"/>
  <c r="AL187" i="8" s="1"/>
  <c r="AN187" i="8" s="1"/>
  <c r="AH81" i="8"/>
  <c r="AH281" i="8"/>
  <c r="AE169" i="8"/>
  <c r="AJ155" i="8"/>
  <c r="AL155" i="8"/>
  <c r="AN155" i="8" s="1"/>
  <c r="AL87" i="8"/>
  <c r="AN87" i="8" s="1"/>
  <c r="AH155" i="8"/>
  <c r="AH87" i="8"/>
  <c r="AL74" i="9"/>
  <c r="AN74" i="9" s="1"/>
  <c r="AJ74" i="9"/>
  <c r="AH105" i="9"/>
  <c r="AI194" i="9"/>
  <c r="AI74" i="9"/>
  <c r="AH231" i="9"/>
  <c r="AK308" i="9"/>
  <c r="AH240" i="9"/>
  <c r="AK304" i="9"/>
  <c r="AH230" i="9"/>
  <c r="AH308" i="9"/>
  <c r="AK151" i="9"/>
  <c r="AL57" i="9"/>
  <c r="AH269" i="9"/>
  <c r="AL189" i="9"/>
  <c r="AN189" i="9" s="1"/>
  <c r="AH77" i="9"/>
  <c r="AH264" i="9"/>
  <c r="AL128" i="9"/>
  <c r="AL124" i="9"/>
  <c r="AN124" i="9" s="1"/>
  <c r="AK300" i="9"/>
  <c r="AL194" i="9"/>
  <c r="AN194" i="9" s="1"/>
  <c r="AL281" i="9"/>
  <c r="AH163" i="9"/>
  <c r="AH300" i="9"/>
  <c r="AL59" i="8"/>
  <c r="AN59" i="8" s="1"/>
  <c r="AL220" i="8"/>
  <c r="AN220" i="8" s="1"/>
  <c r="AL260" i="8"/>
  <c r="AN260" i="8" s="1"/>
  <c r="AL196" i="8"/>
  <c r="AN196" i="8" s="1"/>
  <c r="AH220" i="8"/>
  <c r="AH260" i="8"/>
  <c r="AH47" i="8"/>
  <c r="AL150" i="8"/>
  <c r="AN150" i="8" s="1"/>
  <c r="AL153" i="8"/>
  <c r="AN153" i="8" s="1"/>
  <c r="AH83" i="8"/>
  <c r="AH216" i="8"/>
  <c r="AH251" i="8"/>
  <c r="AL51" i="8"/>
  <c r="AN51" i="8" s="1"/>
  <c r="AL247" i="8"/>
  <c r="AN247" i="8" s="1"/>
  <c r="AL202" i="8"/>
  <c r="AN202" i="8" s="1"/>
  <c r="AH51" i="8"/>
  <c r="AH247" i="8"/>
  <c r="AL223" i="9"/>
  <c r="AH139" i="9"/>
  <c r="AL214" i="9"/>
  <c r="AN214" i="9" s="1"/>
  <c r="AH154" i="9"/>
  <c r="AK303" i="9"/>
  <c r="AH303" i="9"/>
  <c r="AL75" i="8"/>
  <c r="AN75" i="8" s="1"/>
  <c r="AL109" i="8"/>
  <c r="AN109" i="8" s="1"/>
  <c r="AH154" i="8"/>
  <c r="AL85" i="8"/>
  <c r="AN85" i="8" s="1"/>
  <c r="AL230" i="8"/>
  <c r="AN230" i="8" s="1"/>
  <c r="AL245" i="8"/>
  <c r="AN245" i="8" s="1"/>
  <c r="AL95" i="8"/>
  <c r="AN95" i="8" s="1"/>
  <c r="AL49" i="8"/>
  <c r="AN49" i="8" s="1"/>
  <c r="AH85" i="8"/>
  <c r="AH230" i="8"/>
  <c r="AH245" i="8"/>
  <c r="AH49" i="8"/>
  <c r="AL154" i="8"/>
  <c r="AN154" i="8" s="1"/>
  <c r="AJ49" i="8"/>
  <c r="AH290" i="9"/>
  <c r="AH265" i="9"/>
  <c r="AL233" i="9"/>
  <c r="AN233" i="9" s="1"/>
  <c r="AH110" i="9"/>
  <c r="AN99" i="9"/>
  <c r="AH245" i="9"/>
  <c r="AI215" i="9"/>
  <c r="AJ239" i="9"/>
  <c r="AN64" i="9"/>
  <c r="AN69" i="9"/>
  <c r="AN91" i="9"/>
  <c r="AN100" i="9"/>
  <c r="AN35" i="9"/>
  <c r="AN125" i="9"/>
  <c r="AN80" i="9"/>
  <c r="AN110" i="9"/>
  <c r="AN275" i="9"/>
  <c r="AN40" i="9"/>
  <c r="AN5" i="9"/>
  <c r="AN68" i="9"/>
  <c r="AN290" i="9"/>
  <c r="AN257" i="9"/>
  <c r="AN277" i="9"/>
  <c r="AN83" i="9"/>
  <c r="AN32" i="9"/>
  <c r="AN109" i="9"/>
  <c r="AN48" i="9"/>
  <c r="AN81" i="9"/>
  <c r="AN41" i="9"/>
  <c r="AN138" i="9"/>
  <c r="AN122" i="9"/>
  <c r="AN45" i="9"/>
  <c r="AN42" i="9"/>
  <c r="AN261" i="9"/>
  <c r="AN276" i="9"/>
  <c r="AN59" i="9"/>
  <c r="AN29" i="9"/>
  <c r="AN56" i="9"/>
  <c r="AN65" i="9"/>
  <c r="AN38" i="9"/>
  <c r="AN39" i="9"/>
  <c r="AN248" i="9"/>
  <c r="AN104" i="9"/>
  <c r="AN19" i="9"/>
  <c r="AN37" i="9"/>
  <c r="AN34" i="9"/>
  <c r="AN188" i="9"/>
  <c r="AN50" i="9"/>
  <c r="AN67" i="9"/>
  <c r="AN118" i="9"/>
  <c r="AN72" i="9"/>
  <c r="AN226" i="9"/>
  <c r="AN94" i="9"/>
  <c r="AN161" i="9"/>
  <c r="AN198" i="9"/>
  <c r="AN47" i="9"/>
  <c r="AN66" i="9"/>
  <c r="AN166" i="9"/>
  <c r="AN102" i="9"/>
  <c r="AN75" i="9"/>
  <c r="AN211" i="9"/>
  <c r="AN87" i="9"/>
  <c r="AN98" i="9"/>
  <c r="AN90" i="9"/>
  <c r="AN70" i="9"/>
  <c r="AN168" i="9"/>
  <c r="AN160" i="9"/>
  <c r="AN244" i="9"/>
  <c r="AL117" i="8"/>
  <c r="AN117" i="8" s="1"/>
  <c r="AI37" i="8"/>
  <c r="AL166" i="8"/>
  <c r="AN166" i="8" s="1"/>
  <c r="AL37" i="8"/>
  <c r="AN37" i="8" s="1"/>
  <c r="AJ37" i="8"/>
  <c r="AL256" i="8"/>
  <c r="AN256" i="8" s="1"/>
  <c r="AH123" i="8"/>
  <c r="AI223" i="9"/>
  <c r="AH138" i="9"/>
  <c r="AH293" i="9"/>
  <c r="AI191" i="9"/>
  <c r="AH255" i="9"/>
  <c r="AH219" i="9"/>
  <c r="AL274" i="9"/>
  <c r="AH157" i="9"/>
  <c r="AH115" i="9"/>
  <c r="AH284" i="9"/>
  <c r="AH198" i="9"/>
  <c r="AL260" i="9"/>
  <c r="AL192" i="9"/>
  <c r="AH143" i="9"/>
  <c r="AH144" i="9"/>
  <c r="AL208" i="9"/>
  <c r="AN208" i="9" s="1"/>
  <c r="AH125" i="9"/>
  <c r="AL287" i="9"/>
  <c r="AN287" i="9" s="1"/>
  <c r="AH201" i="9"/>
  <c r="AH122" i="9"/>
  <c r="AL245" i="9"/>
  <c r="AN245" i="9" s="1"/>
  <c r="AH215" i="9"/>
  <c r="AL144" i="9"/>
  <c r="AN144" i="9" s="1"/>
  <c r="AH208" i="9"/>
  <c r="AH225" i="9"/>
  <c r="AI207" i="9"/>
  <c r="AL239" i="9"/>
  <c r="AN239" i="9" s="1"/>
  <c r="AH257" i="9"/>
  <c r="AH270" i="9"/>
  <c r="AH277" i="9"/>
  <c r="AL191" i="9"/>
  <c r="AI197" i="9"/>
  <c r="AL165" i="9"/>
  <c r="AH158" i="9"/>
  <c r="AH279" i="9"/>
  <c r="AL227" i="9"/>
  <c r="AH112" i="9"/>
  <c r="AL142" i="9"/>
  <c r="AJ220" i="9"/>
  <c r="AH263" i="9"/>
  <c r="AL283" i="9"/>
  <c r="AL140" i="9"/>
  <c r="AN140" i="9" s="1"/>
  <c r="AH291" i="9"/>
  <c r="AL116" i="9"/>
  <c r="AN116" i="9" s="1"/>
  <c r="AH234" i="9"/>
  <c r="AH129" i="9"/>
  <c r="AH189" i="9"/>
  <c r="AH227" i="9"/>
  <c r="AH281" i="9"/>
  <c r="AL222" i="9"/>
  <c r="AN222" i="9" s="1"/>
  <c r="AH220" i="9"/>
  <c r="AJ283" i="9"/>
  <c r="AH232" i="9"/>
  <c r="AH160" i="9"/>
  <c r="AL203" i="9"/>
  <c r="AH168" i="9"/>
  <c r="AL232" i="9"/>
  <c r="AN232" i="9" s="1"/>
  <c r="AJ204" i="9"/>
  <c r="AH252" i="9"/>
  <c r="AH244" i="9"/>
  <c r="AH267" i="9"/>
  <c r="AH294" i="9"/>
  <c r="AJ159" i="9"/>
  <c r="AH159" i="9"/>
  <c r="AL284" i="9"/>
  <c r="AJ260" i="9"/>
  <c r="AH237" i="9"/>
  <c r="AH209" i="9"/>
  <c r="AH259" i="9"/>
  <c r="AI210" i="9"/>
  <c r="AL175" i="9"/>
  <c r="AN175" i="9" s="1"/>
  <c r="AL146" i="9"/>
  <c r="AH221" i="9"/>
  <c r="AL157" i="9"/>
  <c r="AL221" i="9"/>
  <c r="AN221" i="9" s="1"/>
  <c r="AI127" i="9"/>
  <c r="AH150" i="9"/>
  <c r="AH254" i="9"/>
  <c r="AL202" i="9"/>
  <c r="AI221" i="9"/>
  <c r="AH161" i="9"/>
  <c r="AH226" i="9"/>
  <c r="AH188" i="9"/>
  <c r="AL150" i="9"/>
  <c r="AJ285" i="9"/>
  <c r="AL141" i="9"/>
  <c r="AN141" i="9" s="1"/>
  <c r="AH285" i="9"/>
  <c r="AL207" i="9"/>
  <c r="AL164" i="9"/>
  <c r="AN164" i="9" s="1"/>
  <c r="AL154" i="9"/>
  <c r="AN154" i="9" s="1"/>
  <c r="AJ173" i="9"/>
  <c r="AL280" i="9"/>
  <c r="AH286" i="9"/>
  <c r="AH173" i="9"/>
  <c r="AH195" i="9"/>
  <c r="AL132" i="9"/>
  <c r="AN132" i="9" s="1"/>
  <c r="AH210" i="9"/>
  <c r="AL250" i="9"/>
  <c r="AH276" i="9"/>
  <c r="AI152" i="9"/>
  <c r="AH218" i="9"/>
  <c r="AL143" i="9"/>
  <c r="AN143" i="9" s="1"/>
  <c r="AH192" i="9"/>
  <c r="AL242" i="9"/>
  <c r="AL259" i="9"/>
  <c r="AL286" i="9"/>
  <c r="AI262" i="9"/>
  <c r="AL190" i="9"/>
  <c r="AN190" i="9" s="1"/>
  <c r="AH212" i="9"/>
  <c r="AH155" i="9"/>
  <c r="AH148" i="9"/>
  <c r="AH137" i="9"/>
  <c r="AL219" i="9"/>
  <c r="AN219" i="9" s="1"/>
  <c r="AL206" i="9"/>
  <c r="AN206" i="9" s="1"/>
  <c r="AJ247" i="9"/>
  <c r="AI164" i="9"/>
  <c r="AH273" i="9"/>
  <c r="AL126" i="9"/>
  <c r="AL251" i="9"/>
  <c r="AL262" i="9"/>
  <c r="AH238" i="9"/>
  <c r="AH202" i="9"/>
  <c r="AL155" i="9"/>
  <c r="AL218" i="9"/>
  <c r="AN218" i="9" s="1"/>
  <c r="AJ172" i="9"/>
  <c r="AH166" i="9"/>
  <c r="AL148" i="9"/>
  <c r="AN148" i="9" s="1"/>
  <c r="AH261" i="9"/>
  <c r="AH206" i="9"/>
  <c r="AL135" i="9"/>
  <c r="AH152" i="9"/>
  <c r="AL238" i="9"/>
  <c r="AJ175" i="9"/>
  <c r="AL111" i="9"/>
  <c r="AJ156" i="9"/>
  <c r="AH211" i="9"/>
  <c r="AI218" i="9"/>
  <c r="AJ126" i="9"/>
  <c r="AH172" i="9"/>
  <c r="AL197" i="9"/>
  <c r="AN197" i="9" s="1"/>
  <c r="AL196" i="9"/>
  <c r="AH278" i="9"/>
  <c r="AL152" i="9"/>
  <c r="AI156" i="9"/>
  <c r="AH275" i="9"/>
  <c r="AJ100" i="8"/>
  <c r="AH150" i="8"/>
  <c r="AH113" i="8"/>
  <c r="AL15" i="8"/>
  <c r="AN15" i="8" s="1"/>
  <c r="AH205" i="8"/>
  <c r="AH15" i="8"/>
  <c r="AH117" i="8"/>
  <c r="AL208" i="8"/>
  <c r="AN208" i="8" s="1"/>
  <c r="AL170" i="8"/>
  <c r="AN170" i="8" s="1"/>
  <c r="AH48" i="8"/>
  <c r="AL48" i="8"/>
  <c r="AN48" i="8" s="1"/>
  <c r="AJ157" i="8"/>
  <c r="AH157" i="8"/>
  <c r="AL157" i="8"/>
  <c r="AN157" i="8" s="1"/>
  <c r="AL269" i="8"/>
  <c r="AN269" i="8" s="1"/>
  <c r="AH269" i="8"/>
  <c r="AL111" i="8"/>
  <c r="AN111" i="8" s="1"/>
  <c r="AH111" i="8"/>
  <c r="AL239" i="8"/>
  <c r="AN239" i="8" s="1"/>
  <c r="AH65" i="8"/>
  <c r="AH239" i="8"/>
  <c r="AH82" i="8"/>
  <c r="AH127" i="8"/>
  <c r="AH189" i="8"/>
  <c r="AH156" i="8"/>
  <c r="AL133" i="8"/>
  <c r="AN133" i="8" s="1"/>
  <c r="AH207" i="8"/>
  <c r="AH200" i="8"/>
  <c r="AL149" i="8"/>
  <c r="AN149" i="8" s="1"/>
  <c r="AL207" i="8"/>
  <c r="AN207" i="8" s="1"/>
  <c r="AL173" i="8"/>
  <c r="AN173" i="8" s="1"/>
  <c r="AL205" i="8"/>
  <c r="AN205" i="8" s="1"/>
  <c r="AL176" i="8"/>
  <c r="AN176" i="8" s="1"/>
  <c r="AH264" i="8"/>
  <c r="AL254" i="8"/>
  <c r="AN254" i="8" s="1"/>
  <c r="AH222" i="8"/>
  <c r="AH70" i="8"/>
  <c r="AH211" i="8"/>
  <c r="AH171" i="8"/>
  <c r="AH224" i="8"/>
  <c r="AH292" i="8"/>
  <c r="AH139" i="8"/>
  <c r="AL144" i="8"/>
  <c r="AN144" i="8" s="1"/>
  <c r="AH236" i="8"/>
  <c r="AL219" i="8"/>
  <c r="AN219" i="8" s="1"/>
  <c r="AH191" i="8"/>
  <c r="AH168" i="8"/>
  <c r="AL222" i="8"/>
  <c r="AN222" i="8" s="1"/>
  <c r="AL212" i="8"/>
  <c r="AN212" i="8" s="1"/>
  <c r="AL152" i="8"/>
  <c r="AN152" i="8" s="1"/>
  <c r="AH107" i="8"/>
  <c r="AH10" i="8"/>
  <c r="AL178" i="8"/>
  <c r="AN178" i="8" s="1"/>
  <c r="AH212" i="8"/>
  <c r="AL288" i="8"/>
  <c r="AN288" i="8" s="1"/>
  <c r="AH246" i="8"/>
  <c r="AH118" i="9"/>
  <c r="AH174" i="9"/>
  <c r="AL153" i="9"/>
  <c r="AH170" i="9"/>
  <c r="AL254" i="9"/>
  <c r="AL243" i="9"/>
  <c r="AL54" i="9"/>
  <c r="AH228" i="9"/>
  <c r="AH167" i="9"/>
  <c r="AJ193" i="9"/>
  <c r="AH205" i="9"/>
  <c r="AH241" i="9"/>
  <c r="AI222" i="9"/>
  <c r="AL170" i="9"/>
  <c r="AN170" i="9" s="1"/>
  <c r="AH120" i="9"/>
  <c r="AI251" i="9"/>
  <c r="AH162" i="9"/>
  <c r="AL292" i="9"/>
  <c r="AJ222" i="9"/>
  <c r="AH119" i="9"/>
  <c r="AL162" i="9"/>
  <c r="AL193" i="9"/>
  <c r="AL136" i="9"/>
  <c r="AL131" i="9"/>
  <c r="AN131" i="9" s="1"/>
  <c r="AI200" i="9"/>
  <c r="AH54" i="9"/>
  <c r="AL10" i="9"/>
  <c r="AL249" i="9"/>
  <c r="AL271" i="9"/>
  <c r="AL171" i="9"/>
  <c r="AN171" i="9" s="1"/>
  <c r="AJ171" i="9"/>
  <c r="AL199" i="9"/>
  <c r="AN199" i="9" s="1"/>
  <c r="AL204" i="9"/>
  <c r="AL174" i="9"/>
  <c r="AN174" i="9" s="1"/>
  <c r="AL169" i="9"/>
  <c r="AN169" i="9" s="1"/>
  <c r="AH213" i="9"/>
  <c r="AI212" i="9"/>
  <c r="AI135" i="9"/>
  <c r="AH130" i="9"/>
  <c r="AH248" i="9"/>
  <c r="AH199" i="9"/>
  <c r="AH113" i="9"/>
  <c r="AL200" i="9"/>
  <c r="AN200" i="9" s="1"/>
  <c r="AH114" i="9"/>
  <c r="AL147" i="9"/>
  <c r="AL247" i="9"/>
  <c r="AH76" i="9"/>
  <c r="AJ76" i="9"/>
  <c r="AL76" i="9"/>
  <c r="AN76" i="9" s="1"/>
  <c r="AH149" i="9"/>
  <c r="AL149" i="9"/>
  <c r="AN149" i="9" s="1"/>
  <c r="AL13" i="9"/>
  <c r="AL9" i="9"/>
  <c r="AH156" i="9"/>
  <c r="AH171" i="9"/>
  <c r="AH127" i="9"/>
  <c r="AL28" i="9"/>
  <c r="AN28" i="9" s="1"/>
  <c r="AB310" i="9"/>
  <c r="AL14" i="9"/>
  <c r="AL6" i="9"/>
  <c r="AL22" i="9"/>
  <c r="AL18" i="9"/>
  <c r="AN18" i="9" s="1"/>
  <c r="AL26" i="9"/>
  <c r="AN26" i="9" s="1"/>
  <c r="AL12" i="9"/>
  <c r="AN12" i="9" s="1"/>
  <c r="AL55" i="9"/>
  <c r="AN55" i="9" s="1"/>
  <c r="AL205" i="9"/>
  <c r="AN205" i="9" s="1"/>
  <c r="AL16" i="9"/>
  <c r="AN16" i="9" s="1"/>
  <c r="AH21" i="9"/>
  <c r="AI21" i="9"/>
  <c r="AL8" i="9"/>
  <c r="AN8" i="9" s="1"/>
  <c r="AH22" i="9"/>
  <c r="AI22" i="9"/>
  <c r="AL24" i="9"/>
  <c r="AH12" i="9"/>
  <c r="AI12" i="9"/>
  <c r="AL15" i="9"/>
  <c r="AH15" i="9"/>
  <c r="AI15" i="9"/>
  <c r="AL27" i="9"/>
  <c r="AN27" i="9" s="1"/>
  <c r="AH25" i="9"/>
  <c r="AJ25" i="9"/>
  <c r="AI25" i="9"/>
  <c r="AL17" i="9"/>
  <c r="AN17" i="9" s="1"/>
  <c r="AL11" i="9"/>
  <c r="AN11" i="9" s="1"/>
  <c r="AL7" i="9"/>
  <c r="AL20" i="9"/>
  <c r="AL117" i="9"/>
  <c r="AN117" i="9" s="1"/>
  <c r="AH117" i="9"/>
  <c r="AL133" i="9"/>
  <c r="AN133" i="9" s="1"/>
  <c r="AH133" i="9"/>
  <c r="AL25" i="9"/>
  <c r="AN25" i="9" s="1"/>
  <c r="AL21" i="9"/>
  <c r="AN163" i="9"/>
  <c r="AN181" i="9"/>
  <c r="AN237" i="9"/>
  <c r="AN114" i="9"/>
  <c r="AH123" i="9"/>
  <c r="AF310" i="9"/>
  <c r="AF311" i="9" s="1"/>
  <c r="AF312" i="9" s="1"/>
  <c r="AN120" i="9"/>
  <c r="AN115" i="9"/>
  <c r="AN294" i="9"/>
  <c r="AN123" i="9"/>
  <c r="AN212" i="9"/>
  <c r="AN255" i="9"/>
  <c r="AH134" i="9"/>
  <c r="AL134" i="9"/>
  <c r="AN301" i="9"/>
  <c r="AN182" i="9"/>
  <c r="AN210" i="9"/>
  <c r="AN291" i="9"/>
  <c r="AN201" i="9"/>
  <c r="AN128" i="9"/>
  <c r="AN263" i="9"/>
  <c r="AN31" i="9"/>
  <c r="AN33" i="9"/>
  <c r="AN215" i="9"/>
  <c r="AH246" i="9"/>
  <c r="AN49" i="9"/>
  <c r="AN225" i="9"/>
  <c r="AN220" i="9"/>
  <c r="AN231" i="9"/>
  <c r="AN176" i="9"/>
  <c r="AN112" i="9"/>
  <c r="AN137" i="9"/>
  <c r="AN97" i="9"/>
  <c r="AN113" i="9"/>
  <c r="AN307" i="9"/>
  <c r="AN298" i="9"/>
  <c r="AN288" i="9"/>
  <c r="AN108" i="9"/>
  <c r="AN127" i="9"/>
  <c r="AH121" i="9"/>
  <c r="AN236" i="9"/>
  <c r="AN234" i="9"/>
  <c r="AN305" i="9"/>
  <c r="AN247" i="9"/>
  <c r="AN303" i="9"/>
  <c r="AN279" i="9"/>
  <c r="AN230" i="9"/>
  <c r="AN209" i="9"/>
  <c r="AN302" i="9"/>
  <c r="AN297" i="9"/>
  <c r="AN57" i="9"/>
  <c r="AN265" i="9"/>
  <c r="AN158" i="9"/>
  <c r="AN129" i="9"/>
  <c r="AH235" i="9"/>
  <c r="AN178" i="9"/>
  <c r="AN95" i="9"/>
  <c r="AN252" i="9"/>
  <c r="AN223" i="9"/>
  <c r="AN139" i="9"/>
  <c r="AN179" i="9"/>
  <c r="AN156" i="9"/>
  <c r="AN258" i="9"/>
  <c r="AN281" i="9"/>
  <c r="AN187" i="9"/>
  <c r="AN229" i="9"/>
  <c r="AL235" i="9"/>
  <c r="AL246" i="9"/>
  <c r="AN273" i="9"/>
  <c r="AN167" i="9"/>
  <c r="AN106" i="9"/>
  <c r="AN173" i="9"/>
  <c r="AN285" i="9"/>
  <c r="AN293" i="9"/>
  <c r="AN306" i="9"/>
  <c r="AN300" i="9"/>
  <c r="AN295" i="9"/>
  <c r="AN121" i="9"/>
  <c r="AN159" i="9"/>
  <c r="AN186" i="9"/>
  <c r="AN289" i="9"/>
  <c r="AN282" i="9"/>
  <c r="AN172" i="9"/>
  <c r="AN53" i="9"/>
  <c r="AN216" i="9"/>
  <c r="AN177" i="9"/>
  <c r="AN296" i="9"/>
  <c r="AN268" i="9"/>
  <c r="AN46" i="9"/>
  <c r="AN299" i="9"/>
  <c r="AL215" i="8"/>
  <c r="AN215" i="8" s="1"/>
  <c r="AH213" i="8"/>
  <c r="AL135" i="8"/>
  <c r="AN135" i="8" s="1"/>
  <c r="AL206" i="8"/>
  <c r="AN206" i="8" s="1"/>
  <c r="AL18" i="8"/>
  <c r="AN18" i="8" s="1"/>
  <c r="AL171" i="8"/>
  <c r="AN171" i="8" s="1"/>
  <c r="AH204" i="8"/>
  <c r="AL209" i="8"/>
  <c r="AN209" i="8" s="1"/>
  <c r="AH152" i="8"/>
  <c r="AL191" i="8"/>
  <c r="AN191" i="8" s="1"/>
  <c r="AH288" i="8"/>
  <c r="AL148" i="8"/>
  <c r="AN148" i="8" s="1"/>
  <c r="AI222" i="8"/>
  <c r="AH161" i="8"/>
  <c r="AL32" i="8"/>
  <c r="AN32" i="8" s="1"/>
  <c r="AL13" i="8"/>
  <c r="AN13" i="8" s="1"/>
  <c r="AH148" i="8"/>
  <c r="AL294" i="8"/>
  <c r="AN294" i="8" s="1"/>
  <c r="AL172" i="8"/>
  <c r="AN172" i="8" s="1"/>
  <c r="AH32" i="8"/>
  <c r="AL147" i="8"/>
  <c r="AN147" i="8" s="1"/>
  <c r="AL283" i="8"/>
  <c r="AN283" i="8" s="1"/>
  <c r="AH178" i="8"/>
  <c r="AH172" i="8"/>
  <c r="AL201" i="8"/>
  <c r="AN201" i="8" s="1"/>
  <c r="AH170" i="8"/>
  <c r="AL257" i="8"/>
  <c r="AN257" i="8" s="1"/>
  <c r="AL203" i="8"/>
  <c r="AN203" i="8" s="1"/>
  <c r="AH135" i="8"/>
  <c r="AL223" i="8"/>
  <c r="AN223" i="8" s="1"/>
  <c r="AL249" i="8"/>
  <c r="AN249" i="8" s="1"/>
  <c r="AN5" i="8"/>
  <c r="AH225" i="8"/>
  <c r="AH179" i="8"/>
  <c r="AH291" i="8"/>
  <c r="AH133" i="8"/>
  <c r="AL268" i="8"/>
  <c r="AN268" i="8" s="1"/>
  <c r="AH254" i="8"/>
  <c r="AH248" i="8"/>
  <c r="AL143" i="8"/>
  <c r="AN143" i="8" s="1"/>
  <c r="AL100" i="8"/>
  <c r="AN100" i="8" s="1"/>
  <c r="AH290" i="8"/>
  <c r="AH267" i="8"/>
  <c r="AH188" i="8"/>
  <c r="AH143" i="8"/>
  <c r="AH214" i="8"/>
  <c r="AH44" i="8"/>
  <c r="AH195" i="8"/>
  <c r="AL200" i="8"/>
  <c r="AN200" i="8" s="1"/>
  <c r="AL156" i="8"/>
  <c r="AN156" i="8" s="1"/>
  <c r="AH273" i="8"/>
  <c r="AL180" i="8"/>
  <c r="AN180" i="8" s="1"/>
  <c r="AH144" i="8"/>
  <c r="AL238" i="8"/>
  <c r="AN238" i="8" s="1"/>
  <c r="AH208" i="8"/>
  <c r="AL118" i="8"/>
  <c r="AN118" i="8" s="1"/>
  <c r="AH219" i="8"/>
  <c r="AL159" i="8"/>
  <c r="AN159" i="8" s="1"/>
  <c r="AH140" i="8"/>
  <c r="AL231" i="8"/>
  <c r="AN231" i="8" s="1"/>
  <c r="AL221" i="8"/>
  <c r="AN221" i="8" s="1"/>
  <c r="AL259" i="8"/>
  <c r="AN259" i="8" s="1"/>
  <c r="AH180" i="8"/>
  <c r="AH238" i="8"/>
  <c r="AH159" i="8"/>
  <c r="AL197" i="8"/>
  <c r="AN197" i="8" s="1"/>
  <c r="AH231" i="8"/>
  <c r="AL139" i="8"/>
  <c r="AN139" i="8" s="1"/>
  <c r="AH206" i="8"/>
  <c r="AH259" i="8"/>
  <c r="AL236" i="8"/>
  <c r="AN236" i="8" s="1"/>
  <c r="AH215" i="8"/>
  <c r="AL204" i="8"/>
  <c r="AN204" i="8" s="1"/>
  <c r="AH197" i="8"/>
  <c r="AH136" i="8"/>
  <c r="AK320" i="8"/>
  <c r="AH58" i="8"/>
  <c r="AH192" i="8"/>
  <c r="AH29" i="8"/>
  <c r="AH181" i="8"/>
  <c r="AL276" i="8"/>
  <c r="AN276" i="8" s="1"/>
  <c r="AL210" i="8"/>
  <c r="AN210" i="8" s="1"/>
  <c r="AH162" i="8"/>
  <c r="AH54" i="8"/>
  <c r="AH130" i="8"/>
  <c r="AH194" i="8"/>
  <c r="AL258" i="8"/>
  <c r="AN258" i="8" s="1"/>
  <c r="AH100" i="8"/>
  <c r="AH182" i="8"/>
  <c r="AL282" i="8"/>
  <c r="AN282" i="8" s="1"/>
  <c r="AL262" i="8"/>
  <c r="AN262" i="8" s="1"/>
  <c r="AH258" i="8"/>
  <c r="AH282" i="8"/>
  <c r="AH262" i="8"/>
  <c r="AL286" i="8"/>
  <c r="AN286" i="8" s="1"/>
  <c r="AH210" i="8"/>
  <c r="AH151" i="8"/>
  <c r="AH279" i="8"/>
  <c r="AL293" i="8"/>
  <c r="AN293" i="8" s="1"/>
  <c r="AL167" i="8"/>
  <c r="AN167" i="8" s="1"/>
  <c r="AL218" i="8"/>
  <c r="AN218" i="8" s="1"/>
  <c r="AL151" i="8"/>
  <c r="AN151" i="8" s="1"/>
  <c r="AL228" i="8"/>
  <c r="AN228" i="8" s="1"/>
  <c r="AH286" i="8"/>
  <c r="AH131" i="8"/>
  <c r="AH16" i="8"/>
  <c r="AH289" i="8"/>
  <c r="AL182" i="8"/>
  <c r="AN182" i="8" s="1"/>
  <c r="AH223" i="8"/>
  <c r="AL174" i="8"/>
  <c r="AN174" i="8" s="1"/>
  <c r="AH272" i="8"/>
  <c r="AL252" i="8"/>
  <c r="AN252" i="8" s="1"/>
  <c r="AH176" i="8"/>
  <c r="AH17" i="8"/>
  <c r="AL160" i="8"/>
  <c r="AN160" i="8" s="1"/>
  <c r="AH149" i="8"/>
  <c r="AL235" i="8"/>
  <c r="AN235" i="8" s="1"/>
  <c r="AH174" i="8"/>
  <c r="AL289" i="8"/>
  <c r="AN289" i="8" s="1"/>
  <c r="AH119" i="8"/>
  <c r="AH240" i="8"/>
  <c r="AH266" i="8"/>
  <c r="AL284" i="8"/>
  <c r="AN284" i="8" s="1"/>
  <c r="AL164" i="8"/>
  <c r="AN164" i="8" s="1"/>
  <c r="AL194" i="8"/>
  <c r="AN194" i="8" s="1"/>
  <c r="AJ218" i="8"/>
  <c r="AI218" i="8"/>
  <c r="AH184" i="8"/>
  <c r="AL232" i="8"/>
  <c r="AN232" i="8" s="1"/>
  <c r="AL175" i="8"/>
  <c r="AN175" i="8" s="1"/>
  <c r="AH284" i="8"/>
  <c r="AH164" i="8"/>
  <c r="AL54" i="8"/>
  <c r="AN54" i="8" s="1"/>
  <c r="AH24" i="8"/>
  <c r="AH232" i="8"/>
  <c r="AL192" i="8"/>
  <c r="AN192" i="8" s="1"/>
  <c r="AH175" i="8"/>
  <c r="AL162" i="8"/>
  <c r="AN162" i="8" s="1"/>
  <c r="AI221" i="8"/>
  <c r="AJ221" i="8"/>
  <c r="AH275" i="8"/>
  <c r="AH283" i="8"/>
  <c r="AL243" i="8"/>
  <c r="AN243" i="8" s="1"/>
  <c r="AH199" i="8"/>
  <c r="AL234" i="8"/>
  <c r="AN234" i="8" s="1"/>
  <c r="AH244" i="8"/>
  <c r="AN64" i="8"/>
  <c r="AN106" i="8"/>
  <c r="AN132" i="8"/>
  <c r="AN31" i="8"/>
  <c r="AN52" i="8"/>
  <c r="AN38" i="8"/>
  <c r="AN53" i="8"/>
  <c r="AN168" i="8"/>
  <c r="AN264" i="8"/>
  <c r="AN70" i="8"/>
  <c r="AN240" i="8"/>
  <c r="AN291" i="8"/>
  <c r="AN181" i="8"/>
  <c r="AN108" i="8"/>
  <c r="AN300" i="8"/>
  <c r="AN250" i="8"/>
  <c r="AN299" i="8"/>
  <c r="AN22" i="8"/>
  <c r="AN12" i="8"/>
  <c r="AN124" i="8"/>
  <c r="AN213" i="8"/>
  <c r="AN104" i="8"/>
  <c r="AN27" i="8"/>
  <c r="AN88" i="8"/>
  <c r="AN248" i="8"/>
  <c r="AN60" i="8"/>
  <c r="AN40" i="8"/>
  <c r="AN179" i="8"/>
  <c r="AN76" i="8"/>
  <c r="AN102" i="8"/>
  <c r="AN10" i="8"/>
  <c r="AN41" i="8"/>
  <c r="AN103" i="8"/>
  <c r="AN46" i="8"/>
  <c r="AN297" i="8"/>
  <c r="AN298" i="8"/>
  <c r="AN30" i="8"/>
  <c r="AN90" i="8"/>
  <c r="AN217" i="8"/>
  <c r="AN61" i="8"/>
  <c r="AN131" i="8"/>
  <c r="AN122" i="8"/>
  <c r="AN116" i="8"/>
  <c r="AN74" i="8"/>
  <c r="AN246" i="8"/>
  <c r="AN33" i="8"/>
  <c r="AN73" i="8"/>
  <c r="AN177" i="8"/>
  <c r="AN301" i="8"/>
  <c r="AN84" i="8"/>
  <c r="AN94" i="8"/>
  <c r="AN9" i="8"/>
  <c r="AN126" i="8"/>
  <c r="AN302" i="8"/>
  <c r="AN45" i="8"/>
  <c r="AN296" i="8"/>
  <c r="AN295" i="8"/>
  <c r="AN26" i="8"/>
  <c r="AN303" i="8"/>
  <c r="AN6" i="8"/>
  <c r="AN57" i="8"/>
  <c r="AN224" i="8"/>
  <c r="AN86" i="8"/>
  <c r="AN277" i="8"/>
  <c r="AN78" i="8"/>
  <c r="AN92" i="8"/>
  <c r="AN130" i="8"/>
  <c r="AN292" i="8"/>
  <c r="AN225" i="8"/>
  <c r="AN50" i="8"/>
  <c r="AN136" i="8"/>
  <c r="AN80" i="8"/>
  <c r="AN42" i="8"/>
  <c r="AN138" i="8"/>
  <c r="AN140" i="8"/>
  <c r="AN21" i="8"/>
  <c r="AN56" i="8"/>
  <c r="AN193" i="8"/>
  <c r="AN68" i="8"/>
  <c r="AN62" i="8"/>
  <c r="X247" i="1"/>
  <c r="X246" i="1"/>
  <c r="X248" i="1"/>
  <c r="X249" i="1"/>
  <c r="X244" i="1"/>
  <c r="X243" i="1"/>
  <c r="F242" i="1"/>
  <c r="L242" i="1" s="1"/>
  <c r="AG242" i="1" s="1"/>
  <c r="G242" i="1"/>
  <c r="BS8" i="8" l="1"/>
  <c r="BT8" i="8"/>
  <c r="BS6" i="8"/>
  <c r="BT6" i="8"/>
  <c r="BP6" i="8"/>
  <c r="BK11" i="8"/>
  <c r="BJ11" i="8"/>
  <c r="BK249" i="8"/>
  <c r="BJ249" i="8"/>
  <c r="BK111" i="8"/>
  <c r="BJ111" i="8"/>
  <c r="BK203" i="8"/>
  <c r="BJ203" i="8"/>
  <c r="BK185" i="8"/>
  <c r="BJ185" i="8"/>
  <c r="BK113" i="8"/>
  <c r="BJ113" i="8"/>
  <c r="BK246" i="8"/>
  <c r="BJ246" i="8"/>
  <c r="BK43" i="8"/>
  <c r="BJ43" i="8"/>
  <c r="BK241" i="8"/>
  <c r="BJ241" i="8"/>
  <c r="BK186" i="8"/>
  <c r="BJ186" i="8"/>
  <c r="BK269" i="8"/>
  <c r="BJ269" i="8"/>
  <c r="BK145" i="8"/>
  <c r="BJ145" i="8"/>
  <c r="BK199" i="8"/>
  <c r="BJ199" i="8"/>
  <c r="BK294" i="8"/>
  <c r="BJ294" i="8"/>
  <c r="BK262" i="8"/>
  <c r="BJ262" i="8"/>
  <c r="BK251" i="8"/>
  <c r="BJ251" i="8"/>
  <c r="BK129" i="8"/>
  <c r="BJ129" i="8"/>
  <c r="BK165" i="8"/>
  <c r="BJ165" i="8"/>
  <c r="BK243" i="8"/>
  <c r="BJ243" i="8"/>
  <c r="BK138" i="8"/>
  <c r="BJ138" i="8"/>
  <c r="BK179" i="8"/>
  <c r="BJ179" i="8"/>
  <c r="BK287" i="8"/>
  <c r="BJ287" i="8"/>
  <c r="BK290" i="8"/>
  <c r="BJ290" i="8"/>
  <c r="BK121" i="8"/>
  <c r="BJ121" i="8"/>
  <c r="BK195" i="8"/>
  <c r="BJ195" i="8"/>
  <c r="BK234" i="8"/>
  <c r="BJ234" i="8"/>
  <c r="BK158" i="8"/>
  <c r="BJ158" i="8"/>
  <c r="BK134" i="8"/>
  <c r="BJ134" i="8"/>
  <c r="BK213" i="8"/>
  <c r="BJ213" i="8"/>
  <c r="BK55" i="8"/>
  <c r="BJ55" i="8"/>
  <c r="BK229" i="8"/>
  <c r="BJ229" i="8"/>
  <c r="BK75" i="8"/>
  <c r="BJ75" i="8"/>
  <c r="BK266" i="8"/>
  <c r="BJ266" i="8"/>
  <c r="BK190" i="8"/>
  <c r="BJ190" i="8"/>
  <c r="BK107" i="8"/>
  <c r="BJ107" i="8"/>
  <c r="BK161" i="8"/>
  <c r="BJ161" i="8"/>
  <c r="BK253" i="8"/>
  <c r="BJ253" i="8"/>
  <c r="BK23" i="8"/>
  <c r="BJ23" i="8"/>
  <c r="BK273" i="8"/>
  <c r="BJ273" i="8"/>
  <c r="BK95" i="8"/>
  <c r="BJ95" i="8"/>
  <c r="BK285" i="8"/>
  <c r="BJ285" i="8"/>
  <c r="BK59" i="8"/>
  <c r="BJ59" i="8"/>
  <c r="BK69" i="8"/>
  <c r="BJ69" i="8"/>
  <c r="BK242" i="8"/>
  <c r="BJ242" i="8"/>
  <c r="BK265" i="8"/>
  <c r="BJ265" i="8"/>
  <c r="BK267" i="8"/>
  <c r="BJ267" i="8"/>
  <c r="BK289" i="8"/>
  <c r="BJ289" i="8"/>
  <c r="BK274" i="8"/>
  <c r="BJ274" i="8"/>
  <c r="BQ5" i="8"/>
  <c r="BR5" i="8" s="1"/>
  <c r="BK131" i="8"/>
  <c r="BJ131" i="8"/>
  <c r="BK209" i="8"/>
  <c r="BJ209" i="8"/>
  <c r="BK105" i="8"/>
  <c r="BJ105" i="8"/>
  <c r="BK275" i="8"/>
  <c r="BJ275" i="8"/>
  <c r="BK278" i="8"/>
  <c r="BJ278" i="8"/>
  <c r="BK237" i="8"/>
  <c r="BJ237" i="8"/>
  <c r="BK101" i="8"/>
  <c r="BJ101" i="8"/>
  <c r="BK257" i="8"/>
  <c r="BJ257" i="8"/>
  <c r="BK226" i="8"/>
  <c r="BJ226" i="8"/>
  <c r="BK141" i="8"/>
  <c r="BJ141" i="8"/>
  <c r="BK255" i="8"/>
  <c r="BJ255" i="8"/>
  <c r="BK183" i="8"/>
  <c r="BJ183" i="8"/>
  <c r="BK263" i="8"/>
  <c r="BJ263" i="8"/>
  <c r="BK291" i="8"/>
  <c r="BJ291" i="8"/>
  <c r="BK235" i="8"/>
  <c r="BJ235" i="8"/>
  <c r="AH277" i="8"/>
  <c r="AL263" i="8"/>
  <c r="AN263" i="8" s="1"/>
  <c r="AL265" i="8"/>
  <c r="AN265" i="8" s="1"/>
  <c r="AH93" i="8"/>
  <c r="AL261" i="8"/>
  <c r="AN261" i="8" s="1"/>
  <c r="AL146" i="8"/>
  <c r="AN146" i="8" s="1"/>
  <c r="AH55" i="8"/>
  <c r="AL229" i="8"/>
  <c r="AN229" i="8" s="1"/>
  <c r="AH71" i="8"/>
  <c r="AH101" i="8"/>
  <c r="AL242" i="8"/>
  <c r="AN242" i="8" s="1"/>
  <c r="AH285" i="8"/>
  <c r="AH141" i="8"/>
  <c r="AH138" i="8"/>
  <c r="AL67" i="8"/>
  <c r="AN67" i="8" s="1"/>
  <c r="AH183" i="8"/>
  <c r="AJ67" i="8"/>
  <c r="AL115" i="8"/>
  <c r="AN115" i="8" s="1"/>
  <c r="AH115" i="8"/>
  <c r="AH280" i="8"/>
  <c r="AL280" i="8"/>
  <c r="AN280" i="8" s="1"/>
  <c r="AH190" i="8"/>
  <c r="AL274" i="8"/>
  <c r="AN274" i="8" s="1"/>
  <c r="AL255" i="8"/>
  <c r="AN255" i="8" s="1"/>
  <c r="AL270" i="8"/>
  <c r="AN270" i="8" s="1"/>
  <c r="AL287" i="8"/>
  <c r="AN287" i="8" s="1"/>
  <c r="AL19" i="8"/>
  <c r="AN19" i="8" s="1"/>
  <c r="AH278" i="8"/>
  <c r="AH125" i="8"/>
  <c r="AH165" i="8"/>
  <c r="AH237" i="8"/>
  <c r="AL271" i="8"/>
  <c r="AN271" i="8" s="1"/>
  <c r="AH63" i="8"/>
  <c r="AL7" i="8"/>
  <c r="AN7" i="8" s="1"/>
  <c r="AH129" i="8"/>
  <c r="AL185" i="8"/>
  <c r="AN185" i="8" s="1"/>
  <c r="AH241" i="8"/>
  <c r="AH226" i="8"/>
  <c r="AH163" i="8"/>
  <c r="BG75" i="8"/>
  <c r="BF75" i="8"/>
  <c r="BE75" i="8"/>
  <c r="BG266" i="8"/>
  <c r="BF266" i="8"/>
  <c r="BE266" i="8"/>
  <c r="BG190" i="8"/>
  <c r="BF190" i="8"/>
  <c r="BE190" i="8"/>
  <c r="BG107" i="8"/>
  <c r="BF107" i="8"/>
  <c r="BE107" i="8"/>
  <c r="BG161" i="8"/>
  <c r="BF161" i="8"/>
  <c r="BE161" i="8"/>
  <c r="BG253" i="8"/>
  <c r="BF253" i="8"/>
  <c r="BE253" i="8"/>
  <c r="BE23" i="8"/>
  <c r="BG23" i="8"/>
  <c r="BF23" i="8"/>
  <c r="BG290" i="8"/>
  <c r="BF290" i="8"/>
  <c r="BE290" i="8"/>
  <c r="BF121" i="8"/>
  <c r="BE121" i="8"/>
  <c r="BG121" i="8"/>
  <c r="BE241" i="8"/>
  <c r="BG241" i="8"/>
  <c r="BF241" i="8"/>
  <c r="BE186" i="8"/>
  <c r="BG186" i="8"/>
  <c r="BF186" i="8"/>
  <c r="BF229" i="8"/>
  <c r="BE229" i="8"/>
  <c r="BG229" i="8"/>
  <c r="BG255" i="8"/>
  <c r="BF255" i="8"/>
  <c r="BE255" i="8"/>
  <c r="BE183" i="8"/>
  <c r="BG183" i="8"/>
  <c r="BF183" i="8"/>
  <c r="BG263" i="8"/>
  <c r="BF263" i="8"/>
  <c r="BE263" i="8"/>
  <c r="BE262" i="8"/>
  <c r="BG262" i="8"/>
  <c r="BF262" i="8"/>
  <c r="BF131" i="8"/>
  <c r="BE131" i="8"/>
  <c r="BG131" i="8"/>
  <c r="BG209" i="8"/>
  <c r="BF209" i="8"/>
  <c r="BE209" i="8"/>
  <c r="BF105" i="8"/>
  <c r="BE105" i="8"/>
  <c r="BG105" i="8"/>
  <c r="BG275" i="8"/>
  <c r="BF275" i="8"/>
  <c r="BE275" i="8"/>
  <c r="BE278" i="8"/>
  <c r="BG278" i="8"/>
  <c r="BF278" i="8"/>
  <c r="BG237" i="8"/>
  <c r="BF237" i="8"/>
  <c r="BE237" i="8"/>
  <c r="BG273" i="8"/>
  <c r="BF273" i="8"/>
  <c r="BE273" i="8"/>
  <c r="BG95" i="8"/>
  <c r="BF95" i="8"/>
  <c r="BE95" i="8"/>
  <c r="BG195" i="8"/>
  <c r="BF195" i="8"/>
  <c r="BE195" i="8"/>
  <c r="BE234" i="8"/>
  <c r="BG234" i="8"/>
  <c r="BF234" i="8"/>
  <c r="BF269" i="8"/>
  <c r="BE269" i="8"/>
  <c r="BG269" i="8"/>
  <c r="BF145" i="8"/>
  <c r="BE145" i="8"/>
  <c r="BG145" i="8"/>
  <c r="BG199" i="8"/>
  <c r="BF199" i="8"/>
  <c r="BE199" i="8"/>
  <c r="BG294" i="8"/>
  <c r="BF294" i="8"/>
  <c r="BE294" i="8"/>
  <c r="BG251" i="8"/>
  <c r="BF251" i="8"/>
  <c r="BE251" i="8"/>
  <c r="BE11" i="8"/>
  <c r="BG11" i="8"/>
  <c r="BF11" i="8"/>
  <c r="BG249" i="8"/>
  <c r="BF249" i="8"/>
  <c r="BE249" i="8"/>
  <c r="BG111" i="8"/>
  <c r="BF111" i="8"/>
  <c r="BE111" i="8"/>
  <c r="BE203" i="8"/>
  <c r="BG203" i="8"/>
  <c r="BF203" i="8"/>
  <c r="BG185" i="8"/>
  <c r="BF185" i="8"/>
  <c r="BE185" i="8"/>
  <c r="BG113" i="8"/>
  <c r="BF113" i="8"/>
  <c r="BE113" i="8"/>
  <c r="BF246" i="8"/>
  <c r="BE246" i="8"/>
  <c r="BG246" i="8"/>
  <c r="BG101" i="8"/>
  <c r="BF101" i="8"/>
  <c r="BE101" i="8"/>
  <c r="BE274" i="8"/>
  <c r="BG274" i="8"/>
  <c r="BF274" i="8"/>
  <c r="BE285" i="8"/>
  <c r="BG285" i="8"/>
  <c r="BF285" i="8"/>
  <c r="BE59" i="8"/>
  <c r="BG59" i="8"/>
  <c r="BF59" i="8"/>
  <c r="BG158" i="8"/>
  <c r="BF158" i="8"/>
  <c r="BE158" i="8"/>
  <c r="BG134" i="8"/>
  <c r="BF134" i="8"/>
  <c r="BE134" i="8"/>
  <c r="BE213" i="8"/>
  <c r="BG213" i="8"/>
  <c r="BF213" i="8"/>
  <c r="BF55" i="8"/>
  <c r="BE55" i="8"/>
  <c r="BG55" i="8"/>
  <c r="BG289" i="8"/>
  <c r="BF289" i="8"/>
  <c r="BE289" i="8"/>
  <c r="BG129" i="8"/>
  <c r="BF129" i="8"/>
  <c r="BE129" i="8"/>
  <c r="BE165" i="8"/>
  <c r="BG165" i="8"/>
  <c r="BF165" i="8"/>
  <c r="BF243" i="8"/>
  <c r="BE243" i="8"/>
  <c r="BG243" i="8"/>
  <c r="BG138" i="8"/>
  <c r="BF138" i="8"/>
  <c r="BE138" i="8"/>
  <c r="BG179" i="8"/>
  <c r="BF179" i="8"/>
  <c r="BE179" i="8"/>
  <c r="BG287" i="8"/>
  <c r="BF287" i="8"/>
  <c r="BE287" i="8"/>
  <c r="BG235" i="8"/>
  <c r="BF235" i="8"/>
  <c r="BE235" i="8"/>
  <c r="BF43" i="8"/>
  <c r="BE43" i="8"/>
  <c r="BG43" i="8"/>
  <c r="BF257" i="8"/>
  <c r="BE257" i="8"/>
  <c r="BG257" i="8"/>
  <c r="BG226" i="8"/>
  <c r="BF226" i="8"/>
  <c r="BE226" i="8"/>
  <c r="BE141" i="8"/>
  <c r="BG141" i="8"/>
  <c r="BF141" i="8"/>
  <c r="BE69" i="8"/>
  <c r="BG69" i="8"/>
  <c r="BF69" i="8"/>
  <c r="BE242" i="8"/>
  <c r="BG242" i="8"/>
  <c r="BF242" i="8"/>
  <c r="BE265" i="8"/>
  <c r="BG265" i="8"/>
  <c r="BF265" i="8"/>
  <c r="BG267" i="8"/>
  <c r="BF267" i="8"/>
  <c r="BE267" i="8"/>
  <c r="BG291" i="8"/>
  <c r="BF291" i="8"/>
  <c r="BE291" i="8"/>
  <c r="AH250" i="8"/>
  <c r="AH134" i="8"/>
  <c r="AH137" i="8"/>
  <c r="AH142" i="8"/>
  <c r="AL253" i="8"/>
  <c r="AN253" i="8" s="1"/>
  <c r="AL97" i="8"/>
  <c r="AN97" i="8" s="1"/>
  <c r="AL169" i="8"/>
  <c r="AN169" i="8" s="1"/>
  <c r="AH198" i="8"/>
  <c r="AK310" i="9"/>
  <c r="AH233" i="8"/>
  <c r="AH43" i="8"/>
  <c r="AL43" i="8"/>
  <c r="AN43" i="8" s="1"/>
  <c r="BC7" i="8"/>
  <c r="AL227" i="8"/>
  <c r="AN227" i="8" s="1"/>
  <c r="AL105" i="8"/>
  <c r="AN105" i="8" s="1"/>
  <c r="AF320" i="8"/>
  <c r="AF321" i="8" s="1"/>
  <c r="AF322" i="8" s="1"/>
  <c r="AH186" i="8"/>
  <c r="AH145" i="8"/>
  <c r="AL121" i="8"/>
  <c r="AN121" i="8" s="1"/>
  <c r="AH121" i="8"/>
  <c r="AH79" i="8"/>
  <c r="AL79" i="8"/>
  <c r="AN79" i="8" s="1"/>
  <c r="AH187" i="8"/>
  <c r="AN142" i="9"/>
  <c r="AN192" i="9"/>
  <c r="AN165" i="9"/>
  <c r="AN193" i="9"/>
  <c r="AN292" i="9"/>
  <c r="AN243" i="9"/>
  <c r="AN238" i="9"/>
  <c r="AN262" i="9"/>
  <c r="AN242" i="9"/>
  <c r="AN280" i="9"/>
  <c r="AN207" i="9"/>
  <c r="AN150" i="9"/>
  <c r="AN146" i="9"/>
  <c r="AN227" i="9"/>
  <c r="AN260" i="9"/>
  <c r="AN24" i="9"/>
  <c r="AN22" i="9"/>
  <c r="AN9" i="9"/>
  <c r="AN147" i="9"/>
  <c r="AN204" i="9"/>
  <c r="AN271" i="9"/>
  <c r="AN162" i="9"/>
  <c r="AN254" i="9"/>
  <c r="AN152" i="9"/>
  <c r="AN155" i="9"/>
  <c r="AN251" i="9"/>
  <c r="AN202" i="9"/>
  <c r="AN203" i="9"/>
  <c r="AN191" i="9"/>
  <c r="AN274" i="9"/>
  <c r="AN21" i="9"/>
  <c r="AN15" i="9"/>
  <c r="AN6" i="9"/>
  <c r="AN13" i="9"/>
  <c r="AN249" i="9"/>
  <c r="AN111" i="9"/>
  <c r="AN135" i="9"/>
  <c r="AN126" i="9"/>
  <c r="AN286" i="9"/>
  <c r="AN250" i="9"/>
  <c r="AN157" i="9"/>
  <c r="AN20" i="9"/>
  <c r="AN14" i="9"/>
  <c r="AN10" i="9"/>
  <c r="AN136" i="9"/>
  <c r="AN54" i="9"/>
  <c r="AN153" i="9"/>
  <c r="AN196" i="9"/>
  <c r="AN259" i="9"/>
  <c r="AN284" i="9"/>
  <c r="AN283" i="9"/>
  <c r="AJ320" i="8"/>
  <c r="AJ310" i="9"/>
  <c r="AI310" i="9"/>
  <c r="AH310" i="9"/>
  <c r="AH311" i="9" s="1"/>
  <c r="AN7" i="9"/>
  <c r="AN235" i="9"/>
  <c r="AL310" i="9"/>
  <c r="AL311" i="9" s="1"/>
  <c r="AL312" i="9" s="1"/>
  <c r="AN246" i="9"/>
  <c r="AN134" i="9"/>
  <c r="AI320" i="8"/>
  <c r="X242" i="1"/>
  <c r="S241" i="1"/>
  <c r="V241" i="1" s="1"/>
  <c r="R241" i="1"/>
  <c r="U241" i="1" s="1"/>
  <c r="W241" i="1" s="1"/>
  <c r="F241" i="1"/>
  <c r="L241" i="1" s="1"/>
  <c r="AG241" i="1" s="1"/>
  <c r="G241" i="1"/>
  <c r="BQ6" i="8" l="1"/>
  <c r="BR6" i="8" s="1"/>
  <c r="BK7" i="8"/>
  <c r="BJ7" i="8"/>
  <c r="AN320" i="8"/>
  <c r="AN321" i="8" s="1"/>
  <c r="BF7" i="8"/>
  <c r="BF320" i="8" s="1"/>
  <c r="BE7" i="8"/>
  <c r="BE320" i="8" s="1"/>
  <c r="BG7" i="8"/>
  <c r="BC320" i="8"/>
  <c r="AL320" i="8"/>
  <c r="AL321" i="8" s="1"/>
  <c r="AL322" i="8" s="1"/>
  <c r="BJ320" i="8"/>
  <c r="AH320" i="8"/>
  <c r="AH321" i="8" s="1"/>
  <c r="AN310" i="9"/>
  <c r="AN311" i="9" s="1"/>
  <c r="X241" i="1"/>
  <c r="S240" i="1"/>
  <c r="V240" i="1" s="1"/>
  <c r="R240" i="1"/>
  <c r="U240" i="1" s="1"/>
  <c r="W240" i="1" s="1"/>
  <c r="X239" i="1"/>
  <c r="S239" i="1"/>
  <c r="V239" i="1" s="1"/>
  <c r="R239" i="1"/>
  <c r="U239" i="1" s="1"/>
  <c r="W239" i="1" s="1"/>
  <c r="X238" i="1"/>
  <c r="S238" i="1"/>
  <c r="V238" i="1" s="1"/>
  <c r="R238" i="1"/>
  <c r="U238" i="1" s="1"/>
  <c r="W238" i="1" s="1"/>
  <c r="S237" i="1"/>
  <c r="V237" i="1" s="1"/>
  <c r="R237" i="1"/>
  <c r="U237" i="1" s="1"/>
  <c r="W237" i="1" s="1"/>
  <c r="G240" i="1"/>
  <c r="F240" i="1"/>
  <c r="L240" i="1" s="1"/>
  <c r="AG240" i="1" s="1"/>
  <c r="G239" i="1"/>
  <c r="F239" i="1"/>
  <c r="L239" i="1" s="1"/>
  <c r="G238" i="1"/>
  <c r="F238" i="1"/>
  <c r="L238" i="1" s="1"/>
  <c r="AG238" i="1" s="1"/>
  <c r="G237" i="1"/>
  <c r="F237" i="1"/>
  <c r="L237" i="1" s="1"/>
  <c r="AG237" i="1" s="1"/>
  <c r="X236" i="1"/>
  <c r="S236" i="1"/>
  <c r="V236" i="1" s="1"/>
  <c r="R236" i="1"/>
  <c r="U236" i="1" s="1"/>
  <c r="W236" i="1" s="1"/>
  <c r="F236" i="1"/>
  <c r="L236" i="1" s="1"/>
  <c r="AG236" i="1" s="1"/>
  <c r="G236" i="1"/>
  <c r="X232" i="1"/>
  <c r="R235" i="1"/>
  <c r="U235" i="1" s="1"/>
  <c r="W235" i="1" s="1"/>
  <c r="S235" i="1"/>
  <c r="V235" i="1" s="1"/>
  <c r="F235" i="1"/>
  <c r="L235" i="1" s="1"/>
  <c r="AG235" i="1" s="1"/>
  <c r="G235" i="1"/>
  <c r="R234" i="1"/>
  <c r="U234" i="1" s="1"/>
  <c r="W234" i="1" s="1"/>
  <c r="S234" i="1"/>
  <c r="V234" i="1" s="1"/>
  <c r="F234" i="1"/>
  <c r="L234" i="1" s="1"/>
  <c r="AG234" i="1" s="1"/>
  <c r="G234" i="1"/>
  <c r="R233" i="1"/>
  <c r="U233" i="1" s="1"/>
  <c r="W233" i="1" s="1"/>
  <c r="S233" i="1"/>
  <c r="V233" i="1" s="1"/>
  <c r="F233" i="1"/>
  <c r="L233" i="1" s="1"/>
  <c r="AG233" i="1" s="1"/>
  <c r="G233" i="1"/>
  <c r="R232" i="1"/>
  <c r="U232" i="1" s="1"/>
  <c r="W232" i="1" s="1"/>
  <c r="S232" i="1"/>
  <c r="V232" i="1" s="1"/>
  <c r="F232" i="1"/>
  <c r="L232" i="1" s="1"/>
  <c r="AG232" i="1" s="1"/>
  <c r="G232" i="1"/>
  <c r="X231" i="1"/>
  <c r="S231" i="1"/>
  <c r="V231" i="1" s="1"/>
  <c r="R231" i="1"/>
  <c r="U231" i="1" s="1"/>
  <c r="W231" i="1" s="1"/>
  <c r="F231" i="1"/>
  <c r="L231" i="1" s="1"/>
  <c r="G231" i="1"/>
  <c r="X230" i="1"/>
  <c r="S230" i="1"/>
  <c r="V230" i="1" s="1"/>
  <c r="R230" i="1"/>
  <c r="U230" i="1" s="1"/>
  <c r="W230" i="1" s="1"/>
  <c r="F230" i="1"/>
  <c r="L230" i="1" s="1"/>
  <c r="G230" i="1"/>
  <c r="S229" i="1"/>
  <c r="V229" i="1" s="1"/>
  <c r="R229" i="1"/>
  <c r="U229" i="1" s="1"/>
  <c r="W229" i="1" s="1"/>
  <c r="F229" i="1"/>
  <c r="L229" i="1" s="1"/>
  <c r="AG229" i="1" s="1"/>
  <c r="G229" i="1"/>
  <c r="AW4" i="1"/>
  <c r="AP4" i="1"/>
  <c r="S228" i="1"/>
  <c r="V228" i="1" s="1"/>
  <c r="R228" i="1"/>
  <c r="U228" i="1" s="1"/>
  <c r="W228" i="1" s="1"/>
  <c r="F228" i="1"/>
  <c r="L228" i="1" s="1"/>
  <c r="G228" i="1"/>
  <c r="R26" i="1"/>
  <c r="X60" i="1"/>
  <c r="X175" i="1"/>
  <c r="X220" i="1"/>
  <c r="X219" i="1"/>
  <c r="X212" i="1"/>
  <c r="X174" i="1"/>
  <c r="X172" i="1"/>
  <c r="X171" i="1"/>
  <c r="X173" i="1"/>
  <c r="X170" i="1"/>
  <c r="X51" i="1"/>
  <c r="X85" i="1"/>
  <c r="X84" i="1"/>
  <c r="X46" i="1"/>
  <c r="X149" i="1"/>
  <c r="X148" i="1"/>
  <c r="X218" i="1"/>
  <c r="X103" i="1"/>
  <c r="X33" i="1"/>
  <c r="X197" i="1"/>
  <c r="X180" i="1"/>
  <c r="X25" i="1"/>
  <c r="X45" i="1"/>
  <c r="X42" i="1"/>
  <c r="X32" i="1"/>
  <c r="X135" i="1"/>
  <c r="X127" i="1"/>
  <c r="X204" i="1"/>
  <c r="X41" i="1"/>
  <c r="X202" i="1"/>
  <c r="X22" i="1"/>
  <c r="X39" i="1"/>
  <c r="X87" i="1"/>
  <c r="X81" i="1"/>
  <c r="X91" i="1"/>
  <c r="X189" i="1"/>
  <c r="X31" i="1"/>
  <c r="X178" i="1"/>
  <c r="X21" i="1"/>
  <c r="X100" i="1"/>
  <c r="X37" i="1"/>
  <c r="X193" i="1"/>
  <c r="X159" i="1"/>
  <c r="X74" i="1"/>
  <c r="X54" i="1"/>
  <c r="X157" i="1"/>
  <c r="X109" i="1"/>
  <c r="X108" i="1"/>
  <c r="X80" i="1"/>
  <c r="X222" i="1"/>
  <c r="X192" i="1"/>
  <c r="X144" i="1"/>
  <c r="X126" i="1"/>
  <c r="X83" i="1"/>
  <c r="X72" i="1"/>
  <c r="X208" i="1"/>
  <c r="X182" i="1"/>
  <c r="X133" i="1"/>
  <c r="X217" i="1"/>
  <c r="X216" i="1"/>
  <c r="X143" i="1"/>
  <c r="X50" i="1"/>
  <c r="X155" i="1"/>
  <c r="X156" i="1"/>
  <c r="X154" i="1"/>
  <c r="X150" i="1"/>
  <c r="X49" i="1"/>
  <c r="X35" i="1"/>
  <c r="X53" i="1"/>
  <c r="X162" i="1"/>
  <c r="X99" i="1"/>
  <c r="X15" i="1"/>
  <c r="X207" i="1"/>
  <c r="X191" i="1"/>
  <c r="X94" i="1"/>
  <c r="X139" i="1"/>
  <c r="X102" i="1"/>
  <c r="X215" i="1"/>
  <c r="X152" i="1"/>
  <c r="X214" i="1"/>
  <c r="X117" i="1"/>
  <c r="X12" i="1"/>
  <c r="X194" i="1"/>
  <c r="X89" i="1"/>
  <c r="X200" i="1"/>
  <c r="X206" i="1"/>
  <c r="X61" i="1"/>
  <c r="X210" i="1"/>
  <c r="X57" i="1"/>
  <c r="X76" i="1"/>
  <c r="X177" i="1"/>
  <c r="X205" i="1"/>
  <c r="X221" i="1"/>
  <c r="X176" i="1"/>
  <c r="S227" i="1"/>
  <c r="V227" i="1" s="1"/>
  <c r="S225" i="1"/>
  <c r="V225" i="1" s="1"/>
  <c r="S223" i="1"/>
  <c r="V223" i="1" s="1"/>
  <c r="S226" i="1"/>
  <c r="V226" i="1" s="1"/>
  <c r="S224" i="1"/>
  <c r="V224" i="1" s="1"/>
  <c r="R227" i="1"/>
  <c r="U227" i="1" s="1"/>
  <c r="W227" i="1" s="1"/>
  <c r="R225" i="1"/>
  <c r="U225" i="1" s="1"/>
  <c r="W225" i="1" s="1"/>
  <c r="R223" i="1"/>
  <c r="U223" i="1" s="1"/>
  <c r="W223" i="1" s="1"/>
  <c r="R226" i="1"/>
  <c r="U226" i="1" s="1"/>
  <c r="W226" i="1" s="1"/>
  <c r="R224" i="1"/>
  <c r="U224" i="1" s="1"/>
  <c r="W224" i="1" s="1"/>
  <c r="G227" i="1"/>
  <c r="F227" i="1"/>
  <c r="L227" i="1" s="1"/>
  <c r="AG227" i="1" s="1"/>
  <c r="G225" i="1"/>
  <c r="F225" i="1"/>
  <c r="L225" i="1" s="1"/>
  <c r="AG225" i="1" s="1"/>
  <c r="G223" i="1"/>
  <c r="F223" i="1"/>
  <c r="L223" i="1" s="1"/>
  <c r="AG223" i="1" s="1"/>
  <c r="G226" i="1"/>
  <c r="F226" i="1"/>
  <c r="L226" i="1" s="1"/>
  <c r="AG226" i="1" s="1"/>
  <c r="G224" i="1"/>
  <c r="F224" i="1"/>
  <c r="L224" i="1" s="1"/>
  <c r="AG224" i="1" s="1"/>
  <c r="S218" i="1"/>
  <c r="V218" i="1" s="1"/>
  <c r="R218" i="1"/>
  <c r="U218" i="1" s="1"/>
  <c r="W218" i="1" s="1"/>
  <c r="S217" i="1"/>
  <c r="V217" i="1" s="1"/>
  <c r="R217" i="1"/>
  <c r="U217" i="1" s="1"/>
  <c r="W217" i="1" s="1"/>
  <c r="S215" i="1"/>
  <c r="V215" i="1" s="1"/>
  <c r="R215" i="1"/>
  <c r="U215" i="1" s="1"/>
  <c r="W215" i="1" s="1"/>
  <c r="S214" i="1"/>
  <c r="V214" i="1" s="1"/>
  <c r="R214" i="1"/>
  <c r="U214" i="1" s="1"/>
  <c r="W214" i="1" s="1"/>
  <c r="S212" i="1"/>
  <c r="V212" i="1" s="1"/>
  <c r="R212" i="1"/>
  <c r="U212" i="1" s="1"/>
  <c r="W212" i="1" s="1"/>
  <c r="S204" i="1"/>
  <c r="V204" i="1" s="1"/>
  <c r="R204" i="1"/>
  <c r="U204" i="1" s="1"/>
  <c r="W204" i="1" s="1"/>
  <c r="S199" i="1"/>
  <c r="V199" i="1" s="1"/>
  <c r="R199" i="1"/>
  <c r="U199" i="1" s="1"/>
  <c r="W199" i="1" s="1"/>
  <c r="S196" i="1"/>
  <c r="V196" i="1" s="1"/>
  <c r="R196" i="1"/>
  <c r="U196" i="1" s="1"/>
  <c r="W196" i="1" s="1"/>
  <c r="S180" i="1"/>
  <c r="V180" i="1" s="1"/>
  <c r="R180" i="1"/>
  <c r="U180" i="1" s="1"/>
  <c r="W180" i="1" s="1"/>
  <c r="S178" i="1"/>
  <c r="V178" i="1" s="1"/>
  <c r="R178" i="1"/>
  <c r="U178" i="1" s="1"/>
  <c r="W178" i="1" s="1"/>
  <c r="S177" i="1"/>
  <c r="V177" i="1" s="1"/>
  <c r="R177" i="1"/>
  <c r="U177" i="1" s="1"/>
  <c r="W177" i="1" s="1"/>
  <c r="S175" i="1"/>
  <c r="V175" i="1" s="1"/>
  <c r="R175" i="1"/>
  <c r="U175" i="1" s="1"/>
  <c r="W175" i="1" s="1"/>
  <c r="S171" i="1"/>
  <c r="V171" i="1" s="1"/>
  <c r="R171" i="1"/>
  <c r="U171" i="1" s="1"/>
  <c r="W171" i="1" s="1"/>
  <c r="S170" i="1"/>
  <c r="V170" i="1" s="1"/>
  <c r="R170" i="1"/>
  <c r="U170" i="1" s="1"/>
  <c r="W170" i="1" s="1"/>
  <c r="S164" i="1"/>
  <c r="V164" i="1" s="1"/>
  <c r="R164" i="1"/>
  <c r="U164" i="1" s="1"/>
  <c r="W164" i="1" s="1"/>
  <c r="S158" i="1"/>
  <c r="V158" i="1" s="1"/>
  <c r="R158" i="1"/>
  <c r="U158" i="1" s="1"/>
  <c r="W158" i="1" s="1"/>
  <c r="S154" i="1"/>
  <c r="V154" i="1" s="1"/>
  <c r="R154" i="1"/>
  <c r="U154" i="1" s="1"/>
  <c r="W154" i="1" s="1"/>
  <c r="S146" i="1"/>
  <c r="V146" i="1" s="1"/>
  <c r="R146" i="1"/>
  <c r="U146" i="1" s="1"/>
  <c r="W146" i="1" s="1"/>
  <c r="S138" i="1"/>
  <c r="V138" i="1" s="1"/>
  <c r="R138" i="1"/>
  <c r="U138" i="1" s="1"/>
  <c r="W138" i="1" s="1"/>
  <c r="S126" i="1"/>
  <c r="V126" i="1" s="1"/>
  <c r="R126" i="1"/>
  <c r="U126" i="1" s="1"/>
  <c r="W126" i="1" s="1"/>
  <c r="S123" i="1"/>
  <c r="V123" i="1" s="1"/>
  <c r="R123" i="1"/>
  <c r="U123" i="1" s="1"/>
  <c r="W123" i="1" s="1"/>
  <c r="S114" i="1"/>
  <c r="V114" i="1" s="1"/>
  <c r="R114" i="1"/>
  <c r="U114" i="1" s="1"/>
  <c r="W114" i="1" s="1"/>
  <c r="S112" i="1"/>
  <c r="V112" i="1" s="1"/>
  <c r="R112" i="1"/>
  <c r="U112" i="1" s="1"/>
  <c r="W112" i="1" s="1"/>
  <c r="S109" i="1"/>
  <c r="V109" i="1" s="1"/>
  <c r="R109" i="1"/>
  <c r="U109" i="1" s="1"/>
  <c r="W109" i="1" s="1"/>
  <c r="S105" i="1"/>
  <c r="R105" i="1"/>
  <c r="U105" i="1" s="1"/>
  <c r="W105" i="1" s="1"/>
  <c r="S107" i="1"/>
  <c r="V107" i="1" s="1"/>
  <c r="R107" i="1"/>
  <c r="U107" i="1" s="1"/>
  <c r="W107" i="1" s="1"/>
  <c r="S103" i="1"/>
  <c r="V103" i="1" s="1"/>
  <c r="R103" i="1"/>
  <c r="U103" i="1" s="1"/>
  <c r="W103" i="1" s="1"/>
  <c r="S102" i="1"/>
  <c r="V102" i="1" s="1"/>
  <c r="R102" i="1"/>
  <c r="U102" i="1" s="1"/>
  <c r="W102" i="1" s="1"/>
  <c r="S101" i="1"/>
  <c r="V101" i="1" s="1"/>
  <c r="R101" i="1"/>
  <c r="U101" i="1" s="1"/>
  <c r="W101" i="1" s="1"/>
  <c r="S72" i="1"/>
  <c r="V72" i="1" s="1"/>
  <c r="R72" i="1"/>
  <c r="U72" i="1" s="1"/>
  <c r="W72" i="1" s="1"/>
  <c r="S71" i="1"/>
  <c r="V71" i="1" s="1"/>
  <c r="R71" i="1"/>
  <c r="U71" i="1" s="1"/>
  <c r="W71" i="1" s="1"/>
  <c r="S66" i="1"/>
  <c r="V66" i="1" s="1"/>
  <c r="R66" i="1"/>
  <c r="U66" i="1" s="1"/>
  <c r="W66" i="1" s="1"/>
  <c r="S64" i="1"/>
  <c r="V64" i="1" s="1"/>
  <c r="R64" i="1"/>
  <c r="U64" i="1" s="1"/>
  <c r="W64" i="1" s="1"/>
  <c r="S59" i="1"/>
  <c r="V59" i="1" s="1"/>
  <c r="R59" i="1"/>
  <c r="U59" i="1" s="1"/>
  <c r="W59" i="1" s="1"/>
  <c r="S58" i="1"/>
  <c r="V58" i="1" s="1"/>
  <c r="R58" i="1"/>
  <c r="U58" i="1" s="1"/>
  <c r="W58" i="1" s="1"/>
  <c r="S55" i="1"/>
  <c r="V55" i="1" s="1"/>
  <c r="R55" i="1"/>
  <c r="U55" i="1" s="1"/>
  <c r="W55" i="1" s="1"/>
  <c r="S53" i="1"/>
  <c r="R53" i="1"/>
  <c r="U53" i="1" s="1"/>
  <c r="W53" i="1" s="1"/>
  <c r="S51" i="1"/>
  <c r="V51" i="1" s="1"/>
  <c r="R51" i="1"/>
  <c r="U51" i="1" s="1"/>
  <c r="W51" i="1" s="1"/>
  <c r="S48" i="1"/>
  <c r="V48" i="1" s="1"/>
  <c r="R48" i="1"/>
  <c r="U48" i="1" s="1"/>
  <c r="W48" i="1" s="1"/>
  <c r="S47" i="1"/>
  <c r="V47" i="1" s="1"/>
  <c r="R47" i="1"/>
  <c r="U47" i="1" s="1"/>
  <c r="W47" i="1" s="1"/>
  <c r="S46" i="1"/>
  <c r="V46" i="1" s="1"/>
  <c r="R46" i="1"/>
  <c r="U46" i="1" s="1"/>
  <c r="W46" i="1" s="1"/>
  <c r="S41" i="1"/>
  <c r="V41" i="1" s="1"/>
  <c r="R41" i="1"/>
  <c r="U41" i="1" s="1"/>
  <c r="W41" i="1" s="1"/>
  <c r="S39" i="1"/>
  <c r="V39" i="1" s="1"/>
  <c r="R39" i="1"/>
  <c r="U39" i="1" s="1"/>
  <c r="W39" i="1" s="1"/>
  <c r="S34" i="1"/>
  <c r="V34" i="1" s="1"/>
  <c r="R34" i="1"/>
  <c r="U34" i="1" s="1"/>
  <c r="W34" i="1" s="1"/>
  <c r="S31" i="1"/>
  <c r="V31" i="1" s="1"/>
  <c r="R31" i="1"/>
  <c r="U31" i="1" s="1"/>
  <c r="W31" i="1" s="1"/>
  <c r="S30" i="1"/>
  <c r="V30" i="1" s="1"/>
  <c r="R30" i="1"/>
  <c r="U30" i="1" s="1"/>
  <c r="W30" i="1" s="1"/>
  <c r="S27" i="1"/>
  <c r="V27" i="1" s="1"/>
  <c r="R27" i="1"/>
  <c r="U27" i="1" s="1"/>
  <c r="W27" i="1" s="1"/>
  <c r="AF23" i="1"/>
  <c r="AE23" i="1"/>
  <c r="S23" i="1"/>
  <c r="V23" i="1" s="1"/>
  <c r="R23" i="1"/>
  <c r="U23" i="1" s="1"/>
  <c r="W23" i="1" s="1"/>
  <c r="AF21" i="1"/>
  <c r="S21" i="1"/>
  <c r="V21" i="1" s="1"/>
  <c r="R21" i="1"/>
  <c r="U21" i="1" s="1"/>
  <c r="W21" i="1" s="1"/>
  <c r="AF13" i="1"/>
  <c r="AE13" i="1"/>
  <c r="S13" i="1"/>
  <c r="V13" i="1" s="1"/>
  <c r="R13" i="1"/>
  <c r="U13" i="1" s="1"/>
  <c r="W13" i="1" s="1"/>
  <c r="AF11" i="1"/>
  <c r="AE11" i="1"/>
  <c r="S11" i="1"/>
  <c r="V11" i="1" s="1"/>
  <c r="R11" i="1"/>
  <c r="U11" i="1" s="1"/>
  <c r="W11" i="1" s="1"/>
  <c r="AF10" i="1"/>
  <c r="AE10" i="1"/>
  <c r="S10" i="1"/>
  <c r="V10" i="1" s="1"/>
  <c r="R10" i="1"/>
  <c r="U10" i="1" s="1"/>
  <c r="W10" i="1" s="1"/>
  <c r="F11" i="1"/>
  <c r="L11" i="1" s="1"/>
  <c r="AG11" i="1" s="1"/>
  <c r="F218" i="1"/>
  <c r="L218" i="1" s="1"/>
  <c r="F217" i="1"/>
  <c r="L217" i="1" s="1"/>
  <c r="F215" i="1"/>
  <c r="L215" i="1" s="1"/>
  <c r="AG215" i="1" s="1"/>
  <c r="F214" i="1"/>
  <c r="L214" i="1" s="1"/>
  <c r="AG214" i="1" s="1"/>
  <c r="F212" i="1"/>
  <c r="L212" i="1" s="1"/>
  <c r="F204" i="1"/>
  <c r="L204" i="1" s="1"/>
  <c r="AG204" i="1" s="1"/>
  <c r="F199" i="1"/>
  <c r="L199" i="1" s="1"/>
  <c r="AG199" i="1" s="1"/>
  <c r="F196" i="1"/>
  <c r="L196" i="1" s="1"/>
  <c r="AG196" i="1" s="1"/>
  <c r="F180" i="1"/>
  <c r="L180" i="1" s="1"/>
  <c r="AG180" i="1" s="1"/>
  <c r="F178" i="1"/>
  <c r="L178" i="1" s="1"/>
  <c r="AG178" i="1" s="1"/>
  <c r="F177" i="1"/>
  <c r="L177" i="1" s="1"/>
  <c r="AG177" i="1" s="1"/>
  <c r="F175" i="1"/>
  <c r="L175" i="1" s="1"/>
  <c r="F171" i="1"/>
  <c r="L171" i="1" s="1"/>
  <c r="F170" i="1"/>
  <c r="L170" i="1" s="1"/>
  <c r="F164" i="1"/>
  <c r="L164" i="1" s="1"/>
  <c r="F158" i="1"/>
  <c r="L158" i="1" s="1"/>
  <c r="F154" i="1"/>
  <c r="L154" i="1" s="1"/>
  <c r="AG154" i="1" s="1"/>
  <c r="F146" i="1"/>
  <c r="L146" i="1" s="1"/>
  <c r="AG146" i="1" s="1"/>
  <c r="F138" i="1"/>
  <c r="L138" i="1" s="1"/>
  <c r="AG138" i="1" s="1"/>
  <c r="F126" i="1"/>
  <c r="L126" i="1" s="1"/>
  <c r="F123" i="1"/>
  <c r="L123" i="1" s="1"/>
  <c r="AG123" i="1" s="1"/>
  <c r="F114" i="1"/>
  <c r="L114" i="1" s="1"/>
  <c r="AG114" i="1" s="1"/>
  <c r="F112" i="1"/>
  <c r="L112" i="1" s="1"/>
  <c r="AG112" i="1" s="1"/>
  <c r="F109" i="1"/>
  <c r="L109" i="1" s="1"/>
  <c r="F105" i="1"/>
  <c r="L105" i="1" s="1"/>
  <c r="AG105" i="1" s="1"/>
  <c r="F107" i="1"/>
  <c r="L107" i="1" s="1"/>
  <c r="F103" i="1"/>
  <c r="L103" i="1" s="1"/>
  <c r="F102" i="1"/>
  <c r="L102" i="1" s="1"/>
  <c r="AG102" i="1" s="1"/>
  <c r="F101" i="1"/>
  <c r="L101" i="1" s="1"/>
  <c r="AG101" i="1" s="1"/>
  <c r="F72" i="1"/>
  <c r="L72" i="1" s="1"/>
  <c r="F71" i="1"/>
  <c r="L71" i="1" s="1"/>
  <c r="AG71" i="1" s="1"/>
  <c r="F66" i="1"/>
  <c r="L66" i="1" s="1"/>
  <c r="F64" i="1"/>
  <c r="L64" i="1" s="1"/>
  <c r="AG64" i="1" s="1"/>
  <c r="F59" i="1"/>
  <c r="L59" i="1" s="1"/>
  <c r="AG59" i="1" s="1"/>
  <c r="F58" i="1"/>
  <c r="L58" i="1" s="1"/>
  <c r="AG58" i="1" s="1"/>
  <c r="F55" i="1"/>
  <c r="L55" i="1" s="1"/>
  <c r="F53" i="1"/>
  <c r="L53" i="1" s="1"/>
  <c r="AG53" i="1" s="1"/>
  <c r="F51" i="1"/>
  <c r="L51" i="1" s="1"/>
  <c r="F48" i="1"/>
  <c r="L48" i="1" s="1"/>
  <c r="AG48" i="1" s="1"/>
  <c r="F47" i="1"/>
  <c r="L47" i="1" s="1"/>
  <c r="AG47" i="1" s="1"/>
  <c r="F46" i="1"/>
  <c r="L46" i="1" s="1"/>
  <c r="F41" i="1"/>
  <c r="L41" i="1" s="1"/>
  <c r="AG41" i="1" s="1"/>
  <c r="F39" i="1"/>
  <c r="L39" i="1" s="1"/>
  <c r="AG39" i="1" s="1"/>
  <c r="F34" i="1"/>
  <c r="L34" i="1" s="1"/>
  <c r="AG34" i="1" s="1"/>
  <c r="F31" i="1"/>
  <c r="L31" i="1" s="1"/>
  <c r="AG31" i="1" s="1"/>
  <c r="F30" i="1"/>
  <c r="L30" i="1" s="1"/>
  <c r="F27" i="1"/>
  <c r="L27" i="1" s="1"/>
  <c r="F23" i="1"/>
  <c r="L23" i="1" s="1"/>
  <c r="AG23" i="1" s="1"/>
  <c r="F21" i="1"/>
  <c r="L21" i="1" s="1"/>
  <c r="AG21" i="1" s="1"/>
  <c r="F13" i="1"/>
  <c r="L13" i="1" s="1"/>
  <c r="AG13" i="1" s="1"/>
  <c r="F10" i="1"/>
  <c r="L10" i="1" s="1"/>
  <c r="AG10" i="1" s="1"/>
  <c r="G218" i="1"/>
  <c r="G217" i="1"/>
  <c r="G215" i="1"/>
  <c r="G214" i="1"/>
  <c r="G212" i="1"/>
  <c r="G204" i="1"/>
  <c r="G199" i="1"/>
  <c r="G196" i="1"/>
  <c r="G180" i="1"/>
  <c r="G178" i="1"/>
  <c r="G177" i="1"/>
  <c r="G175" i="1"/>
  <c r="G171" i="1"/>
  <c r="G170" i="1"/>
  <c r="G164" i="1"/>
  <c r="G158" i="1"/>
  <c r="G154" i="1"/>
  <c r="G146" i="1"/>
  <c r="G138" i="1"/>
  <c r="G126" i="1"/>
  <c r="G123" i="1"/>
  <c r="G114" i="1"/>
  <c r="G112" i="1"/>
  <c r="G109" i="1"/>
  <c r="G105" i="1"/>
  <c r="G107" i="1"/>
  <c r="G103" i="1"/>
  <c r="G102" i="1"/>
  <c r="G101" i="1"/>
  <c r="G72" i="1"/>
  <c r="G71" i="1"/>
  <c r="G66" i="1"/>
  <c r="G64" i="1"/>
  <c r="G59" i="1"/>
  <c r="G58" i="1"/>
  <c r="G55" i="1"/>
  <c r="G53" i="1"/>
  <c r="G51" i="1"/>
  <c r="G48" i="1"/>
  <c r="G47" i="1"/>
  <c r="G46" i="1"/>
  <c r="G41" i="1"/>
  <c r="G39" i="1"/>
  <c r="G34" i="1"/>
  <c r="G31" i="1"/>
  <c r="G30" i="1"/>
  <c r="G27" i="1"/>
  <c r="G23" i="1"/>
  <c r="G21" i="1"/>
  <c r="G13" i="1"/>
  <c r="G11" i="1"/>
  <c r="G10" i="1"/>
  <c r="BG320" i="8" l="1"/>
  <c r="BO7" i="8"/>
  <c r="BT7" i="8" s="1"/>
  <c r="X237" i="1"/>
  <c r="X240" i="1"/>
  <c r="X235" i="1"/>
  <c r="X234" i="1"/>
  <c r="X233" i="1"/>
  <c r="X229" i="1"/>
  <c r="X228" i="1"/>
  <c r="V53" i="1"/>
  <c r="V105" i="1"/>
  <c r="X48" i="1"/>
  <c r="X11" i="1"/>
  <c r="X146" i="1"/>
  <c r="X226" i="1"/>
  <c r="X58" i="1"/>
  <c r="X71" i="1"/>
  <c r="X196" i="1"/>
  <c r="X223" i="1"/>
  <c r="X225" i="1"/>
  <c r="X224" i="1"/>
  <c r="X227" i="1"/>
  <c r="X23" i="1"/>
  <c r="X30" i="1"/>
  <c r="X34" i="1"/>
  <c r="X47" i="1"/>
  <c r="X55" i="1"/>
  <c r="X64" i="1"/>
  <c r="X66" i="1"/>
  <c r="X59" i="1"/>
  <c r="X10" i="1"/>
  <c r="X13" i="1"/>
  <c r="X105" i="1"/>
  <c r="X123" i="1"/>
  <c r="X164" i="1"/>
  <c r="X101" i="1"/>
  <c r="X138" i="1"/>
  <c r="X107" i="1"/>
  <c r="X112" i="1"/>
  <c r="X114" i="1"/>
  <c r="X158" i="1"/>
  <c r="X199" i="1"/>
  <c r="R119" i="1"/>
  <c r="U119" i="1" s="1"/>
  <c r="W119" i="1" s="1"/>
  <c r="G222" i="1"/>
  <c r="G220" i="1"/>
  <c r="G210" i="1"/>
  <c r="G208" i="1"/>
  <c r="G205" i="1"/>
  <c r="G201" i="1"/>
  <c r="G197" i="1"/>
  <c r="G195" i="1"/>
  <c r="G194" i="1"/>
  <c r="G193" i="1"/>
  <c r="G184" i="1"/>
  <c r="G183" i="1"/>
  <c r="G181" i="1"/>
  <c r="G173" i="1"/>
  <c r="G166" i="1"/>
  <c r="G163" i="1"/>
  <c r="G141" i="1"/>
  <c r="G135" i="1"/>
  <c r="G131" i="1"/>
  <c r="G129" i="1"/>
  <c r="G125" i="1"/>
  <c r="G124" i="1"/>
  <c r="G119" i="1"/>
  <c r="G106" i="1"/>
  <c r="G100" i="1"/>
  <c r="G97" i="1"/>
  <c r="G95" i="1"/>
  <c r="G94" i="1"/>
  <c r="G93" i="1"/>
  <c r="G92" i="1"/>
  <c r="G91" i="1"/>
  <c r="G90" i="1"/>
  <c r="G85" i="1"/>
  <c r="G84" i="1"/>
  <c r="G80" i="1"/>
  <c r="G75" i="1"/>
  <c r="G74" i="1"/>
  <c r="G70" i="1"/>
  <c r="G65" i="1"/>
  <c r="G45" i="1"/>
  <c r="G42" i="1"/>
  <c r="G37" i="1"/>
  <c r="G28" i="1"/>
  <c r="G18" i="1"/>
  <c r="G14" i="1"/>
  <c r="G12" i="1"/>
  <c r="G9" i="1"/>
  <c r="G6" i="1"/>
  <c r="G169" i="1"/>
  <c r="G60" i="1"/>
  <c r="G128" i="1"/>
  <c r="G88" i="1"/>
  <c r="G219" i="1"/>
  <c r="G174" i="1"/>
  <c r="G172" i="1"/>
  <c r="G149" i="1"/>
  <c r="G148" i="1"/>
  <c r="G26" i="1"/>
  <c r="G17" i="1"/>
  <c r="G8" i="1"/>
  <c r="G185" i="1"/>
  <c r="G33" i="1"/>
  <c r="G16" i="1"/>
  <c r="G25" i="1"/>
  <c r="G137" i="1"/>
  <c r="G168" i="1"/>
  <c r="G32" i="1"/>
  <c r="G147" i="1"/>
  <c r="G136" i="1"/>
  <c r="G127" i="1"/>
  <c r="G69" i="1"/>
  <c r="G160" i="1"/>
  <c r="G153" i="1"/>
  <c r="G179" i="1"/>
  <c r="G203" i="1"/>
  <c r="G202" i="1"/>
  <c r="G78" i="1"/>
  <c r="G29" i="1"/>
  <c r="G22" i="1"/>
  <c r="G40" i="1"/>
  <c r="G167" i="1"/>
  <c r="G81" i="1"/>
  <c r="G87" i="1"/>
  <c r="G96" i="1"/>
  <c r="G134" i="1"/>
  <c r="G189" i="1"/>
  <c r="G209" i="1"/>
  <c r="G118" i="1"/>
  <c r="G111" i="1"/>
  <c r="G187" i="1"/>
  <c r="G56" i="1"/>
  <c r="G159" i="1"/>
  <c r="G54" i="1"/>
  <c r="G157" i="1"/>
  <c r="G108" i="1"/>
  <c r="G68" i="1"/>
  <c r="G67" i="1"/>
  <c r="G38" i="1"/>
  <c r="G144" i="1"/>
  <c r="G192" i="1"/>
  <c r="G83" i="1"/>
  <c r="G36" i="1"/>
  <c r="G182" i="1"/>
  <c r="G133" i="1"/>
  <c r="G7" i="1"/>
  <c r="G216" i="1"/>
  <c r="G143" i="1"/>
  <c r="G20" i="1"/>
  <c r="G50" i="1"/>
  <c r="G122" i="1"/>
  <c r="G155" i="1"/>
  <c r="G156" i="1"/>
  <c r="G150" i="1"/>
  <c r="G49" i="1"/>
  <c r="G35" i="1"/>
  <c r="G162" i="1"/>
  <c r="G73" i="1"/>
  <c r="G198" i="1"/>
  <c r="G15" i="1"/>
  <c r="G99" i="1"/>
  <c r="G121" i="1"/>
  <c r="G145" i="1"/>
  <c r="G161" i="1"/>
  <c r="G207" i="1"/>
  <c r="G191" i="1"/>
  <c r="G104" i="1"/>
  <c r="G188" i="1"/>
  <c r="G186" i="1"/>
  <c r="G77" i="1"/>
  <c r="G113" i="1"/>
  <c r="G142" i="1"/>
  <c r="G139" i="1"/>
  <c r="G110" i="1"/>
  <c r="G63" i="1"/>
  <c r="G165" i="1"/>
  <c r="G79" i="1"/>
  <c r="G211" i="1"/>
  <c r="G62" i="1"/>
  <c r="G98" i="1"/>
  <c r="G5" i="1"/>
  <c r="G152" i="1"/>
  <c r="G19" i="1"/>
  <c r="G82" i="1"/>
  <c r="G24" i="1"/>
  <c r="G117" i="1"/>
  <c r="G116" i="1"/>
  <c r="G132" i="1"/>
  <c r="G213" i="1"/>
  <c r="G86" i="1"/>
  <c r="G44" i="1"/>
  <c r="G43" i="1"/>
  <c r="G52" i="1"/>
  <c r="G89" i="1"/>
  <c r="G130" i="1"/>
  <c r="G200" i="1"/>
  <c r="G206" i="1"/>
  <c r="G61" i="1"/>
  <c r="G120" i="1"/>
  <c r="G57" i="1"/>
  <c r="G115" i="1"/>
  <c r="G76" i="1"/>
  <c r="G140" i="1"/>
  <c r="G221" i="1"/>
  <c r="G176" i="1"/>
  <c r="G190" i="1"/>
  <c r="G151" i="1"/>
  <c r="S222" i="1"/>
  <c r="R222" i="1"/>
  <c r="U222" i="1" s="1"/>
  <c r="W222" i="1" s="1"/>
  <c r="S220" i="1"/>
  <c r="R220" i="1"/>
  <c r="U220" i="1" s="1"/>
  <c r="W220" i="1" s="1"/>
  <c r="S210" i="1"/>
  <c r="R210" i="1"/>
  <c r="U210" i="1" s="1"/>
  <c r="W210" i="1" s="1"/>
  <c r="S208" i="1"/>
  <c r="R208" i="1"/>
  <c r="U208" i="1" s="1"/>
  <c r="W208" i="1" s="1"/>
  <c r="S205" i="1"/>
  <c r="R205" i="1"/>
  <c r="U205" i="1" s="1"/>
  <c r="W205" i="1" s="1"/>
  <c r="S201" i="1"/>
  <c r="R201" i="1"/>
  <c r="U201" i="1" s="1"/>
  <c r="W201" i="1" s="1"/>
  <c r="S197" i="1"/>
  <c r="R197" i="1"/>
  <c r="U197" i="1" s="1"/>
  <c r="W197" i="1" s="1"/>
  <c r="S195" i="1"/>
  <c r="R195" i="1"/>
  <c r="U195" i="1" s="1"/>
  <c r="W195" i="1" s="1"/>
  <c r="S194" i="1"/>
  <c r="R194" i="1"/>
  <c r="U194" i="1" s="1"/>
  <c r="W194" i="1" s="1"/>
  <c r="S193" i="1"/>
  <c r="R193" i="1"/>
  <c r="U193" i="1" s="1"/>
  <c r="W193" i="1" s="1"/>
  <c r="S184" i="1"/>
  <c r="R184" i="1"/>
  <c r="U184" i="1" s="1"/>
  <c r="W184" i="1" s="1"/>
  <c r="S183" i="1"/>
  <c r="R183" i="1"/>
  <c r="U183" i="1" s="1"/>
  <c r="W183" i="1" s="1"/>
  <c r="S181" i="1"/>
  <c r="R181" i="1"/>
  <c r="U181" i="1" s="1"/>
  <c r="W181" i="1" s="1"/>
  <c r="S173" i="1"/>
  <c r="R173" i="1"/>
  <c r="U173" i="1" s="1"/>
  <c r="W173" i="1" s="1"/>
  <c r="S166" i="1"/>
  <c r="R166" i="1"/>
  <c r="U166" i="1" s="1"/>
  <c r="W166" i="1" s="1"/>
  <c r="S163" i="1"/>
  <c r="R163" i="1"/>
  <c r="U163" i="1" s="1"/>
  <c r="W163" i="1" s="1"/>
  <c r="S141" i="1"/>
  <c r="R141" i="1"/>
  <c r="U141" i="1" s="1"/>
  <c r="W141" i="1" s="1"/>
  <c r="S135" i="1"/>
  <c r="R135" i="1"/>
  <c r="U135" i="1" s="1"/>
  <c r="W135" i="1" s="1"/>
  <c r="S131" i="1"/>
  <c r="R131" i="1"/>
  <c r="U131" i="1" s="1"/>
  <c r="W131" i="1" s="1"/>
  <c r="S129" i="1"/>
  <c r="R129" i="1"/>
  <c r="U129" i="1" s="1"/>
  <c r="W129" i="1" s="1"/>
  <c r="S125" i="1"/>
  <c r="R125" i="1"/>
  <c r="U125" i="1" s="1"/>
  <c r="W125" i="1" s="1"/>
  <c r="S124" i="1"/>
  <c r="R124" i="1"/>
  <c r="U124" i="1" s="1"/>
  <c r="W124" i="1" s="1"/>
  <c r="S119" i="1"/>
  <c r="S106" i="1"/>
  <c r="R106" i="1"/>
  <c r="U106" i="1" s="1"/>
  <c r="W106" i="1" s="1"/>
  <c r="S100" i="1"/>
  <c r="R100" i="1"/>
  <c r="U100" i="1" s="1"/>
  <c r="W100" i="1" s="1"/>
  <c r="S97" i="1"/>
  <c r="R97" i="1"/>
  <c r="U97" i="1" s="1"/>
  <c r="W97" i="1" s="1"/>
  <c r="S95" i="1"/>
  <c r="R95" i="1"/>
  <c r="U95" i="1" s="1"/>
  <c r="W95" i="1" s="1"/>
  <c r="S94" i="1"/>
  <c r="R94" i="1"/>
  <c r="U94" i="1" s="1"/>
  <c r="W94" i="1" s="1"/>
  <c r="S93" i="1"/>
  <c r="R93" i="1"/>
  <c r="U93" i="1" s="1"/>
  <c r="W93" i="1" s="1"/>
  <c r="S92" i="1"/>
  <c r="R92" i="1"/>
  <c r="U92" i="1" s="1"/>
  <c r="W92" i="1" s="1"/>
  <c r="S91" i="1"/>
  <c r="R91" i="1"/>
  <c r="U91" i="1" s="1"/>
  <c r="W91" i="1" s="1"/>
  <c r="S90" i="1"/>
  <c r="R90" i="1"/>
  <c r="U90" i="1" s="1"/>
  <c r="W90" i="1" s="1"/>
  <c r="S85" i="1"/>
  <c r="R85" i="1"/>
  <c r="U85" i="1" s="1"/>
  <c r="W85" i="1" s="1"/>
  <c r="S84" i="1"/>
  <c r="R84" i="1"/>
  <c r="U84" i="1" s="1"/>
  <c r="W84" i="1" s="1"/>
  <c r="S80" i="1"/>
  <c r="R80" i="1"/>
  <c r="U80" i="1" s="1"/>
  <c r="W80" i="1" s="1"/>
  <c r="S75" i="1"/>
  <c r="R75" i="1"/>
  <c r="U75" i="1" s="1"/>
  <c r="W75" i="1" s="1"/>
  <c r="S74" i="1"/>
  <c r="R74" i="1"/>
  <c r="U74" i="1" s="1"/>
  <c r="W74" i="1" s="1"/>
  <c r="S70" i="1"/>
  <c r="R70" i="1"/>
  <c r="U70" i="1" s="1"/>
  <c r="W70" i="1" s="1"/>
  <c r="S65" i="1"/>
  <c r="R65" i="1"/>
  <c r="U65" i="1" s="1"/>
  <c r="W65" i="1" s="1"/>
  <c r="S45" i="1"/>
  <c r="R45" i="1"/>
  <c r="U45" i="1" s="1"/>
  <c r="W45" i="1" s="1"/>
  <c r="S42" i="1"/>
  <c r="R42" i="1"/>
  <c r="U42" i="1" s="1"/>
  <c r="W42" i="1" s="1"/>
  <c r="S37" i="1"/>
  <c r="R37" i="1"/>
  <c r="U37" i="1" s="1"/>
  <c r="W37" i="1" s="1"/>
  <c r="S28" i="1"/>
  <c r="R28" i="1"/>
  <c r="U28" i="1" s="1"/>
  <c r="W28" i="1" s="1"/>
  <c r="AF18" i="1"/>
  <c r="AE18" i="1"/>
  <c r="S18" i="1"/>
  <c r="R18" i="1"/>
  <c r="U18" i="1" s="1"/>
  <c r="W18" i="1" s="1"/>
  <c r="AF14" i="1"/>
  <c r="AE14" i="1"/>
  <c r="S14" i="1"/>
  <c r="R14" i="1"/>
  <c r="U14" i="1" s="1"/>
  <c r="W14" i="1" s="1"/>
  <c r="AF12" i="1"/>
  <c r="S12" i="1"/>
  <c r="R12" i="1"/>
  <c r="U12" i="1" s="1"/>
  <c r="W12" i="1" s="1"/>
  <c r="AF9" i="1"/>
  <c r="AE9" i="1"/>
  <c r="S9" i="1"/>
  <c r="R9" i="1"/>
  <c r="U9" i="1" s="1"/>
  <c r="W9" i="1" s="1"/>
  <c r="AF6" i="1"/>
  <c r="AE6" i="1"/>
  <c r="S6" i="1"/>
  <c r="R6" i="1"/>
  <c r="U6" i="1" s="1"/>
  <c r="W6" i="1" s="1"/>
  <c r="S169" i="1"/>
  <c r="R169" i="1"/>
  <c r="U169" i="1" s="1"/>
  <c r="W169" i="1" s="1"/>
  <c r="F222" i="1"/>
  <c r="L222" i="1" s="1"/>
  <c r="F220" i="1"/>
  <c r="L220" i="1" s="1"/>
  <c r="F210" i="1"/>
  <c r="L210" i="1" s="1"/>
  <c r="AG210" i="1" s="1"/>
  <c r="F208" i="1"/>
  <c r="L208" i="1" s="1"/>
  <c r="F205" i="1"/>
  <c r="L205" i="1" s="1"/>
  <c r="AG205" i="1" s="1"/>
  <c r="F201" i="1"/>
  <c r="L201" i="1" s="1"/>
  <c r="AG201" i="1" s="1"/>
  <c r="F197" i="1"/>
  <c r="L197" i="1" s="1"/>
  <c r="AG197" i="1" s="1"/>
  <c r="F195" i="1"/>
  <c r="L195" i="1" s="1"/>
  <c r="F194" i="1"/>
  <c r="L194" i="1" s="1"/>
  <c r="AG194" i="1" s="1"/>
  <c r="F193" i="1"/>
  <c r="L193" i="1" s="1"/>
  <c r="F184" i="1"/>
  <c r="L184" i="1" s="1"/>
  <c r="AG184" i="1" s="1"/>
  <c r="F183" i="1"/>
  <c r="L183" i="1" s="1"/>
  <c r="AG183" i="1" s="1"/>
  <c r="F181" i="1"/>
  <c r="L181" i="1" s="1"/>
  <c r="AG181" i="1" s="1"/>
  <c r="F173" i="1"/>
  <c r="L173" i="1" s="1"/>
  <c r="F166" i="1"/>
  <c r="L166" i="1" s="1"/>
  <c r="AG166" i="1" s="1"/>
  <c r="F163" i="1"/>
  <c r="L163" i="1" s="1"/>
  <c r="AG163" i="1" s="1"/>
  <c r="F141" i="1"/>
  <c r="L141" i="1" s="1"/>
  <c r="AG141" i="1" s="1"/>
  <c r="F135" i="1"/>
  <c r="L135" i="1" s="1"/>
  <c r="AG135" i="1" s="1"/>
  <c r="F131" i="1"/>
  <c r="L131" i="1" s="1"/>
  <c r="AG131" i="1" s="1"/>
  <c r="F129" i="1"/>
  <c r="L129" i="1" s="1"/>
  <c r="AG129" i="1" s="1"/>
  <c r="F125" i="1"/>
  <c r="L125" i="1" s="1"/>
  <c r="AG125" i="1" s="1"/>
  <c r="F124" i="1"/>
  <c r="L124" i="1" s="1"/>
  <c r="AG124" i="1" s="1"/>
  <c r="F119" i="1"/>
  <c r="L119" i="1" s="1"/>
  <c r="AG119" i="1" s="1"/>
  <c r="F106" i="1"/>
  <c r="L106" i="1" s="1"/>
  <c r="AG106" i="1" s="1"/>
  <c r="F100" i="1"/>
  <c r="L100" i="1" s="1"/>
  <c r="AG100" i="1" s="1"/>
  <c r="F97" i="1"/>
  <c r="L97" i="1" s="1"/>
  <c r="AG97" i="1" s="1"/>
  <c r="F95" i="1"/>
  <c r="L95" i="1" s="1"/>
  <c r="AG95" i="1" s="1"/>
  <c r="F94" i="1"/>
  <c r="L94" i="1" s="1"/>
  <c r="AG94" i="1" s="1"/>
  <c r="F93" i="1"/>
  <c r="L93" i="1" s="1"/>
  <c r="AG93" i="1" s="1"/>
  <c r="F92" i="1"/>
  <c r="L92" i="1" s="1"/>
  <c r="F91" i="1"/>
  <c r="L91" i="1" s="1"/>
  <c r="AG91" i="1" s="1"/>
  <c r="F90" i="1"/>
  <c r="L90" i="1" s="1"/>
  <c r="AG90" i="1" s="1"/>
  <c r="F85" i="1"/>
  <c r="L85" i="1" s="1"/>
  <c r="F84" i="1"/>
  <c r="L84" i="1" s="1"/>
  <c r="F80" i="1"/>
  <c r="L80" i="1" s="1"/>
  <c r="F75" i="1"/>
  <c r="L75" i="1" s="1"/>
  <c r="AG75" i="1" s="1"/>
  <c r="F74" i="1"/>
  <c r="L74" i="1" s="1"/>
  <c r="F70" i="1"/>
  <c r="L70" i="1" s="1"/>
  <c r="AG70" i="1" s="1"/>
  <c r="F65" i="1"/>
  <c r="L65" i="1" s="1"/>
  <c r="AG65" i="1" s="1"/>
  <c r="F45" i="1"/>
  <c r="L45" i="1" s="1"/>
  <c r="AG45" i="1" s="1"/>
  <c r="F42" i="1"/>
  <c r="L42" i="1" s="1"/>
  <c r="AG42" i="1" s="1"/>
  <c r="F37" i="1"/>
  <c r="L37" i="1" s="1"/>
  <c r="AG37" i="1" s="1"/>
  <c r="F28" i="1"/>
  <c r="L28" i="1" s="1"/>
  <c r="F18" i="1"/>
  <c r="L18" i="1" s="1"/>
  <c r="AG18" i="1" s="1"/>
  <c r="F14" i="1"/>
  <c r="L14" i="1" s="1"/>
  <c r="AG14" i="1" s="1"/>
  <c r="F12" i="1"/>
  <c r="L12" i="1" s="1"/>
  <c r="AG12" i="1" s="1"/>
  <c r="F9" i="1"/>
  <c r="L9" i="1" s="1"/>
  <c r="AG9" i="1" s="1"/>
  <c r="F6" i="1"/>
  <c r="L6" i="1" s="1"/>
  <c r="AG6" i="1" s="1"/>
  <c r="BP7" i="8" l="1"/>
  <c r="BS7" i="8"/>
  <c r="X27" i="1"/>
  <c r="X181" i="1"/>
  <c r="X97" i="1"/>
  <c r="X141" i="1"/>
  <c r="X201" i="1"/>
  <c r="X92" i="1"/>
  <c r="X124" i="1"/>
  <c r="V18" i="1"/>
  <c r="V65" i="1"/>
  <c r="V183" i="1"/>
  <c r="V169" i="1"/>
  <c r="V6" i="1"/>
  <c r="V9" i="1"/>
  <c r="V12" i="1"/>
  <c r="V45" i="1"/>
  <c r="V84" i="1"/>
  <c r="V95" i="1"/>
  <c r="V97" i="1"/>
  <c r="V100" i="1"/>
  <c r="V141" i="1"/>
  <c r="V163" i="1"/>
  <c r="V166" i="1"/>
  <c r="V173" i="1"/>
  <c r="V201" i="1"/>
  <c r="V205" i="1"/>
  <c r="V222" i="1"/>
  <c r="V14" i="1"/>
  <c r="V74" i="1"/>
  <c r="V85" i="1"/>
  <c r="V184" i="1"/>
  <c r="V208" i="1"/>
  <c r="V42" i="1"/>
  <c r="V75" i="1"/>
  <c r="V80" i="1"/>
  <c r="V92" i="1"/>
  <c r="V93" i="1"/>
  <c r="V94" i="1"/>
  <c r="V119" i="1"/>
  <c r="V124" i="1"/>
  <c r="V125" i="1"/>
  <c r="V129" i="1"/>
  <c r="V131" i="1"/>
  <c r="V135" i="1"/>
  <c r="V195" i="1"/>
  <c r="V197" i="1"/>
  <c r="V220" i="1"/>
  <c r="V28" i="1"/>
  <c r="V37" i="1"/>
  <c r="V70" i="1"/>
  <c r="V181" i="1"/>
  <c r="V193" i="1"/>
  <c r="V90" i="1"/>
  <c r="V91" i="1"/>
  <c r="V106" i="1"/>
  <c r="V194" i="1"/>
  <c r="V210" i="1"/>
  <c r="X65" i="1"/>
  <c r="X9" i="1"/>
  <c r="X70" i="1"/>
  <c r="X95" i="1"/>
  <c r="X14" i="1"/>
  <c r="X131" i="1"/>
  <c r="X184" i="1"/>
  <c r="X195" i="1"/>
  <c r="X6" i="1"/>
  <c r="X18" i="1"/>
  <c r="X75" i="1"/>
  <c r="X119" i="1"/>
  <c r="X93" i="1"/>
  <c r="X125" i="1"/>
  <c r="X166" i="1"/>
  <c r="X90" i="1"/>
  <c r="X106" i="1"/>
  <c r="X129" i="1"/>
  <c r="X163" i="1"/>
  <c r="X183" i="1"/>
  <c r="BP8" i="8" l="1"/>
  <c r="BQ8" i="8" s="1"/>
  <c r="BR8" i="8" s="1"/>
  <c r="BQ7" i="8"/>
  <c r="BR7" i="8" s="1"/>
  <c r="X28" i="1"/>
  <c r="AF19" i="1"/>
  <c r="AE19" i="1"/>
  <c r="AF17" i="1"/>
  <c r="AE17" i="1"/>
  <c r="AF15" i="1"/>
  <c r="S221" i="1"/>
  <c r="S209" i="1"/>
  <c r="S202" i="1"/>
  <c r="S191" i="1"/>
  <c r="S190" i="1"/>
  <c r="S185" i="1"/>
  <c r="S179" i="1"/>
  <c r="S176" i="1"/>
  <c r="S174" i="1"/>
  <c r="S167" i="1"/>
  <c r="S165" i="1"/>
  <c r="S161" i="1"/>
  <c r="S160" i="1"/>
  <c r="S157" i="1"/>
  <c r="S151" i="1"/>
  <c r="S147" i="1"/>
  <c r="S144" i="1"/>
  <c r="S136" i="1"/>
  <c r="S134" i="1"/>
  <c r="S130" i="1"/>
  <c r="S122" i="1"/>
  <c r="S116" i="1"/>
  <c r="S115" i="1"/>
  <c r="S113" i="1"/>
  <c r="S111" i="1"/>
  <c r="S110" i="1"/>
  <c r="S108" i="1"/>
  <c r="S89" i="1"/>
  <c r="S86" i="1"/>
  <c r="S82" i="1"/>
  <c r="S81" i="1"/>
  <c r="S78" i="1"/>
  <c r="S76" i="1"/>
  <c r="S69" i="1"/>
  <c r="S63" i="1"/>
  <c r="S57" i="1"/>
  <c r="S60" i="1"/>
  <c r="S56" i="1"/>
  <c r="S54" i="1"/>
  <c r="S52" i="1"/>
  <c r="S50" i="1"/>
  <c r="S44" i="1"/>
  <c r="S43" i="1"/>
  <c r="S40" i="1"/>
  <c r="S26" i="1"/>
  <c r="S19" i="1"/>
  <c r="S17" i="1"/>
  <c r="S15" i="1"/>
  <c r="R221" i="1"/>
  <c r="U221" i="1" s="1"/>
  <c r="W221" i="1" s="1"/>
  <c r="R209" i="1"/>
  <c r="U209" i="1" s="1"/>
  <c r="W209" i="1" s="1"/>
  <c r="R202" i="1"/>
  <c r="U202" i="1" s="1"/>
  <c r="W202" i="1" s="1"/>
  <c r="R191" i="1"/>
  <c r="U191" i="1" s="1"/>
  <c r="W191" i="1" s="1"/>
  <c r="R190" i="1"/>
  <c r="U190" i="1" s="1"/>
  <c r="W190" i="1" s="1"/>
  <c r="R185" i="1"/>
  <c r="U185" i="1" s="1"/>
  <c r="W185" i="1" s="1"/>
  <c r="R179" i="1"/>
  <c r="U179" i="1" s="1"/>
  <c r="W179" i="1" s="1"/>
  <c r="R176" i="1"/>
  <c r="U176" i="1" s="1"/>
  <c r="W176" i="1" s="1"/>
  <c r="R174" i="1"/>
  <c r="U174" i="1" s="1"/>
  <c r="W174" i="1" s="1"/>
  <c r="R167" i="1"/>
  <c r="U167" i="1" s="1"/>
  <c r="W167" i="1" s="1"/>
  <c r="R165" i="1"/>
  <c r="U165" i="1" s="1"/>
  <c r="W165" i="1" s="1"/>
  <c r="R161" i="1"/>
  <c r="U161" i="1" s="1"/>
  <c r="W161" i="1" s="1"/>
  <c r="R160" i="1"/>
  <c r="U160" i="1" s="1"/>
  <c r="W160" i="1" s="1"/>
  <c r="R157" i="1"/>
  <c r="U157" i="1" s="1"/>
  <c r="W157" i="1" s="1"/>
  <c r="R151" i="1"/>
  <c r="U151" i="1" s="1"/>
  <c r="W151" i="1" s="1"/>
  <c r="R147" i="1"/>
  <c r="U147" i="1" s="1"/>
  <c r="W147" i="1" s="1"/>
  <c r="R144" i="1"/>
  <c r="U144" i="1" s="1"/>
  <c r="W144" i="1" s="1"/>
  <c r="R136" i="1"/>
  <c r="U136" i="1" s="1"/>
  <c r="W136" i="1" s="1"/>
  <c r="R134" i="1"/>
  <c r="U134" i="1" s="1"/>
  <c r="W134" i="1" s="1"/>
  <c r="R130" i="1"/>
  <c r="U130" i="1" s="1"/>
  <c r="W130" i="1" s="1"/>
  <c r="R122" i="1"/>
  <c r="U122" i="1" s="1"/>
  <c r="W122" i="1" s="1"/>
  <c r="R116" i="1"/>
  <c r="U116" i="1" s="1"/>
  <c r="W116" i="1" s="1"/>
  <c r="R115" i="1"/>
  <c r="U115" i="1" s="1"/>
  <c r="W115" i="1" s="1"/>
  <c r="R113" i="1"/>
  <c r="U113" i="1" s="1"/>
  <c r="W113" i="1" s="1"/>
  <c r="R111" i="1"/>
  <c r="U111" i="1" s="1"/>
  <c r="W111" i="1" s="1"/>
  <c r="R110" i="1"/>
  <c r="U110" i="1" s="1"/>
  <c r="W110" i="1" s="1"/>
  <c r="R108" i="1"/>
  <c r="U108" i="1" s="1"/>
  <c r="W108" i="1" s="1"/>
  <c r="R89" i="1"/>
  <c r="U89" i="1" s="1"/>
  <c r="W89" i="1" s="1"/>
  <c r="R86" i="1"/>
  <c r="U86" i="1" s="1"/>
  <c r="W86" i="1" s="1"/>
  <c r="R82" i="1"/>
  <c r="U82" i="1" s="1"/>
  <c r="W82" i="1" s="1"/>
  <c r="R81" i="1"/>
  <c r="U81" i="1" s="1"/>
  <c r="W81" i="1" s="1"/>
  <c r="R78" i="1"/>
  <c r="U78" i="1" s="1"/>
  <c r="W78" i="1" s="1"/>
  <c r="R76" i="1"/>
  <c r="U76" i="1" s="1"/>
  <c r="W76" i="1" s="1"/>
  <c r="R69" i="1"/>
  <c r="U69" i="1" s="1"/>
  <c r="W69" i="1" s="1"/>
  <c r="R63" i="1"/>
  <c r="U63" i="1" s="1"/>
  <c r="W63" i="1" s="1"/>
  <c r="R57" i="1"/>
  <c r="U57" i="1" s="1"/>
  <c r="W57" i="1" s="1"/>
  <c r="R60" i="1"/>
  <c r="U60" i="1" s="1"/>
  <c r="W60" i="1" s="1"/>
  <c r="R56" i="1"/>
  <c r="U56" i="1" s="1"/>
  <c r="W56" i="1" s="1"/>
  <c r="R54" i="1"/>
  <c r="U54" i="1" s="1"/>
  <c r="W54" i="1" s="1"/>
  <c r="R52" i="1"/>
  <c r="U52" i="1" s="1"/>
  <c r="W52" i="1" s="1"/>
  <c r="R50" i="1"/>
  <c r="U50" i="1" s="1"/>
  <c r="W50" i="1" s="1"/>
  <c r="R44" i="1"/>
  <c r="U44" i="1" s="1"/>
  <c r="W44" i="1" s="1"/>
  <c r="R43" i="1"/>
  <c r="U43" i="1" s="1"/>
  <c r="W43" i="1" s="1"/>
  <c r="R40" i="1"/>
  <c r="U40" i="1" s="1"/>
  <c r="W40" i="1" s="1"/>
  <c r="U26" i="1"/>
  <c r="W26" i="1" s="1"/>
  <c r="R19" i="1"/>
  <c r="U19" i="1" s="1"/>
  <c r="W19" i="1" s="1"/>
  <c r="R17" i="1"/>
  <c r="U17" i="1" s="1"/>
  <c r="W17" i="1" s="1"/>
  <c r="R15" i="1"/>
  <c r="U15" i="1" s="1"/>
  <c r="W15" i="1" s="1"/>
  <c r="F221" i="1"/>
  <c r="L221" i="1" s="1"/>
  <c r="AG221" i="1" s="1"/>
  <c r="F209" i="1"/>
  <c r="L209" i="1" s="1"/>
  <c r="AG209" i="1" s="1"/>
  <c r="F202" i="1"/>
  <c r="L202" i="1" s="1"/>
  <c r="AG202" i="1" s="1"/>
  <c r="F191" i="1"/>
  <c r="L191" i="1" s="1"/>
  <c r="AG191" i="1" s="1"/>
  <c r="F190" i="1"/>
  <c r="L190" i="1" s="1"/>
  <c r="AG190" i="1" s="1"/>
  <c r="F185" i="1"/>
  <c r="L185" i="1" s="1"/>
  <c r="AG185" i="1" s="1"/>
  <c r="F179" i="1"/>
  <c r="L179" i="1" s="1"/>
  <c r="AG179" i="1" s="1"/>
  <c r="F176" i="1"/>
  <c r="L176" i="1" s="1"/>
  <c r="AG176" i="1" s="1"/>
  <c r="F174" i="1"/>
  <c r="L174" i="1" s="1"/>
  <c r="F167" i="1"/>
  <c r="L167" i="1" s="1"/>
  <c r="AG167" i="1" s="1"/>
  <c r="F165" i="1"/>
  <c r="L165" i="1" s="1"/>
  <c r="AG165" i="1" s="1"/>
  <c r="F161" i="1"/>
  <c r="L161" i="1" s="1"/>
  <c r="AG161" i="1" s="1"/>
  <c r="F160" i="1"/>
  <c r="L160" i="1" s="1"/>
  <c r="AG160" i="1" s="1"/>
  <c r="F157" i="1"/>
  <c r="L157" i="1" s="1"/>
  <c r="F151" i="1"/>
  <c r="L151" i="1" s="1"/>
  <c r="F147" i="1"/>
  <c r="L147" i="1" s="1"/>
  <c r="AG147" i="1" s="1"/>
  <c r="F144" i="1"/>
  <c r="L144" i="1" s="1"/>
  <c r="F136" i="1"/>
  <c r="L136" i="1" s="1"/>
  <c r="AG136" i="1" s="1"/>
  <c r="F134" i="1"/>
  <c r="L134" i="1" s="1"/>
  <c r="AG134" i="1" s="1"/>
  <c r="F130" i="1"/>
  <c r="L130" i="1" s="1"/>
  <c r="AG130" i="1" s="1"/>
  <c r="F122" i="1"/>
  <c r="L122" i="1" s="1"/>
  <c r="AG122" i="1" s="1"/>
  <c r="F116" i="1"/>
  <c r="L116" i="1" s="1"/>
  <c r="AG116" i="1" s="1"/>
  <c r="F115" i="1"/>
  <c r="L115" i="1" s="1"/>
  <c r="AG115" i="1" s="1"/>
  <c r="F113" i="1"/>
  <c r="L113" i="1" s="1"/>
  <c r="AG113" i="1" s="1"/>
  <c r="F111" i="1"/>
  <c r="L111" i="1" s="1"/>
  <c r="AG111" i="1" s="1"/>
  <c r="F110" i="1"/>
  <c r="L110" i="1" s="1"/>
  <c r="AG110" i="1" s="1"/>
  <c r="F108" i="1"/>
  <c r="L108" i="1" s="1"/>
  <c r="F89" i="1"/>
  <c r="L89" i="1" s="1"/>
  <c r="AG89" i="1" s="1"/>
  <c r="F86" i="1"/>
  <c r="L86" i="1" s="1"/>
  <c r="AG86" i="1" s="1"/>
  <c r="F82" i="1"/>
  <c r="L82" i="1" s="1"/>
  <c r="AG82" i="1" s="1"/>
  <c r="F81" i="1"/>
  <c r="L81" i="1" s="1"/>
  <c r="AG81" i="1" s="1"/>
  <c r="F78" i="1"/>
  <c r="L78" i="1" s="1"/>
  <c r="AG78" i="1" s="1"/>
  <c r="F76" i="1"/>
  <c r="L76" i="1" s="1"/>
  <c r="AG76" i="1" s="1"/>
  <c r="F69" i="1"/>
  <c r="L69" i="1" s="1"/>
  <c r="AG69" i="1" s="1"/>
  <c r="F63" i="1"/>
  <c r="L63" i="1" s="1"/>
  <c r="AG63" i="1" s="1"/>
  <c r="F57" i="1"/>
  <c r="L57" i="1" s="1"/>
  <c r="AG57" i="1" s="1"/>
  <c r="F60" i="1"/>
  <c r="L60" i="1" s="1"/>
  <c r="F56" i="1"/>
  <c r="L56" i="1" s="1"/>
  <c r="F54" i="1"/>
  <c r="L54" i="1" s="1"/>
  <c r="F52" i="1"/>
  <c r="L52" i="1" s="1"/>
  <c r="AG52" i="1" s="1"/>
  <c r="F50" i="1"/>
  <c r="L50" i="1" s="1"/>
  <c r="AG50" i="1" s="1"/>
  <c r="F44" i="1"/>
  <c r="L44" i="1" s="1"/>
  <c r="AG44" i="1" s="1"/>
  <c r="F43" i="1"/>
  <c r="L43" i="1" s="1"/>
  <c r="AG43" i="1" s="1"/>
  <c r="F40" i="1"/>
  <c r="L40" i="1" s="1"/>
  <c r="AG40" i="1" s="1"/>
  <c r="F26" i="1"/>
  <c r="L26" i="1" s="1"/>
  <c r="F19" i="1"/>
  <c r="L19" i="1" s="1"/>
  <c r="AG19" i="1" s="1"/>
  <c r="F17" i="1"/>
  <c r="L17" i="1" s="1"/>
  <c r="F15" i="1"/>
  <c r="L15" i="1" s="1"/>
  <c r="AG15" i="1" s="1"/>
  <c r="S219" i="1"/>
  <c r="S216" i="1"/>
  <c r="S213" i="1"/>
  <c r="S211" i="1"/>
  <c r="R219" i="1"/>
  <c r="U219" i="1" s="1"/>
  <c r="W219" i="1" s="1"/>
  <c r="R216" i="1"/>
  <c r="U216" i="1" s="1"/>
  <c r="W216" i="1" s="1"/>
  <c r="R213" i="1"/>
  <c r="U213" i="1" s="1"/>
  <c r="W213" i="1" s="1"/>
  <c r="R211" i="1"/>
  <c r="U211" i="1" s="1"/>
  <c r="W211" i="1" s="1"/>
  <c r="F213" i="1"/>
  <c r="L213" i="1" s="1"/>
  <c r="AG213" i="1" s="1"/>
  <c r="F216" i="1"/>
  <c r="L216" i="1" s="1"/>
  <c r="F219" i="1"/>
  <c r="L219" i="1" s="1"/>
  <c r="F211" i="1"/>
  <c r="L211" i="1" s="1"/>
  <c r="AG211" i="1" s="1"/>
  <c r="BM9" i="8" l="1"/>
  <c r="BM10" i="8" s="1"/>
  <c r="BN10" i="8" s="1"/>
  <c r="BO10" i="8" s="1"/>
  <c r="V44" i="1"/>
  <c r="V82" i="1"/>
  <c r="V136" i="1"/>
  <c r="V185" i="1"/>
  <c r="V26" i="1"/>
  <c r="V50" i="1"/>
  <c r="V60" i="1"/>
  <c r="V76" i="1"/>
  <c r="V86" i="1"/>
  <c r="V111" i="1"/>
  <c r="V122" i="1"/>
  <c r="V144" i="1"/>
  <c r="V160" i="1"/>
  <c r="V174" i="1"/>
  <c r="V190" i="1"/>
  <c r="V221" i="1"/>
  <c r="V211" i="1"/>
  <c r="V19" i="1"/>
  <c r="V69" i="1"/>
  <c r="V116" i="1"/>
  <c r="V167" i="1"/>
  <c r="V216" i="1"/>
  <c r="V15" i="1"/>
  <c r="V40" i="1"/>
  <c r="V52" i="1"/>
  <c r="V57" i="1"/>
  <c r="V78" i="1"/>
  <c r="V89" i="1"/>
  <c r="V113" i="1"/>
  <c r="V130" i="1"/>
  <c r="V147" i="1"/>
  <c r="V161" i="1"/>
  <c r="V176" i="1"/>
  <c r="V191" i="1"/>
  <c r="V56" i="1"/>
  <c r="V110" i="1"/>
  <c r="V157" i="1"/>
  <c r="V209" i="1"/>
  <c r="V213" i="1"/>
  <c r="V219" i="1"/>
  <c r="V17" i="1"/>
  <c r="V43" i="1"/>
  <c r="V54" i="1"/>
  <c r="V63" i="1"/>
  <c r="V81" i="1"/>
  <c r="V108" i="1"/>
  <c r="V115" i="1"/>
  <c r="V134" i="1"/>
  <c r="V151" i="1"/>
  <c r="V165" i="1"/>
  <c r="V179" i="1"/>
  <c r="V202" i="1"/>
  <c r="X209" i="1"/>
  <c r="X190" i="1"/>
  <c r="X185" i="1"/>
  <c r="X179" i="1"/>
  <c r="X167" i="1"/>
  <c r="X165" i="1"/>
  <c r="X161" i="1"/>
  <c r="X160" i="1"/>
  <c r="X147" i="1"/>
  <c r="X136" i="1"/>
  <c r="X134" i="1"/>
  <c r="X130" i="1"/>
  <c r="X122" i="1"/>
  <c r="X116" i="1"/>
  <c r="X115" i="1"/>
  <c r="X113" i="1"/>
  <c r="X111" i="1"/>
  <c r="X110" i="1"/>
  <c r="X86" i="1"/>
  <c r="X82" i="1"/>
  <c r="X78" i="1"/>
  <c r="X69" i="1"/>
  <c r="X63" i="1"/>
  <c r="X56" i="1"/>
  <c r="X52" i="1"/>
  <c r="X44" i="1"/>
  <c r="X43" i="1"/>
  <c r="X40" i="1"/>
  <c r="X19" i="1"/>
  <c r="X17" i="1"/>
  <c r="X213" i="1"/>
  <c r="X211" i="1"/>
  <c r="AF24" i="1"/>
  <c r="AF22" i="1"/>
  <c r="AF20" i="1"/>
  <c r="AF16" i="1"/>
  <c r="AF8" i="1"/>
  <c r="AF7" i="1"/>
  <c r="AF5" i="1"/>
  <c r="AE24" i="1"/>
  <c r="AE20" i="1"/>
  <c r="AE16" i="1"/>
  <c r="AE8" i="1"/>
  <c r="AE7" i="1"/>
  <c r="AE5" i="1"/>
  <c r="J223" i="1"/>
  <c r="S207" i="1"/>
  <c r="S206" i="1"/>
  <c r="S203" i="1"/>
  <c r="S200" i="1"/>
  <c r="S198" i="1"/>
  <c r="S192" i="1"/>
  <c r="R189" i="1"/>
  <c r="U189" i="1" s="1"/>
  <c r="W189" i="1" s="1"/>
  <c r="S188" i="1"/>
  <c r="S187" i="1"/>
  <c r="S186" i="1"/>
  <c r="S182" i="1"/>
  <c r="S172" i="1"/>
  <c r="S168" i="1"/>
  <c r="R162" i="1"/>
  <c r="U162" i="1" s="1"/>
  <c r="W162" i="1" s="1"/>
  <c r="S156" i="1"/>
  <c r="S153" i="1"/>
  <c r="S152" i="1"/>
  <c r="R150" i="1"/>
  <c r="U150" i="1" s="1"/>
  <c r="W150" i="1" s="1"/>
  <c r="S149" i="1"/>
  <c r="R148" i="1"/>
  <c r="U148" i="1" s="1"/>
  <c r="W148" i="1" s="1"/>
  <c r="S145" i="1"/>
  <c r="S143" i="1"/>
  <c r="S142" i="1"/>
  <c r="S140" i="1"/>
  <c r="S137" i="1"/>
  <c r="R133" i="1"/>
  <c r="U133" i="1" s="1"/>
  <c r="W133" i="1" s="1"/>
  <c r="S132" i="1"/>
  <c r="S128" i="1"/>
  <c r="S127" i="1"/>
  <c r="S121" i="1"/>
  <c r="S120" i="1"/>
  <c r="S118" i="1"/>
  <c r="S117" i="1"/>
  <c r="R104" i="1"/>
  <c r="U104" i="1" s="1"/>
  <c r="W104" i="1" s="1"/>
  <c r="R99" i="1"/>
  <c r="U99" i="1" s="1"/>
  <c r="W99" i="1" s="1"/>
  <c r="S98" i="1"/>
  <c r="S96" i="1"/>
  <c r="S88" i="1"/>
  <c r="S87" i="1"/>
  <c r="S79" i="1"/>
  <c r="R77" i="1"/>
  <c r="U77" i="1" s="1"/>
  <c r="W77" i="1" s="1"/>
  <c r="R68" i="1"/>
  <c r="U68" i="1" s="1"/>
  <c r="W68" i="1" s="1"/>
  <c r="S67" i="1"/>
  <c r="S62" i="1"/>
  <c r="S61" i="1"/>
  <c r="S49" i="1"/>
  <c r="S36" i="1"/>
  <c r="S35" i="1"/>
  <c r="S32" i="1"/>
  <c r="S25" i="1"/>
  <c r="R24" i="1"/>
  <c r="U24" i="1" s="1"/>
  <c r="W24" i="1" s="1"/>
  <c r="R22" i="1"/>
  <c r="U22" i="1" s="1"/>
  <c r="W22" i="1" s="1"/>
  <c r="R20" i="1"/>
  <c r="U20" i="1" s="1"/>
  <c r="W20" i="1" s="1"/>
  <c r="S16" i="1"/>
  <c r="S8" i="1"/>
  <c r="S7" i="1"/>
  <c r="S5" i="1"/>
  <c r="AB3" i="1"/>
  <c r="S150" i="1"/>
  <c r="S77" i="1"/>
  <c r="S155" i="1"/>
  <c r="S159" i="1"/>
  <c r="S139" i="1"/>
  <c r="S83" i="1"/>
  <c r="R73" i="1"/>
  <c r="U73" i="1" s="1"/>
  <c r="W73" i="1" s="1"/>
  <c r="S38" i="1"/>
  <c r="S33" i="1"/>
  <c r="R29" i="1"/>
  <c r="U29" i="1" s="1"/>
  <c r="W29" i="1" s="1"/>
  <c r="F207" i="1"/>
  <c r="L207" i="1" s="1"/>
  <c r="AG207" i="1" s="1"/>
  <c r="F206" i="1"/>
  <c r="L206" i="1" s="1"/>
  <c r="AG206" i="1" s="1"/>
  <c r="F203" i="1"/>
  <c r="L203" i="1" s="1"/>
  <c r="AG203" i="1" s="1"/>
  <c r="F200" i="1"/>
  <c r="L200" i="1" s="1"/>
  <c r="AG200" i="1" s="1"/>
  <c r="F198" i="1"/>
  <c r="L198" i="1" s="1"/>
  <c r="AG198" i="1" s="1"/>
  <c r="F192" i="1"/>
  <c r="L192" i="1" s="1"/>
  <c r="F189" i="1"/>
  <c r="L189" i="1" s="1"/>
  <c r="AG189" i="1" s="1"/>
  <c r="F188" i="1"/>
  <c r="L188" i="1" s="1"/>
  <c r="AG188" i="1" s="1"/>
  <c r="F187" i="1"/>
  <c r="L187" i="1" s="1"/>
  <c r="F186" i="1"/>
  <c r="L186" i="1" s="1"/>
  <c r="AG186" i="1" s="1"/>
  <c r="F182" i="1"/>
  <c r="L182" i="1" s="1"/>
  <c r="F172" i="1"/>
  <c r="L172" i="1" s="1"/>
  <c r="F169" i="1"/>
  <c r="L169" i="1" s="1"/>
  <c r="F168" i="1"/>
  <c r="L168" i="1" s="1"/>
  <c r="AG168" i="1" s="1"/>
  <c r="F162" i="1"/>
  <c r="L162" i="1" s="1"/>
  <c r="AG162" i="1" s="1"/>
  <c r="F155" i="1"/>
  <c r="L155" i="1" s="1"/>
  <c r="AG155" i="1" s="1"/>
  <c r="F156" i="1"/>
  <c r="L156" i="1" s="1"/>
  <c r="AG156" i="1" s="1"/>
  <c r="F159" i="1"/>
  <c r="L159" i="1" s="1"/>
  <c r="F153" i="1"/>
  <c r="L153" i="1" s="1"/>
  <c r="AG153" i="1" s="1"/>
  <c r="F152" i="1"/>
  <c r="L152" i="1" s="1"/>
  <c r="AG152" i="1" s="1"/>
  <c r="F150" i="1"/>
  <c r="L150" i="1" s="1"/>
  <c r="AG150" i="1" s="1"/>
  <c r="F149" i="1"/>
  <c r="L149" i="1" s="1"/>
  <c r="F148" i="1"/>
  <c r="L148" i="1" s="1"/>
  <c r="F145" i="1"/>
  <c r="L145" i="1" s="1"/>
  <c r="AG145" i="1" s="1"/>
  <c r="F143" i="1"/>
  <c r="L143" i="1" s="1"/>
  <c r="F142" i="1"/>
  <c r="L142" i="1" s="1"/>
  <c r="AG142" i="1" s="1"/>
  <c r="F140" i="1"/>
  <c r="L140" i="1" s="1"/>
  <c r="AG140" i="1" s="1"/>
  <c r="F139" i="1"/>
  <c r="L139" i="1" s="1"/>
  <c r="AG139" i="1" s="1"/>
  <c r="F137" i="1"/>
  <c r="L137" i="1" s="1"/>
  <c r="AG137" i="1" s="1"/>
  <c r="F133" i="1"/>
  <c r="L133" i="1" s="1"/>
  <c r="F132" i="1"/>
  <c r="L132" i="1" s="1"/>
  <c r="AG132" i="1" s="1"/>
  <c r="F128" i="1"/>
  <c r="L128" i="1" s="1"/>
  <c r="F127" i="1"/>
  <c r="L127" i="1" s="1"/>
  <c r="AG127" i="1" s="1"/>
  <c r="F121" i="1"/>
  <c r="L121" i="1" s="1"/>
  <c r="AG121" i="1" s="1"/>
  <c r="F120" i="1"/>
  <c r="L120" i="1" s="1"/>
  <c r="AG120" i="1" s="1"/>
  <c r="F118" i="1"/>
  <c r="L118" i="1" s="1"/>
  <c r="AG118" i="1" s="1"/>
  <c r="F117" i="1"/>
  <c r="L117" i="1" s="1"/>
  <c r="AG117" i="1" s="1"/>
  <c r="F104" i="1"/>
  <c r="L104" i="1" s="1"/>
  <c r="AG104" i="1" s="1"/>
  <c r="F99" i="1"/>
  <c r="L99" i="1" s="1"/>
  <c r="AG99" i="1" s="1"/>
  <c r="F98" i="1"/>
  <c r="L98" i="1" s="1"/>
  <c r="AG98" i="1" s="1"/>
  <c r="F96" i="1"/>
  <c r="L96" i="1" s="1"/>
  <c r="AG96" i="1" s="1"/>
  <c r="F88" i="1"/>
  <c r="L88" i="1" s="1"/>
  <c r="F87" i="1"/>
  <c r="L87" i="1" s="1"/>
  <c r="AG87" i="1" s="1"/>
  <c r="F83" i="1"/>
  <c r="L83" i="1" s="1"/>
  <c r="F79" i="1"/>
  <c r="L79" i="1" s="1"/>
  <c r="AG79" i="1" s="1"/>
  <c r="F77" i="1"/>
  <c r="L77" i="1" s="1"/>
  <c r="AG77" i="1" s="1"/>
  <c r="F73" i="1"/>
  <c r="L73" i="1" s="1"/>
  <c r="AG73" i="1" s="1"/>
  <c r="F68" i="1"/>
  <c r="L68" i="1" s="1"/>
  <c r="F67" i="1"/>
  <c r="L67" i="1" s="1"/>
  <c r="F62" i="1"/>
  <c r="L62" i="1" s="1"/>
  <c r="AG62" i="1" s="1"/>
  <c r="F61" i="1"/>
  <c r="L61" i="1" s="1"/>
  <c r="AG61" i="1" s="1"/>
  <c r="F49" i="1"/>
  <c r="L49" i="1" s="1"/>
  <c r="AG49" i="1" s="1"/>
  <c r="F38" i="1"/>
  <c r="L38" i="1" s="1"/>
  <c r="F36" i="1"/>
  <c r="L36" i="1" s="1"/>
  <c r="F35" i="1"/>
  <c r="L35" i="1" s="1"/>
  <c r="AG35" i="1" s="1"/>
  <c r="F33" i="1"/>
  <c r="L33" i="1" s="1"/>
  <c r="AG33" i="1" s="1"/>
  <c r="F32" i="1"/>
  <c r="L32" i="1" s="1"/>
  <c r="AG32" i="1" s="1"/>
  <c r="F29" i="1"/>
  <c r="L29" i="1" s="1"/>
  <c r="AG29" i="1" s="1"/>
  <c r="F25" i="1"/>
  <c r="L25" i="1" s="1"/>
  <c r="AG25" i="1" s="1"/>
  <c r="F24" i="1"/>
  <c r="L24" i="1" s="1"/>
  <c r="AG24" i="1" s="1"/>
  <c r="F22" i="1"/>
  <c r="L22" i="1" s="1"/>
  <c r="AG22" i="1" s="1"/>
  <c r="F20" i="1"/>
  <c r="L20" i="1" s="1"/>
  <c r="AG20" i="1" s="1"/>
  <c r="F16" i="1"/>
  <c r="L16" i="1" s="1"/>
  <c r="AG16" i="1" s="1"/>
  <c r="F8" i="1"/>
  <c r="L8" i="1" s="1"/>
  <c r="AG8" i="1" s="1"/>
  <c r="F7" i="1"/>
  <c r="L7" i="1" s="1"/>
  <c r="F5" i="1"/>
  <c r="L5" i="1" s="1"/>
  <c r="AG5" i="1" s="1"/>
  <c r="BN9" i="8" l="1"/>
  <c r="BO9" i="8" s="1"/>
  <c r="BT9" i="8" s="1"/>
  <c r="BS10" i="8"/>
  <c r="BT10" i="8"/>
  <c r="AB302" i="1"/>
  <c r="AB293" i="1"/>
  <c r="AB304" i="1"/>
  <c r="AB303" i="1"/>
  <c r="AB301" i="1"/>
  <c r="AB297" i="1"/>
  <c r="AB309" i="1"/>
  <c r="AB306" i="1"/>
  <c r="AB300" i="1"/>
  <c r="AB298" i="1"/>
  <c r="AB294" i="1"/>
  <c r="AB299" i="1"/>
  <c r="AB296" i="1"/>
  <c r="AB311" i="1"/>
  <c r="AB295" i="1"/>
  <c r="AB307" i="1"/>
  <c r="AB305" i="1"/>
  <c r="AB308" i="1"/>
  <c r="AB312" i="1"/>
  <c r="AB310" i="1"/>
  <c r="X29" i="1"/>
  <c r="Y274" i="1"/>
  <c r="AA274" i="1" s="1"/>
  <c r="AB274" i="1" s="1"/>
  <c r="Y276" i="1"/>
  <c r="AA276" i="1" s="1"/>
  <c r="AB276" i="1" s="1"/>
  <c r="Y273" i="1"/>
  <c r="Y284" i="1"/>
  <c r="AA284" i="1" s="1"/>
  <c r="AB284" i="1" s="1"/>
  <c r="AD284" i="1" s="1"/>
  <c r="Y280" i="1"/>
  <c r="AA280" i="1" s="1"/>
  <c r="AB280" i="1" s="1"/>
  <c r="AD280" i="1" s="1"/>
  <c r="Y290" i="1"/>
  <c r="Y287" i="1"/>
  <c r="AA287" i="1" s="1"/>
  <c r="AB287" i="1" s="1"/>
  <c r="AD287" i="1" s="1"/>
  <c r="Y283" i="1"/>
  <c r="Y267" i="1"/>
  <c r="AA267" i="1" s="1"/>
  <c r="AB267" i="1" s="1"/>
  <c r="AD267" i="1" s="1"/>
  <c r="Y277" i="1"/>
  <c r="AA277" i="1" s="1"/>
  <c r="AB277" i="1" s="1"/>
  <c r="Y279" i="1"/>
  <c r="AA279" i="1" s="1"/>
  <c r="AB279" i="1" s="1"/>
  <c r="Y291" i="1"/>
  <c r="AA291" i="1" s="1"/>
  <c r="AB291" i="1" s="1"/>
  <c r="AD291" i="1" s="1"/>
  <c r="Y286" i="1"/>
  <c r="AA286" i="1" s="1"/>
  <c r="AB286" i="1" s="1"/>
  <c r="AD286" i="1" s="1"/>
  <c r="Y289" i="1"/>
  <c r="AA289" i="1" s="1"/>
  <c r="AB289" i="1" s="1"/>
  <c r="Y272" i="1"/>
  <c r="Y270" i="1"/>
  <c r="Y269" i="1"/>
  <c r="Y281" i="1"/>
  <c r="AA281" i="1" s="1"/>
  <c r="AB281" i="1" s="1"/>
  <c r="AD281" i="1" s="1"/>
  <c r="Y278" i="1"/>
  <c r="Y282" i="1"/>
  <c r="AA282" i="1" s="1"/>
  <c r="AB282" i="1" s="1"/>
  <c r="AD282" i="1" s="1"/>
  <c r="Y257" i="1"/>
  <c r="AA257" i="1" s="1"/>
  <c r="AB257" i="1" s="1"/>
  <c r="Y275" i="1"/>
  <c r="AA275" i="1" s="1"/>
  <c r="AB275" i="1" s="1"/>
  <c r="AD275" i="1" s="1"/>
  <c r="Y265" i="1"/>
  <c r="AA265" i="1" s="1"/>
  <c r="AB265" i="1" s="1"/>
  <c r="Y292" i="1"/>
  <c r="Y285" i="1"/>
  <c r="Y288" i="1"/>
  <c r="Y266" i="1"/>
  <c r="Y264" i="1"/>
  <c r="AA264" i="1" s="1"/>
  <c r="AB264" i="1" s="1"/>
  <c r="Y250" i="1"/>
  <c r="AA250" i="1" s="1"/>
  <c r="Y260" i="1"/>
  <c r="AA260" i="1" s="1"/>
  <c r="Y259" i="1"/>
  <c r="AA259" i="1" s="1"/>
  <c r="AB259" i="1" s="1"/>
  <c r="Y256" i="1"/>
  <c r="AA256" i="1" s="1"/>
  <c r="Y263" i="1"/>
  <c r="AA263" i="1" s="1"/>
  <c r="Y258" i="1"/>
  <c r="AA258" i="1" s="1"/>
  <c r="AB258" i="1" s="1"/>
  <c r="Y271" i="1"/>
  <c r="AA271" i="1" s="1"/>
  <c r="Y252" i="1"/>
  <c r="AA252" i="1" s="1"/>
  <c r="Y251" i="1"/>
  <c r="AA251" i="1" s="1"/>
  <c r="Y268" i="1"/>
  <c r="AA268" i="1" s="1"/>
  <c r="Y262" i="1"/>
  <c r="AA262" i="1" s="1"/>
  <c r="Y261" i="1"/>
  <c r="AA261" i="1" s="1"/>
  <c r="Y255" i="1"/>
  <c r="AA255" i="1" s="1"/>
  <c r="Y253" i="1"/>
  <c r="AA253" i="1" s="1"/>
  <c r="AB253" i="1" s="1"/>
  <c r="Y254" i="1"/>
  <c r="AA254" i="1" s="1"/>
  <c r="X26" i="1"/>
  <c r="Y247" i="1"/>
  <c r="AA247" i="1" s="1"/>
  <c r="AB247" i="1" s="1"/>
  <c r="AD247" i="1" s="1"/>
  <c r="Y242" i="1"/>
  <c r="AA242" i="1" s="1"/>
  <c r="AB242" i="1" s="1"/>
  <c r="Y244" i="1"/>
  <c r="AA244" i="1" s="1"/>
  <c r="AB244" i="1" s="1"/>
  <c r="Y246" i="1"/>
  <c r="AA246" i="1" s="1"/>
  <c r="AB246" i="1" s="1"/>
  <c r="Y248" i="1"/>
  <c r="AA248" i="1" s="1"/>
  <c r="Y243" i="1"/>
  <c r="AA243" i="1" s="1"/>
  <c r="AB243" i="1" s="1"/>
  <c r="Y245" i="1"/>
  <c r="AA245" i="1" s="1"/>
  <c r="AB245" i="1" s="1"/>
  <c r="AD245" i="1" s="1"/>
  <c r="Y249" i="1"/>
  <c r="AA249" i="1" s="1"/>
  <c r="AB249" i="1" s="1"/>
  <c r="Y236" i="1"/>
  <c r="AA236" i="1" s="1"/>
  <c r="Y241" i="1"/>
  <c r="AA241" i="1" s="1"/>
  <c r="AB241" i="1" s="1"/>
  <c r="Y238" i="1"/>
  <c r="Y240" i="1"/>
  <c r="Y239" i="1"/>
  <c r="AA239" i="1" s="1"/>
  <c r="AB239" i="1" s="1"/>
  <c r="AD239" i="1" s="1"/>
  <c r="Y237" i="1"/>
  <c r="AA237" i="1" s="1"/>
  <c r="AB237" i="1" s="1"/>
  <c r="Y235" i="1"/>
  <c r="Y234" i="1"/>
  <c r="Y233" i="1"/>
  <c r="Y232" i="1"/>
  <c r="AT3" i="1"/>
  <c r="AM3" i="1"/>
  <c r="Y228" i="1"/>
  <c r="Y230" i="1"/>
  <c r="AA230" i="1" s="1"/>
  <c r="Y231" i="1"/>
  <c r="AA231" i="1" s="1"/>
  <c r="AB231" i="1" s="1"/>
  <c r="Y229" i="1"/>
  <c r="AA229" i="1" s="1"/>
  <c r="X20" i="1"/>
  <c r="X68" i="1"/>
  <c r="X77" i="1"/>
  <c r="X73" i="1"/>
  <c r="X24" i="1"/>
  <c r="V159" i="1"/>
  <c r="V7" i="1"/>
  <c r="V32" i="1"/>
  <c r="V96" i="1"/>
  <c r="V145" i="1"/>
  <c r="V187" i="1"/>
  <c r="V155" i="1"/>
  <c r="V8" i="1"/>
  <c r="V35" i="1"/>
  <c r="V62" i="1"/>
  <c r="V79" i="1"/>
  <c r="V98" i="1"/>
  <c r="V118" i="1"/>
  <c r="V128" i="1"/>
  <c r="V140" i="1"/>
  <c r="V153" i="1"/>
  <c r="V172" i="1"/>
  <c r="V188" i="1"/>
  <c r="V200" i="1"/>
  <c r="V38" i="1"/>
  <c r="V61" i="1"/>
  <c r="V117" i="1"/>
  <c r="V137" i="1"/>
  <c r="V168" i="1"/>
  <c r="V198" i="1"/>
  <c r="V83" i="1"/>
  <c r="V16" i="1"/>
  <c r="V25" i="1"/>
  <c r="V36" i="1"/>
  <c r="V67" i="1"/>
  <c r="V87" i="1"/>
  <c r="V120" i="1"/>
  <c r="V132" i="1"/>
  <c r="V142" i="1"/>
  <c r="V149" i="1"/>
  <c r="V156" i="1"/>
  <c r="V182" i="1"/>
  <c r="V203" i="1"/>
  <c r="V150" i="1"/>
  <c r="V127" i="1"/>
  <c r="V152" i="1"/>
  <c r="V207" i="1"/>
  <c r="V33" i="1"/>
  <c r="V139" i="1"/>
  <c r="V77" i="1"/>
  <c r="V5" i="1"/>
  <c r="V49" i="1"/>
  <c r="V88" i="1"/>
  <c r="V121" i="1"/>
  <c r="V143" i="1"/>
  <c r="V186" i="1"/>
  <c r="V192" i="1"/>
  <c r="V206" i="1"/>
  <c r="X169" i="1"/>
  <c r="X104" i="1"/>
  <c r="X151" i="1"/>
  <c r="Y224" i="1"/>
  <c r="AA224" i="1" s="1"/>
  <c r="AB224" i="1" s="1"/>
  <c r="Y226" i="1"/>
  <c r="Y227" i="1"/>
  <c r="Y223" i="1"/>
  <c r="AA223" i="1" s="1"/>
  <c r="AB223" i="1" s="1"/>
  <c r="AD223" i="1" s="1"/>
  <c r="Y225" i="1"/>
  <c r="Y11" i="1"/>
  <c r="AA11" i="1" s="1"/>
  <c r="Y71" i="1"/>
  <c r="AA71" i="1" s="1"/>
  <c r="Y58" i="1"/>
  <c r="AA58" i="1" s="1"/>
  <c r="Y13" i="1"/>
  <c r="AA13" i="1" s="1"/>
  <c r="Y109" i="1"/>
  <c r="AA109" i="1" s="1"/>
  <c r="Y178" i="1"/>
  <c r="AA178" i="1" s="1"/>
  <c r="Y102" i="1"/>
  <c r="AA102" i="1" s="1"/>
  <c r="Y158" i="1"/>
  <c r="AA158" i="1" s="1"/>
  <c r="Y30" i="1"/>
  <c r="AA30" i="1" s="1"/>
  <c r="Y47" i="1"/>
  <c r="AA47" i="1" s="1"/>
  <c r="Y39" i="1"/>
  <c r="AA39" i="1" s="1"/>
  <c r="Y48" i="1"/>
  <c r="AA48" i="1" s="1"/>
  <c r="Y55" i="1"/>
  <c r="AA55" i="1" s="1"/>
  <c r="Y66" i="1"/>
  <c r="AA66" i="1" s="1"/>
  <c r="Y59" i="1"/>
  <c r="AA59" i="1" s="1"/>
  <c r="Y218" i="1"/>
  <c r="AA218" i="1" s="1"/>
  <c r="Y212" i="1"/>
  <c r="AA212" i="1" s="1"/>
  <c r="Y171" i="1"/>
  <c r="AA171" i="1" s="1"/>
  <c r="Y199" i="1"/>
  <c r="AA199" i="1" s="1"/>
  <c r="Y126" i="1"/>
  <c r="AA126" i="1" s="1"/>
  <c r="Y146" i="1"/>
  <c r="AA146" i="1" s="1"/>
  <c r="Y204" i="1"/>
  <c r="AA204" i="1" s="1"/>
  <c r="Y114" i="1"/>
  <c r="AA114" i="1" s="1"/>
  <c r="Y23" i="1"/>
  <c r="AA23" i="1" s="1"/>
  <c r="Y41" i="1"/>
  <c r="AA41" i="1" s="1"/>
  <c r="Y51" i="1"/>
  <c r="AA51" i="1" s="1"/>
  <c r="Y164" i="1"/>
  <c r="AA164" i="1" s="1"/>
  <c r="Y215" i="1"/>
  <c r="AA215" i="1" s="1"/>
  <c r="Y138" i="1"/>
  <c r="AA138" i="1" s="1"/>
  <c r="Y154" i="1"/>
  <c r="AA154" i="1" s="1"/>
  <c r="Y10" i="1"/>
  <c r="AA10" i="1" s="1"/>
  <c r="Y170" i="1"/>
  <c r="AA170" i="1" s="1"/>
  <c r="Y214" i="1"/>
  <c r="AA214" i="1" s="1"/>
  <c r="Y196" i="1"/>
  <c r="AA196" i="1" s="1"/>
  <c r="AB196" i="1" s="1"/>
  <c r="Y34" i="1"/>
  <c r="AA34" i="1" s="1"/>
  <c r="Y27" i="1"/>
  <c r="AA27" i="1" s="1"/>
  <c r="Y103" i="1"/>
  <c r="AA103" i="1" s="1"/>
  <c r="Y123" i="1"/>
  <c r="AA123" i="1" s="1"/>
  <c r="Y101" i="1"/>
  <c r="AA101" i="1" s="1"/>
  <c r="Y180" i="1"/>
  <c r="AA180" i="1" s="1"/>
  <c r="Y72" i="1"/>
  <c r="AA72" i="1" s="1"/>
  <c r="Y175" i="1"/>
  <c r="AA175" i="1" s="1"/>
  <c r="Y217" i="1"/>
  <c r="AA217" i="1" s="1"/>
  <c r="Y107" i="1"/>
  <c r="AA107" i="1" s="1"/>
  <c r="Y21" i="1"/>
  <c r="AA21" i="1" s="1"/>
  <c r="Y31" i="1"/>
  <c r="AA31" i="1" s="1"/>
  <c r="Y46" i="1"/>
  <c r="AA46" i="1" s="1"/>
  <c r="Y53" i="1"/>
  <c r="AA53" i="1" s="1"/>
  <c r="Y64" i="1"/>
  <c r="AA64" i="1" s="1"/>
  <c r="Y105" i="1"/>
  <c r="AA105" i="1" s="1"/>
  <c r="Y177" i="1"/>
  <c r="AA177" i="1" s="1"/>
  <c r="Y112" i="1"/>
  <c r="AA112" i="1" s="1"/>
  <c r="AB109" i="1"/>
  <c r="AD109" i="1" s="1"/>
  <c r="Y108" i="1"/>
  <c r="AA108" i="1" s="1"/>
  <c r="Y220" i="1"/>
  <c r="AA220" i="1" s="1"/>
  <c r="AB220" i="1" s="1"/>
  <c r="Y201" i="1"/>
  <c r="Y42" i="1"/>
  <c r="AA42" i="1" s="1"/>
  <c r="AB42" i="1" s="1"/>
  <c r="AD42" i="1" s="1"/>
  <c r="Y45" i="1"/>
  <c r="AA45" i="1" s="1"/>
  <c r="AB45" i="1" s="1"/>
  <c r="AD45" i="1" s="1"/>
  <c r="Y135" i="1"/>
  <c r="Y18" i="1"/>
  <c r="AA18" i="1" s="1"/>
  <c r="AB18" i="1" s="1"/>
  <c r="Y97" i="1"/>
  <c r="Y169" i="1"/>
  <c r="AA169" i="1" s="1"/>
  <c r="AB169" i="1" s="1"/>
  <c r="Y163" i="1"/>
  <c r="Y37" i="1"/>
  <c r="AA37" i="1" s="1"/>
  <c r="AB37" i="1" s="1"/>
  <c r="AD37" i="1" s="1"/>
  <c r="Y9" i="1"/>
  <c r="Y28" i="1"/>
  <c r="Y92" i="1"/>
  <c r="Y210" i="1"/>
  <c r="Y94" i="1"/>
  <c r="AA94" i="1" s="1"/>
  <c r="AB94" i="1" s="1"/>
  <c r="AD94" i="1" s="1"/>
  <c r="Y90" i="1"/>
  <c r="Y193" i="1"/>
  <c r="Y14" i="1"/>
  <c r="Y106" i="1"/>
  <c r="AA106" i="1" s="1"/>
  <c r="AB106" i="1" s="1"/>
  <c r="Y85" i="1"/>
  <c r="AA85" i="1" s="1"/>
  <c r="AB85" i="1" s="1"/>
  <c r="Y181" i="1"/>
  <c r="Y12" i="1"/>
  <c r="Y70" i="1"/>
  <c r="AA70" i="1" s="1"/>
  <c r="AB70" i="1" s="1"/>
  <c r="Y95" i="1"/>
  <c r="Y119" i="1"/>
  <c r="Y173" i="1"/>
  <c r="Y91" i="1"/>
  <c r="AA91" i="1" s="1"/>
  <c r="AB91" i="1" s="1"/>
  <c r="AD91" i="1" s="1"/>
  <c r="Y84" i="1"/>
  <c r="AA84" i="1" s="1"/>
  <c r="AB84" i="1" s="1"/>
  <c r="Y93" i="1"/>
  <c r="Y205" i="1"/>
  <c r="Y74" i="1"/>
  <c r="AA74" i="1" s="1"/>
  <c r="AB74" i="1" s="1"/>
  <c r="AD74" i="1" s="1"/>
  <c r="Y129" i="1"/>
  <c r="Y125" i="1"/>
  <c r="AA125" i="1" s="1"/>
  <c r="AB125" i="1" s="1"/>
  <c r="Y194" i="1"/>
  <c r="Y65" i="1"/>
  <c r="Y80" i="1"/>
  <c r="Y124" i="1"/>
  <c r="Y195" i="1"/>
  <c r="AA195" i="1" s="1"/>
  <c r="AB195" i="1" s="1"/>
  <c r="AD195" i="1" s="1"/>
  <c r="Y208" i="1"/>
  <c r="Y197" i="1"/>
  <c r="AA197" i="1" s="1"/>
  <c r="AB197" i="1" s="1"/>
  <c r="AD197" i="1" s="1"/>
  <c r="Y6" i="1"/>
  <c r="Y100" i="1"/>
  <c r="Y222" i="1"/>
  <c r="Y75" i="1"/>
  <c r="AA75" i="1" s="1"/>
  <c r="AB75" i="1" s="1"/>
  <c r="Y183" i="1"/>
  <c r="Y141" i="1"/>
  <c r="Y131" i="1"/>
  <c r="Y184" i="1"/>
  <c r="AA184" i="1" s="1"/>
  <c r="AB184" i="1" s="1"/>
  <c r="Y166" i="1"/>
  <c r="Y213" i="1"/>
  <c r="AA213" i="1" s="1"/>
  <c r="AB213" i="1" s="1"/>
  <c r="Y219" i="1"/>
  <c r="Y19" i="1"/>
  <c r="Y40" i="1"/>
  <c r="Y44" i="1"/>
  <c r="Y56" i="1"/>
  <c r="Y57" i="1"/>
  <c r="Y69" i="1"/>
  <c r="Y78" i="1"/>
  <c r="Y82" i="1"/>
  <c r="Y89" i="1"/>
  <c r="Y110" i="1"/>
  <c r="Y113" i="1"/>
  <c r="Y116" i="1"/>
  <c r="Y136" i="1"/>
  <c r="Y147" i="1"/>
  <c r="Y157" i="1"/>
  <c r="Y161" i="1"/>
  <c r="Y167" i="1"/>
  <c r="Y176" i="1"/>
  <c r="Y185" i="1"/>
  <c r="Y191" i="1"/>
  <c r="Y209" i="1"/>
  <c r="Y52" i="1"/>
  <c r="Y130" i="1"/>
  <c r="Y211" i="1"/>
  <c r="Y216" i="1"/>
  <c r="Y17" i="1"/>
  <c r="Y26" i="1"/>
  <c r="Y43" i="1"/>
  <c r="Y54" i="1"/>
  <c r="Y60" i="1"/>
  <c r="Y63" i="1"/>
  <c r="Y76" i="1"/>
  <c r="Y81" i="1"/>
  <c r="Y86" i="1"/>
  <c r="Y111" i="1"/>
  <c r="Y115" i="1"/>
  <c r="Y122" i="1"/>
  <c r="Y134" i="1"/>
  <c r="Y144" i="1"/>
  <c r="Y151" i="1"/>
  <c r="Y160" i="1"/>
  <c r="Y165" i="1"/>
  <c r="Y174" i="1"/>
  <c r="Y179" i="1"/>
  <c r="Y190" i="1"/>
  <c r="Y202" i="1"/>
  <c r="Y221" i="1"/>
  <c r="Y15" i="1"/>
  <c r="Y50" i="1"/>
  <c r="Y24" i="1"/>
  <c r="Y68" i="1"/>
  <c r="R8" i="1"/>
  <c r="U8" i="1" s="1"/>
  <c r="W8" i="1" s="1"/>
  <c r="R49" i="1"/>
  <c r="U49" i="1" s="1"/>
  <c r="W49" i="1" s="1"/>
  <c r="Y150" i="1"/>
  <c r="AA150" i="1" s="1"/>
  <c r="Y104" i="1"/>
  <c r="Y22" i="1"/>
  <c r="R7" i="1"/>
  <c r="U7" i="1" s="1"/>
  <c r="W7" i="1" s="1"/>
  <c r="Y20" i="1"/>
  <c r="Y73" i="1"/>
  <c r="Y162" i="1"/>
  <c r="Y77" i="1"/>
  <c r="AA77" i="1" s="1"/>
  <c r="Y133" i="1"/>
  <c r="Y29" i="1"/>
  <c r="Y99" i="1"/>
  <c r="Y148" i="1"/>
  <c r="Y189" i="1"/>
  <c r="R5" i="1"/>
  <c r="U5" i="1" s="1"/>
  <c r="W5" i="1" s="1"/>
  <c r="R16" i="1"/>
  <c r="U16" i="1" s="1"/>
  <c r="W16" i="1" s="1"/>
  <c r="S148" i="1"/>
  <c r="S68" i="1"/>
  <c r="R192" i="1"/>
  <c r="U192" i="1" s="1"/>
  <c r="W192" i="1" s="1"/>
  <c r="R120" i="1"/>
  <c r="U120" i="1" s="1"/>
  <c r="W120" i="1" s="1"/>
  <c r="S22" i="1"/>
  <c r="S73" i="1"/>
  <c r="R168" i="1"/>
  <c r="U168" i="1" s="1"/>
  <c r="W168" i="1" s="1"/>
  <c r="S99" i="1"/>
  <c r="S189" i="1"/>
  <c r="R182" i="1"/>
  <c r="U182" i="1" s="1"/>
  <c r="W182" i="1" s="1"/>
  <c r="S162" i="1"/>
  <c r="R132" i="1"/>
  <c r="U132" i="1" s="1"/>
  <c r="W132" i="1" s="1"/>
  <c r="R153" i="1"/>
  <c r="U153" i="1" s="1"/>
  <c r="W153" i="1" s="1"/>
  <c r="R203" i="1"/>
  <c r="U203" i="1" s="1"/>
  <c r="W203" i="1" s="1"/>
  <c r="R61" i="1"/>
  <c r="U61" i="1" s="1"/>
  <c r="W61" i="1" s="1"/>
  <c r="R87" i="1"/>
  <c r="U87" i="1" s="1"/>
  <c r="W87" i="1" s="1"/>
  <c r="R140" i="1"/>
  <c r="U140" i="1" s="1"/>
  <c r="W140" i="1" s="1"/>
  <c r="R159" i="1"/>
  <c r="U159" i="1" s="1"/>
  <c r="W159" i="1" s="1"/>
  <c r="R186" i="1"/>
  <c r="U186" i="1" s="1"/>
  <c r="W186" i="1" s="1"/>
  <c r="R206" i="1"/>
  <c r="U206" i="1" s="1"/>
  <c r="W206" i="1" s="1"/>
  <c r="S20" i="1"/>
  <c r="R25" i="1"/>
  <c r="U25" i="1" s="1"/>
  <c r="W25" i="1" s="1"/>
  <c r="R35" i="1"/>
  <c r="U35" i="1" s="1"/>
  <c r="W35" i="1" s="1"/>
  <c r="R36" i="1"/>
  <c r="U36" i="1" s="1"/>
  <c r="W36" i="1" s="1"/>
  <c r="R62" i="1"/>
  <c r="U62" i="1" s="1"/>
  <c r="W62" i="1" s="1"/>
  <c r="R88" i="1"/>
  <c r="U88" i="1" s="1"/>
  <c r="W88" i="1" s="1"/>
  <c r="R121" i="1"/>
  <c r="U121" i="1" s="1"/>
  <c r="W121" i="1" s="1"/>
  <c r="R142" i="1"/>
  <c r="U142" i="1" s="1"/>
  <c r="W142" i="1" s="1"/>
  <c r="R149" i="1"/>
  <c r="U149" i="1" s="1"/>
  <c r="W149" i="1" s="1"/>
  <c r="S29" i="1"/>
  <c r="S104" i="1"/>
  <c r="S133" i="1"/>
  <c r="R32" i="1"/>
  <c r="U32" i="1" s="1"/>
  <c r="W32" i="1" s="1"/>
  <c r="R38" i="1"/>
  <c r="U38" i="1" s="1"/>
  <c r="W38" i="1" s="1"/>
  <c r="R67" i="1"/>
  <c r="U67" i="1" s="1"/>
  <c r="W67" i="1" s="1"/>
  <c r="R79" i="1"/>
  <c r="U79" i="1" s="1"/>
  <c r="W79" i="1" s="1"/>
  <c r="R96" i="1"/>
  <c r="U96" i="1" s="1"/>
  <c r="W96" i="1" s="1"/>
  <c r="R117" i="1"/>
  <c r="U117" i="1" s="1"/>
  <c r="W117" i="1" s="1"/>
  <c r="R127" i="1"/>
  <c r="U127" i="1" s="1"/>
  <c r="W127" i="1" s="1"/>
  <c r="R137" i="1"/>
  <c r="U137" i="1" s="1"/>
  <c r="W137" i="1" s="1"/>
  <c r="R143" i="1"/>
  <c r="U143" i="1" s="1"/>
  <c r="W143" i="1" s="1"/>
  <c r="R156" i="1"/>
  <c r="U156" i="1" s="1"/>
  <c r="W156" i="1" s="1"/>
  <c r="R187" i="1"/>
  <c r="U187" i="1" s="1"/>
  <c r="W187" i="1" s="1"/>
  <c r="R198" i="1"/>
  <c r="U198" i="1" s="1"/>
  <c r="W198" i="1" s="1"/>
  <c r="R207" i="1"/>
  <c r="U207" i="1" s="1"/>
  <c r="W207" i="1" s="1"/>
  <c r="S24" i="1"/>
  <c r="R33" i="1"/>
  <c r="U33" i="1" s="1"/>
  <c r="W33" i="1" s="1"/>
  <c r="R83" i="1"/>
  <c r="U83" i="1" s="1"/>
  <c r="W83" i="1" s="1"/>
  <c r="R98" i="1"/>
  <c r="U98" i="1" s="1"/>
  <c r="W98" i="1" s="1"/>
  <c r="R118" i="1"/>
  <c r="U118" i="1" s="1"/>
  <c r="W118" i="1" s="1"/>
  <c r="R128" i="1"/>
  <c r="U128" i="1" s="1"/>
  <c r="W128" i="1" s="1"/>
  <c r="R139" i="1"/>
  <c r="U139" i="1" s="1"/>
  <c r="W139" i="1" s="1"/>
  <c r="R145" i="1"/>
  <c r="U145" i="1" s="1"/>
  <c r="W145" i="1" s="1"/>
  <c r="R152" i="1"/>
  <c r="U152" i="1" s="1"/>
  <c r="W152" i="1" s="1"/>
  <c r="R155" i="1"/>
  <c r="U155" i="1" s="1"/>
  <c r="W155" i="1" s="1"/>
  <c r="R172" i="1"/>
  <c r="U172" i="1" s="1"/>
  <c r="W172" i="1" s="1"/>
  <c r="R188" i="1"/>
  <c r="U188" i="1" s="1"/>
  <c r="W188" i="1" s="1"/>
  <c r="R200" i="1"/>
  <c r="U200" i="1" s="1"/>
  <c r="W200" i="1" s="1"/>
  <c r="BS9" i="8" l="1"/>
  <c r="BP9" i="8"/>
  <c r="BP10" i="8" s="1"/>
  <c r="BQ10" i="8" s="1"/>
  <c r="BQ9" i="8"/>
  <c r="BR9" i="8" s="1"/>
  <c r="AD310" i="1"/>
  <c r="AG310" i="1"/>
  <c r="AH310" i="1"/>
  <c r="AJ310" i="1" s="1"/>
  <c r="AD307" i="1"/>
  <c r="AG307" i="1"/>
  <c r="AH307" i="1"/>
  <c r="AJ307" i="1" s="1"/>
  <c r="AG299" i="1"/>
  <c r="AD299" i="1"/>
  <c r="AH299" i="1"/>
  <c r="AJ299" i="1" s="1"/>
  <c r="AD306" i="1"/>
  <c r="AG306" i="1"/>
  <c r="AH306" i="1"/>
  <c r="AJ306" i="1" s="1"/>
  <c r="AH303" i="1"/>
  <c r="AJ303" i="1" s="1"/>
  <c r="AD303" i="1"/>
  <c r="AG303" i="1"/>
  <c r="AG312" i="1"/>
  <c r="AH312" i="1"/>
  <c r="AJ312" i="1" s="1"/>
  <c r="AD312" i="1"/>
  <c r="AH295" i="1"/>
  <c r="AG295" i="1"/>
  <c r="AD295" i="1"/>
  <c r="AH294" i="1"/>
  <c r="AD294" i="1"/>
  <c r="AG294" i="1"/>
  <c r="AH309" i="1"/>
  <c r="AJ309" i="1" s="1"/>
  <c r="AD309" i="1"/>
  <c r="AG309" i="1"/>
  <c r="AG304" i="1"/>
  <c r="AH304" i="1"/>
  <c r="AJ304" i="1" s="1"/>
  <c r="AD304" i="1"/>
  <c r="AD308" i="1"/>
  <c r="AG308" i="1"/>
  <c r="AH308" i="1"/>
  <c r="AJ308" i="1" s="1"/>
  <c r="AH311" i="1"/>
  <c r="AJ311" i="1" s="1"/>
  <c r="AD311" i="1"/>
  <c r="AG311" i="1"/>
  <c r="AD298" i="1"/>
  <c r="AG298" i="1"/>
  <c r="AH298" i="1"/>
  <c r="AJ298" i="1" s="1"/>
  <c r="AD297" i="1"/>
  <c r="AG297" i="1"/>
  <c r="AH297" i="1"/>
  <c r="AJ297" i="1" s="1"/>
  <c r="AG293" i="1"/>
  <c r="AH293" i="1"/>
  <c r="AD293" i="1"/>
  <c r="AD305" i="1"/>
  <c r="AG305" i="1"/>
  <c r="AH305" i="1"/>
  <c r="AJ305" i="1" s="1"/>
  <c r="AD296" i="1"/>
  <c r="AG296" i="1"/>
  <c r="AH296" i="1"/>
  <c r="AD300" i="1"/>
  <c r="AG300" i="1"/>
  <c r="AH300" i="1"/>
  <c r="AJ300" i="1" s="1"/>
  <c r="AH301" i="1"/>
  <c r="AJ301" i="1" s="1"/>
  <c r="AD301" i="1"/>
  <c r="AG301" i="1"/>
  <c r="AH302" i="1"/>
  <c r="AJ302" i="1" s="1"/>
  <c r="AD302" i="1"/>
  <c r="AG302" i="1"/>
  <c r="AH213" i="1"/>
  <c r="AJ213" i="1" s="1"/>
  <c r="AD213" i="1"/>
  <c r="AH18" i="1"/>
  <c r="AJ18" i="1" s="1"/>
  <c r="AD18" i="1"/>
  <c r="AH224" i="1"/>
  <c r="AJ224" i="1" s="1"/>
  <c r="AD224" i="1"/>
  <c r="AH237" i="1"/>
  <c r="AJ237" i="1" s="1"/>
  <c r="AD237" i="1"/>
  <c r="AH241" i="1"/>
  <c r="AJ241" i="1" s="1"/>
  <c r="AD241" i="1"/>
  <c r="AH243" i="1"/>
  <c r="AJ243" i="1" s="1"/>
  <c r="AD243" i="1"/>
  <c r="AH242" i="1"/>
  <c r="AJ242" i="1" s="1"/>
  <c r="AD242" i="1"/>
  <c r="AH253" i="1"/>
  <c r="AJ253" i="1" s="1"/>
  <c r="AD253" i="1"/>
  <c r="AF258" i="1"/>
  <c r="AD258" i="1"/>
  <c r="AH277" i="1"/>
  <c r="AJ277" i="1" s="1"/>
  <c r="AD277" i="1"/>
  <c r="AH276" i="1"/>
  <c r="AJ276" i="1" s="1"/>
  <c r="AD276" i="1"/>
  <c r="AH125" i="1"/>
  <c r="AJ125" i="1" s="1"/>
  <c r="AD125" i="1"/>
  <c r="AG220" i="1"/>
  <c r="AD220" i="1"/>
  <c r="AH257" i="1"/>
  <c r="AJ257" i="1" s="1"/>
  <c r="AD257" i="1"/>
  <c r="AH274" i="1"/>
  <c r="AJ274" i="1" s="1"/>
  <c r="AD274" i="1"/>
  <c r="AH184" i="1"/>
  <c r="AJ184" i="1" s="1"/>
  <c r="AD184" i="1"/>
  <c r="AH75" i="1"/>
  <c r="AJ75" i="1" s="1"/>
  <c r="AD75" i="1"/>
  <c r="AG84" i="1"/>
  <c r="AD84" i="1"/>
  <c r="AG85" i="1"/>
  <c r="AD85" i="1"/>
  <c r="AG169" i="1"/>
  <c r="AD169" i="1"/>
  <c r="AH196" i="1"/>
  <c r="AJ196" i="1" s="1"/>
  <c r="AD196" i="1"/>
  <c r="AH249" i="1"/>
  <c r="AJ249" i="1" s="1"/>
  <c r="AD249" i="1"/>
  <c r="AH246" i="1"/>
  <c r="AJ246" i="1" s="1"/>
  <c r="AD246" i="1"/>
  <c r="AH264" i="1"/>
  <c r="AJ264" i="1" s="1"/>
  <c r="AD264" i="1"/>
  <c r="AH70" i="1"/>
  <c r="AJ70" i="1" s="1"/>
  <c r="AD70" i="1"/>
  <c r="AH106" i="1"/>
  <c r="AJ106" i="1" s="1"/>
  <c r="AD106" i="1"/>
  <c r="AG231" i="1"/>
  <c r="AD231" i="1"/>
  <c r="AH244" i="1"/>
  <c r="AJ244" i="1" s="1"/>
  <c r="AD244" i="1"/>
  <c r="AF259" i="1"/>
  <c r="AD259" i="1"/>
  <c r="AH265" i="1"/>
  <c r="AJ265" i="1" s="1"/>
  <c r="AD265" i="1"/>
  <c r="AH279" i="1"/>
  <c r="AJ279" i="1" s="1"/>
  <c r="AD279" i="1"/>
  <c r="AE289" i="1"/>
  <c r="AD289" i="1"/>
  <c r="AH287" i="1"/>
  <c r="AJ287" i="1" s="1"/>
  <c r="AG287" i="1"/>
  <c r="AH289" i="1"/>
  <c r="AJ289" i="1" s="1"/>
  <c r="AG289" i="1"/>
  <c r="AH291" i="1"/>
  <c r="AJ291" i="1" s="1"/>
  <c r="AG291" i="1"/>
  <c r="AH286" i="1"/>
  <c r="AJ286" i="1" s="1"/>
  <c r="AE286" i="1"/>
  <c r="AH284" i="1"/>
  <c r="AJ284" i="1" s="1"/>
  <c r="AF284" i="1"/>
  <c r="AH282" i="1"/>
  <c r="AJ282" i="1" s="1"/>
  <c r="AF282" i="1"/>
  <c r="AH281" i="1"/>
  <c r="AJ281" i="1" s="1"/>
  <c r="AF281" i="1"/>
  <c r="AH280" i="1"/>
  <c r="AJ280" i="1" s="1"/>
  <c r="AG280" i="1"/>
  <c r="AA292" i="1"/>
  <c r="AB292" i="1" s="1"/>
  <c r="AD292" i="1" s="1"/>
  <c r="AA270" i="1"/>
  <c r="AB270" i="1" s="1"/>
  <c r="AA283" i="1"/>
  <c r="AB283" i="1" s="1"/>
  <c r="AD283" i="1" s="1"/>
  <c r="AA266" i="1"/>
  <c r="AB266" i="1" s="1"/>
  <c r="AA278" i="1"/>
  <c r="AB278" i="1" s="1"/>
  <c r="AA272" i="1"/>
  <c r="AB272" i="1"/>
  <c r="AA273" i="1"/>
  <c r="AB273" i="1"/>
  <c r="AA288" i="1"/>
  <c r="AB288" i="1" s="1"/>
  <c r="AG275" i="1"/>
  <c r="AH275" i="1"/>
  <c r="AJ275" i="1" s="1"/>
  <c r="AA290" i="1"/>
  <c r="AB290" i="1" s="1"/>
  <c r="AD290" i="1" s="1"/>
  <c r="AA285" i="1"/>
  <c r="AB285" i="1" s="1"/>
  <c r="AD285" i="1" s="1"/>
  <c r="AA269" i="1"/>
  <c r="AB269" i="1"/>
  <c r="AD269" i="1" s="1"/>
  <c r="AG267" i="1"/>
  <c r="AH267" i="1"/>
  <c r="AJ267" i="1" s="1"/>
  <c r="AB250" i="1"/>
  <c r="AB268" i="1"/>
  <c r="AB261" i="1"/>
  <c r="AB252" i="1"/>
  <c r="AB256" i="1"/>
  <c r="AB262" i="1"/>
  <c r="AD262" i="1" s="1"/>
  <c r="AB271" i="1"/>
  <c r="AB255" i="1"/>
  <c r="AB263" i="1"/>
  <c r="AB254" i="1"/>
  <c r="AB251" i="1"/>
  <c r="AB260" i="1"/>
  <c r="AD260" i="1" s="1"/>
  <c r="AH258" i="1"/>
  <c r="AJ258" i="1" s="1"/>
  <c r="AG258" i="1"/>
  <c r="AG259" i="1"/>
  <c r="AH259" i="1"/>
  <c r="AJ259" i="1" s="1"/>
  <c r="AB248" i="1"/>
  <c r="AE231" i="1"/>
  <c r="AH231" i="1"/>
  <c r="AJ231" i="1" s="1"/>
  <c r="AF220" i="1"/>
  <c r="AH220" i="1"/>
  <c r="AJ220" i="1" s="1"/>
  <c r="AE223" i="1"/>
  <c r="AH223" i="1"/>
  <c r="AJ223" i="1" s="1"/>
  <c r="AF239" i="1"/>
  <c r="AH239" i="1"/>
  <c r="AJ239" i="1" s="1"/>
  <c r="AG239" i="1"/>
  <c r="AE197" i="1"/>
  <c r="AH197" i="1"/>
  <c r="AJ197" i="1" s="1"/>
  <c r="AF84" i="1"/>
  <c r="AH84" i="1"/>
  <c r="AJ84" i="1" s="1"/>
  <c r="AF85" i="1"/>
  <c r="AH85" i="1"/>
  <c r="AJ85" i="1" s="1"/>
  <c r="AE45" i="1"/>
  <c r="AH45" i="1"/>
  <c r="AJ45" i="1" s="1"/>
  <c r="AF247" i="1"/>
  <c r="AH247" i="1"/>
  <c r="AJ247" i="1" s="1"/>
  <c r="AG195" i="1"/>
  <c r="AH195" i="1"/>
  <c r="AJ195" i="1" s="1"/>
  <c r="AF37" i="1"/>
  <c r="AE37" i="1"/>
  <c r="AH37" i="1"/>
  <c r="AJ37" i="1" s="1"/>
  <c r="AE74" i="1"/>
  <c r="AF74" i="1"/>
  <c r="AH74" i="1"/>
  <c r="AJ74" i="1" s="1"/>
  <c r="AG74" i="1"/>
  <c r="AE91" i="1"/>
  <c r="AH91" i="1"/>
  <c r="AJ91" i="1" s="1"/>
  <c r="AE94" i="1"/>
  <c r="AH94" i="1"/>
  <c r="AJ94" i="1" s="1"/>
  <c r="AE42" i="1"/>
  <c r="AH42" i="1"/>
  <c r="AJ42" i="1" s="1"/>
  <c r="AE109" i="1"/>
  <c r="AG109" i="1"/>
  <c r="AH109" i="1"/>
  <c r="AJ109" i="1" s="1"/>
  <c r="AH169" i="1"/>
  <c r="AJ169" i="1" s="1"/>
  <c r="AE245" i="1"/>
  <c r="AH245" i="1"/>
  <c r="AJ245" i="1" s="1"/>
  <c r="AB236" i="1"/>
  <c r="AD236" i="1" s="1"/>
  <c r="AA240" i="1"/>
  <c r="AB240" i="1" s="1"/>
  <c r="AA238" i="1"/>
  <c r="AB238" i="1"/>
  <c r="AD238" i="1" s="1"/>
  <c r="AA228" i="1"/>
  <c r="AB228" i="1" s="1"/>
  <c r="AD228" i="1" s="1"/>
  <c r="AB230" i="1"/>
  <c r="AB229" i="1"/>
  <c r="AA232" i="1"/>
  <c r="AB232" i="1" s="1"/>
  <c r="AD232" i="1" s="1"/>
  <c r="AA233" i="1"/>
  <c r="AB233" i="1" s="1"/>
  <c r="AA234" i="1"/>
  <c r="AB234" i="1" s="1"/>
  <c r="AA235" i="1"/>
  <c r="AB235" i="1" s="1"/>
  <c r="X168" i="1"/>
  <c r="X120" i="1"/>
  <c r="V22" i="1"/>
  <c r="V133" i="1"/>
  <c r="AB133" i="1" s="1"/>
  <c r="AD133" i="1" s="1"/>
  <c r="V99" i="1"/>
  <c r="AB99" i="1" s="1"/>
  <c r="AD99" i="1" s="1"/>
  <c r="V189" i="1"/>
  <c r="V104" i="1"/>
  <c r="V162" i="1"/>
  <c r="V20" i="1"/>
  <c r="AB20" i="1" s="1"/>
  <c r="V148" i="1"/>
  <c r="V24" i="1"/>
  <c r="V29" i="1"/>
  <c r="V73" i="1"/>
  <c r="AB73" i="1" s="1"/>
  <c r="V68" i="1"/>
  <c r="AB178" i="1"/>
  <c r="AD178" i="1" s="1"/>
  <c r="AB171" i="1"/>
  <c r="AA227" i="1"/>
  <c r="AB227" i="1" s="1"/>
  <c r="AB226" i="1"/>
  <c r="AA226" i="1"/>
  <c r="AA225" i="1"/>
  <c r="AB225" i="1"/>
  <c r="AB66" i="1"/>
  <c r="AD66" i="1" s="1"/>
  <c r="AB71" i="1"/>
  <c r="AB47" i="1"/>
  <c r="AB212" i="1"/>
  <c r="AB51" i="1"/>
  <c r="AB154" i="1"/>
  <c r="AD154" i="1" s="1"/>
  <c r="AB123" i="1"/>
  <c r="AB103" i="1"/>
  <c r="AB204" i="1"/>
  <c r="AD204" i="1" s="1"/>
  <c r="AB41" i="1"/>
  <c r="AD41" i="1" s="1"/>
  <c r="AB146" i="1"/>
  <c r="AB39" i="1"/>
  <c r="AD39" i="1" s="1"/>
  <c r="AB46" i="1"/>
  <c r="AB55" i="1"/>
  <c r="AD55" i="1" s="1"/>
  <c r="AB138" i="1"/>
  <c r="AB30" i="1"/>
  <c r="AD30" i="1" s="1"/>
  <c r="AB11" i="1"/>
  <c r="AD11" i="1" s="1"/>
  <c r="AB214" i="1"/>
  <c r="AD214" i="1" s="1"/>
  <c r="AB105" i="1"/>
  <c r="AB108" i="1"/>
  <c r="AD108" i="1" s="1"/>
  <c r="AB58" i="1"/>
  <c r="AB102" i="1"/>
  <c r="AD102" i="1" s="1"/>
  <c r="AB114" i="1"/>
  <c r="AB53" i="1"/>
  <c r="AD53" i="1" s="1"/>
  <c r="AB215" i="1"/>
  <c r="AD215" i="1" s="1"/>
  <c r="AB72" i="1"/>
  <c r="AD72" i="1" s="1"/>
  <c r="AB177" i="1"/>
  <c r="AD177" i="1" s="1"/>
  <c r="AB64" i="1"/>
  <c r="AB23" i="1"/>
  <c r="AD23" i="1" s="1"/>
  <c r="AB180" i="1"/>
  <c r="AD180" i="1" s="1"/>
  <c r="AB107" i="1"/>
  <c r="AD107" i="1" s="1"/>
  <c r="AB170" i="1"/>
  <c r="AB48" i="1"/>
  <c r="AB218" i="1"/>
  <c r="AB101" i="1"/>
  <c r="AB27" i="1"/>
  <c r="AD27" i="1" s="1"/>
  <c r="AB10" i="1"/>
  <c r="AD10" i="1" s="1"/>
  <c r="AB126" i="1"/>
  <c r="AD126" i="1" s="1"/>
  <c r="AB217" i="1"/>
  <c r="AD217" i="1" s="1"/>
  <c r="AB34" i="1"/>
  <c r="AB164" i="1"/>
  <c r="AB112" i="1"/>
  <c r="AB59" i="1"/>
  <c r="AB199" i="1"/>
  <c r="AB13" i="1"/>
  <c r="AD13" i="1" s="1"/>
  <c r="AB158" i="1"/>
  <c r="AD158" i="1" s="1"/>
  <c r="AB21" i="1"/>
  <c r="AD21" i="1" s="1"/>
  <c r="AB31" i="1"/>
  <c r="AD31" i="1" s="1"/>
  <c r="AB175" i="1"/>
  <c r="AA104" i="1"/>
  <c r="AA131" i="1"/>
  <c r="AB131" i="1"/>
  <c r="AA222" i="1"/>
  <c r="AB222" i="1"/>
  <c r="AD222" i="1" s="1"/>
  <c r="AA208" i="1"/>
  <c r="AB208" i="1" s="1"/>
  <c r="AD208" i="1" s="1"/>
  <c r="AA65" i="1"/>
  <c r="AB65" i="1" s="1"/>
  <c r="AB9" i="1"/>
  <c r="AA9" i="1"/>
  <c r="AB97" i="1"/>
  <c r="AA97" i="1"/>
  <c r="AA141" i="1"/>
  <c r="AB141" i="1"/>
  <c r="AA100" i="1"/>
  <c r="AB100" i="1"/>
  <c r="AD100" i="1" s="1"/>
  <c r="AA194" i="1"/>
  <c r="AB194" i="1" s="1"/>
  <c r="AD194" i="1" s="1"/>
  <c r="AA205" i="1"/>
  <c r="AB205" i="1" s="1"/>
  <c r="AD205" i="1" s="1"/>
  <c r="AA173" i="1"/>
  <c r="AB173" i="1" s="1"/>
  <c r="AA12" i="1"/>
  <c r="AB12" i="1" s="1"/>
  <c r="AD12" i="1" s="1"/>
  <c r="AB14" i="1"/>
  <c r="AA14" i="1"/>
  <c r="AA210" i="1"/>
  <c r="AB210" i="1" s="1"/>
  <c r="AD210" i="1" s="1"/>
  <c r="AB201" i="1"/>
  <c r="AA201" i="1"/>
  <c r="AB166" i="1"/>
  <c r="AA166" i="1"/>
  <c r="AA183" i="1"/>
  <c r="AB183" i="1" s="1"/>
  <c r="AA6" i="1"/>
  <c r="AB6" i="1" s="1"/>
  <c r="AA124" i="1"/>
  <c r="AB124" i="1" s="1"/>
  <c r="AA93" i="1"/>
  <c r="AB93" i="1"/>
  <c r="AA119" i="1"/>
  <c r="AB119" i="1" s="1"/>
  <c r="AA181" i="1"/>
  <c r="AB181" i="1" s="1"/>
  <c r="AA193" i="1"/>
  <c r="AB193" i="1" s="1"/>
  <c r="AD193" i="1" s="1"/>
  <c r="AA92" i="1"/>
  <c r="AB92" i="1" s="1"/>
  <c r="AD92" i="1" s="1"/>
  <c r="AA163" i="1"/>
  <c r="AB163" i="1"/>
  <c r="AA135" i="1"/>
  <c r="AB135" i="1" s="1"/>
  <c r="AD135" i="1" s="1"/>
  <c r="AA80" i="1"/>
  <c r="AB80" i="1" s="1"/>
  <c r="AD80" i="1" s="1"/>
  <c r="AA129" i="1"/>
  <c r="AB129" i="1"/>
  <c r="AA95" i="1"/>
  <c r="AB95" i="1" s="1"/>
  <c r="AA90" i="1"/>
  <c r="AB90" i="1"/>
  <c r="AA28" i="1"/>
  <c r="AB28" i="1"/>
  <c r="AD28" i="1" s="1"/>
  <c r="AA189" i="1"/>
  <c r="AA133" i="1"/>
  <c r="AA20" i="1"/>
  <c r="AA24" i="1"/>
  <c r="AA73" i="1"/>
  <c r="AA148" i="1"/>
  <c r="AA29" i="1"/>
  <c r="AA68" i="1"/>
  <c r="AA99" i="1"/>
  <c r="AA162" i="1"/>
  <c r="AA22" i="1"/>
  <c r="AA15" i="1"/>
  <c r="AB15" i="1"/>
  <c r="AA179" i="1"/>
  <c r="AB179" i="1" s="1"/>
  <c r="AA151" i="1"/>
  <c r="AB151" i="1"/>
  <c r="AD151" i="1" s="1"/>
  <c r="AA115" i="1"/>
  <c r="AB115" i="1" s="1"/>
  <c r="AA76" i="1"/>
  <c r="AB76" i="1" s="1"/>
  <c r="AD76" i="1" s="1"/>
  <c r="AA43" i="1"/>
  <c r="AB43" i="1" s="1"/>
  <c r="AB211" i="1"/>
  <c r="AA211" i="1"/>
  <c r="AA191" i="1"/>
  <c r="AB191" i="1"/>
  <c r="AD191" i="1" s="1"/>
  <c r="AA161" i="1"/>
  <c r="AB161" i="1"/>
  <c r="AA116" i="1"/>
  <c r="AB116" i="1"/>
  <c r="AA82" i="1"/>
  <c r="AB82" i="1" s="1"/>
  <c r="AA56" i="1"/>
  <c r="AB56" i="1" s="1"/>
  <c r="AD56" i="1" s="1"/>
  <c r="AA219" i="1"/>
  <c r="AB219" i="1" s="1"/>
  <c r="AA221" i="1"/>
  <c r="AB221" i="1"/>
  <c r="AD221" i="1" s="1"/>
  <c r="AA174" i="1"/>
  <c r="AB174" i="1" s="1"/>
  <c r="AA144" i="1"/>
  <c r="AB144" i="1"/>
  <c r="AD144" i="1" s="1"/>
  <c r="AA111" i="1"/>
  <c r="AB111" i="1" s="1"/>
  <c r="AA63" i="1"/>
  <c r="AB63" i="1" s="1"/>
  <c r="AA26" i="1"/>
  <c r="AB26" i="1" s="1"/>
  <c r="AD26" i="1" s="1"/>
  <c r="AA130" i="1"/>
  <c r="AB130" i="1" s="1"/>
  <c r="AA185" i="1"/>
  <c r="AB185" i="1" s="1"/>
  <c r="AA157" i="1"/>
  <c r="AB157" i="1" s="1"/>
  <c r="AD157" i="1" s="1"/>
  <c r="AA113" i="1"/>
  <c r="AB113" i="1"/>
  <c r="AA78" i="1"/>
  <c r="AB78" i="1" s="1"/>
  <c r="AA44" i="1"/>
  <c r="AB44" i="1" s="1"/>
  <c r="AA202" i="1"/>
  <c r="AB202" i="1" s="1"/>
  <c r="AD202" i="1" s="1"/>
  <c r="AA165" i="1"/>
  <c r="AB165" i="1"/>
  <c r="AA134" i="1"/>
  <c r="AB134" i="1" s="1"/>
  <c r="AA86" i="1"/>
  <c r="AB86" i="1" s="1"/>
  <c r="AA60" i="1"/>
  <c r="AB60" i="1" s="1"/>
  <c r="AA17" i="1"/>
  <c r="AB17" i="1"/>
  <c r="AD17" i="1" s="1"/>
  <c r="AA52" i="1"/>
  <c r="AB52" i="1"/>
  <c r="AA176" i="1"/>
  <c r="AB176" i="1"/>
  <c r="AD176" i="1" s="1"/>
  <c r="AA147" i="1"/>
  <c r="AB147" i="1" s="1"/>
  <c r="AA110" i="1"/>
  <c r="AB110" i="1"/>
  <c r="AA69" i="1"/>
  <c r="AB69" i="1" s="1"/>
  <c r="AA40" i="1"/>
  <c r="AB40" i="1" s="1"/>
  <c r="AA50" i="1"/>
  <c r="AB50" i="1" s="1"/>
  <c r="AD50" i="1" s="1"/>
  <c r="AA190" i="1"/>
  <c r="AB190" i="1" s="1"/>
  <c r="AA160" i="1"/>
  <c r="AB160" i="1"/>
  <c r="AA122" i="1"/>
  <c r="AB122" i="1"/>
  <c r="AA81" i="1"/>
  <c r="AB81" i="1" s="1"/>
  <c r="AD81" i="1" s="1"/>
  <c r="AA54" i="1"/>
  <c r="AB54" i="1"/>
  <c r="AD54" i="1" s="1"/>
  <c r="AA216" i="1"/>
  <c r="AB216" i="1" s="1"/>
  <c r="AD216" i="1" s="1"/>
  <c r="AA209" i="1"/>
  <c r="AB209" i="1" s="1"/>
  <c r="AA167" i="1"/>
  <c r="AB167" i="1"/>
  <c r="AA136" i="1"/>
  <c r="AB136" i="1"/>
  <c r="AA89" i="1"/>
  <c r="AB89" i="1" s="1"/>
  <c r="AD89" i="1" s="1"/>
  <c r="AA57" i="1"/>
  <c r="AB57" i="1" s="1"/>
  <c r="AD57" i="1" s="1"/>
  <c r="AA19" i="1"/>
  <c r="AB19" i="1"/>
  <c r="Y128" i="1"/>
  <c r="AA128" i="1" s="1"/>
  <c r="X128" i="1"/>
  <c r="Y137" i="1"/>
  <c r="AA137" i="1" s="1"/>
  <c r="X137" i="1"/>
  <c r="Y36" i="1"/>
  <c r="AA36" i="1" s="1"/>
  <c r="X36" i="1"/>
  <c r="Y49" i="1"/>
  <c r="AA49" i="1" s="1"/>
  <c r="Y200" i="1"/>
  <c r="AA200" i="1" s="1"/>
  <c r="Y152" i="1"/>
  <c r="AA152" i="1" s="1"/>
  <c r="Y118" i="1"/>
  <c r="AA118" i="1" s="1"/>
  <c r="X118" i="1"/>
  <c r="Y127" i="1"/>
  <c r="AA127" i="1" s="1"/>
  <c r="Y67" i="1"/>
  <c r="X67" i="1"/>
  <c r="Y121" i="1"/>
  <c r="X121" i="1"/>
  <c r="Y35" i="1"/>
  <c r="Y186" i="1"/>
  <c r="AA186" i="1" s="1"/>
  <c r="X186" i="1"/>
  <c r="Y61" i="1"/>
  <c r="AA61" i="1" s="1"/>
  <c r="Y8" i="1"/>
  <c r="AA8" i="1" s="1"/>
  <c r="Y155" i="1"/>
  <c r="AA155" i="1" s="1"/>
  <c r="Y187" i="1"/>
  <c r="AA187" i="1" s="1"/>
  <c r="X187" i="1"/>
  <c r="Y188" i="1"/>
  <c r="AA188" i="1" s="1"/>
  <c r="X188" i="1"/>
  <c r="Y145" i="1"/>
  <c r="AA145" i="1" s="1"/>
  <c r="X145" i="1"/>
  <c r="Y98" i="1"/>
  <c r="X98" i="1"/>
  <c r="Y207" i="1"/>
  <c r="Y156" i="1"/>
  <c r="Y117" i="1"/>
  <c r="AA117" i="1" s="1"/>
  <c r="Y38" i="1"/>
  <c r="X38" i="1"/>
  <c r="Y88" i="1"/>
  <c r="AA88" i="1" s="1"/>
  <c r="X88" i="1"/>
  <c r="Y25" i="1"/>
  <c r="Y159" i="1"/>
  <c r="AA159" i="1" s="1"/>
  <c r="Y203" i="1"/>
  <c r="AA203" i="1" s="1"/>
  <c r="X203" i="1"/>
  <c r="Y182" i="1"/>
  <c r="AA182" i="1" s="1"/>
  <c r="Y33" i="1"/>
  <c r="Y79" i="1"/>
  <c r="X79" i="1"/>
  <c r="Y142" i="1"/>
  <c r="AA142" i="1" s="1"/>
  <c r="X142" i="1"/>
  <c r="Y206" i="1"/>
  <c r="AA206" i="1" s="1"/>
  <c r="Y87" i="1"/>
  <c r="AA87" i="1" s="1"/>
  <c r="Y132" i="1"/>
  <c r="AA132" i="1" s="1"/>
  <c r="X132" i="1"/>
  <c r="Y16" i="1"/>
  <c r="AA16" i="1" s="1"/>
  <c r="X16" i="1"/>
  <c r="Y172" i="1"/>
  <c r="Y139" i="1"/>
  <c r="AA139" i="1" s="1"/>
  <c r="Y83" i="1"/>
  <c r="Y198" i="1"/>
  <c r="AA198" i="1" s="1"/>
  <c r="X198" i="1"/>
  <c r="Y143" i="1"/>
  <c r="AA143" i="1" s="1"/>
  <c r="Y96" i="1"/>
  <c r="AA96" i="1" s="1"/>
  <c r="X96" i="1"/>
  <c r="Y32" i="1"/>
  <c r="Y149" i="1"/>
  <c r="AA149" i="1" s="1"/>
  <c r="Y62" i="1"/>
  <c r="AA62" i="1" s="1"/>
  <c r="X62" i="1"/>
  <c r="Y140" i="1"/>
  <c r="AA140" i="1" s="1"/>
  <c r="Y153" i="1"/>
  <c r="AA153" i="1" s="1"/>
  <c r="X153" i="1"/>
  <c r="AB150" i="1"/>
  <c r="AD150" i="1" s="1"/>
  <c r="Y5" i="1"/>
  <c r="AA5" i="1" s="1"/>
  <c r="Y120" i="1"/>
  <c r="AA120" i="1" s="1"/>
  <c r="Y7" i="1"/>
  <c r="Y168" i="1"/>
  <c r="AA168" i="1" s="1"/>
  <c r="Y192" i="1"/>
  <c r="AA192" i="1" s="1"/>
  <c r="AB77" i="1"/>
  <c r="BR10" i="8" l="1"/>
  <c r="BM11" i="8"/>
  <c r="BN11" i="8" s="1"/>
  <c r="BO11" i="8" s="1"/>
  <c r="BT11" i="8" s="1"/>
  <c r="BM12" i="8"/>
  <c r="AJ293" i="1"/>
  <c r="AJ296" i="1"/>
  <c r="AJ295" i="1"/>
  <c r="AJ294" i="1"/>
  <c r="AH160" i="1"/>
  <c r="AJ160" i="1" s="1"/>
  <c r="AD160" i="1"/>
  <c r="AH40" i="1"/>
  <c r="AJ40" i="1" s="1"/>
  <c r="AD40" i="1"/>
  <c r="AH147" i="1"/>
  <c r="AJ147" i="1" s="1"/>
  <c r="AD147" i="1"/>
  <c r="AH86" i="1"/>
  <c r="AJ86" i="1" s="1"/>
  <c r="AD86" i="1"/>
  <c r="AG219" i="1"/>
  <c r="AD219" i="1"/>
  <c r="AH179" i="1"/>
  <c r="AJ179" i="1" s="1"/>
  <c r="AD179" i="1"/>
  <c r="AH90" i="1"/>
  <c r="AJ90" i="1" s="1"/>
  <c r="AD90" i="1"/>
  <c r="AH119" i="1"/>
  <c r="AJ119" i="1" s="1"/>
  <c r="AD119" i="1"/>
  <c r="AH6" i="1"/>
  <c r="AJ6" i="1" s="1"/>
  <c r="AD6" i="1"/>
  <c r="AH14" i="1"/>
  <c r="AJ14" i="1" s="1"/>
  <c r="AD14" i="1"/>
  <c r="AH9" i="1"/>
  <c r="AJ9" i="1" s="1"/>
  <c r="AD9" i="1"/>
  <c r="AG175" i="1"/>
  <c r="AD175" i="1"/>
  <c r="AG164" i="1"/>
  <c r="AD164" i="1"/>
  <c r="AH48" i="1"/>
  <c r="AJ48" i="1" s="1"/>
  <c r="AD48" i="1"/>
  <c r="AH58" i="1"/>
  <c r="AJ58" i="1" s="1"/>
  <c r="AD58" i="1"/>
  <c r="AG46" i="1"/>
  <c r="AD46" i="1"/>
  <c r="AG51" i="1"/>
  <c r="AD51" i="1"/>
  <c r="AH226" i="1"/>
  <c r="AJ226" i="1" s="1"/>
  <c r="AD226" i="1"/>
  <c r="AH233" i="1"/>
  <c r="AJ233" i="1" s="1"/>
  <c r="AD233" i="1"/>
  <c r="AH254" i="1"/>
  <c r="AJ254" i="1" s="1"/>
  <c r="AD254" i="1"/>
  <c r="AG268" i="1"/>
  <c r="AD268" i="1"/>
  <c r="AH266" i="1"/>
  <c r="AJ266" i="1" s="1"/>
  <c r="AD266" i="1"/>
  <c r="AH19" i="1"/>
  <c r="AJ19" i="1" s="1"/>
  <c r="AD19" i="1"/>
  <c r="AH136" i="1"/>
  <c r="AJ136" i="1" s="1"/>
  <c r="AD136" i="1"/>
  <c r="AH209" i="1"/>
  <c r="AJ209" i="1" s="1"/>
  <c r="AD209" i="1"/>
  <c r="AH69" i="1"/>
  <c r="AJ69" i="1" s="1"/>
  <c r="AD69" i="1"/>
  <c r="AH134" i="1"/>
  <c r="AJ134" i="1" s="1"/>
  <c r="AD134" i="1"/>
  <c r="AH44" i="1"/>
  <c r="AJ44" i="1" s="1"/>
  <c r="AD44" i="1"/>
  <c r="AH63" i="1"/>
  <c r="AJ63" i="1" s="1"/>
  <c r="AD63" i="1"/>
  <c r="AG174" i="1"/>
  <c r="AD174" i="1"/>
  <c r="AH161" i="1"/>
  <c r="AJ161" i="1" s="1"/>
  <c r="AD161" i="1"/>
  <c r="AH115" i="1"/>
  <c r="AJ115" i="1" s="1"/>
  <c r="AD115" i="1"/>
  <c r="AH15" i="1"/>
  <c r="AJ15" i="1" s="1"/>
  <c r="AD15" i="1"/>
  <c r="AH93" i="1"/>
  <c r="AJ93" i="1" s="1"/>
  <c r="AD93" i="1"/>
  <c r="AH183" i="1"/>
  <c r="AJ183" i="1" s="1"/>
  <c r="AD183" i="1"/>
  <c r="AH201" i="1"/>
  <c r="AJ201" i="1" s="1"/>
  <c r="AD201" i="1"/>
  <c r="AH65" i="1"/>
  <c r="AJ65" i="1" s="1"/>
  <c r="AD65" i="1"/>
  <c r="AH131" i="1"/>
  <c r="AJ131" i="1" s="1"/>
  <c r="AD131" i="1"/>
  <c r="AH199" i="1"/>
  <c r="AJ199" i="1" s="1"/>
  <c r="AD199" i="1"/>
  <c r="AH34" i="1"/>
  <c r="AJ34" i="1" s="1"/>
  <c r="AD34" i="1"/>
  <c r="AG170" i="1"/>
  <c r="AD170" i="1"/>
  <c r="AH64" i="1"/>
  <c r="AJ64" i="1" s="1"/>
  <c r="AD64" i="1"/>
  <c r="AG103" i="1"/>
  <c r="AD103" i="1"/>
  <c r="AG212" i="1"/>
  <c r="AD212" i="1"/>
  <c r="AH225" i="1"/>
  <c r="AJ225" i="1" s="1"/>
  <c r="AD225" i="1"/>
  <c r="AH227" i="1"/>
  <c r="AJ227" i="1" s="1"/>
  <c r="AD227" i="1"/>
  <c r="AH73" i="1"/>
  <c r="AJ73" i="1" s="1"/>
  <c r="AD73" i="1"/>
  <c r="AH20" i="1"/>
  <c r="AJ20" i="1" s="1"/>
  <c r="AD20" i="1"/>
  <c r="AH248" i="1"/>
  <c r="AJ248" i="1" s="1"/>
  <c r="AD248" i="1"/>
  <c r="AH263" i="1"/>
  <c r="AJ263" i="1" s="1"/>
  <c r="AD263" i="1"/>
  <c r="AH256" i="1"/>
  <c r="AJ256" i="1" s="1"/>
  <c r="AD256" i="1"/>
  <c r="AH250" i="1"/>
  <c r="AJ250" i="1" s="1"/>
  <c r="AD250" i="1"/>
  <c r="AH272" i="1"/>
  <c r="AJ272" i="1" s="1"/>
  <c r="AD272" i="1"/>
  <c r="AH77" i="1"/>
  <c r="AJ77" i="1" s="1"/>
  <c r="AD77" i="1"/>
  <c r="AH122" i="1"/>
  <c r="AJ122" i="1" s="1"/>
  <c r="AD122" i="1"/>
  <c r="AH190" i="1"/>
  <c r="AJ190" i="1" s="1"/>
  <c r="AD190" i="1"/>
  <c r="AH110" i="1"/>
  <c r="AJ110" i="1" s="1"/>
  <c r="AD110" i="1"/>
  <c r="AH165" i="1"/>
  <c r="AJ165" i="1" s="1"/>
  <c r="AD165" i="1"/>
  <c r="AH78" i="1"/>
  <c r="AJ78" i="1" s="1"/>
  <c r="AD78" i="1"/>
  <c r="AH185" i="1"/>
  <c r="AJ185" i="1" s="1"/>
  <c r="AD185" i="1"/>
  <c r="AH111" i="1"/>
  <c r="AJ111" i="1" s="1"/>
  <c r="AD111" i="1"/>
  <c r="AH82" i="1"/>
  <c r="AJ82" i="1" s="1"/>
  <c r="AD82" i="1"/>
  <c r="AH211" i="1"/>
  <c r="AJ211" i="1" s="1"/>
  <c r="AD211" i="1"/>
  <c r="AH95" i="1"/>
  <c r="AJ95" i="1" s="1"/>
  <c r="AD95" i="1"/>
  <c r="AG173" i="1"/>
  <c r="AD173" i="1"/>
  <c r="AH97" i="1"/>
  <c r="AJ97" i="1" s="1"/>
  <c r="AD97" i="1"/>
  <c r="AH59" i="1"/>
  <c r="AJ59" i="1" s="1"/>
  <c r="AD59" i="1"/>
  <c r="AH101" i="1"/>
  <c r="AJ101" i="1" s="1"/>
  <c r="AD101" i="1"/>
  <c r="AH114" i="1"/>
  <c r="AJ114" i="1" s="1"/>
  <c r="AD114" i="1"/>
  <c r="AH105" i="1"/>
  <c r="AJ105" i="1" s="1"/>
  <c r="AD105" i="1"/>
  <c r="AH138" i="1"/>
  <c r="AJ138" i="1" s="1"/>
  <c r="AD138" i="1"/>
  <c r="AH146" i="1"/>
  <c r="AJ146" i="1" s="1"/>
  <c r="AD146" i="1"/>
  <c r="AH123" i="1"/>
  <c r="AJ123" i="1" s="1"/>
  <c r="AD123" i="1"/>
  <c r="AH47" i="1"/>
  <c r="AJ47" i="1" s="1"/>
  <c r="AD47" i="1"/>
  <c r="AG171" i="1"/>
  <c r="AD171" i="1"/>
  <c r="AH235" i="1"/>
  <c r="AJ235" i="1" s="1"/>
  <c r="AD235" i="1"/>
  <c r="AH229" i="1"/>
  <c r="AJ229" i="1" s="1"/>
  <c r="AD229" i="1"/>
  <c r="AH255" i="1"/>
  <c r="AJ255" i="1" s="1"/>
  <c r="AD255" i="1"/>
  <c r="AH252" i="1"/>
  <c r="AJ252" i="1" s="1"/>
  <c r="AD252" i="1"/>
  <c r="AH270" i="1"/>
  <c r="AJ270" i="1" s="1"/>
  <c r="AD270" i="1"/>
  <c r="AH167" i="1"/>
  <c r="AJ167" i="1" s="1"/>
  <c r="AD167" i="1"/>
  <c r="AH52" i="1"/>
  <c r="AJ52" i="1" s="1"/>
  <c r="AD52" i="1"/>
  <c r="AG60" i="1"/>
  <c r="AD60" i="1"/>
  <c r="AH113" i="1"/>
  <c r="AJ113" i="1" s="1"/>
  <c r="AD113" i="1"/>
  <c r="AH130" i="1"/>
  <c r="AJ130" i="1" s="1"/>
  <c r="AD130" i="1"/>
  <c r="AH116" i="1"/>
  <c r="AJ116" i="1" s="1"/>
  <c r="AD116" i="1"/>
  <c r="AH43" i="1"/>
  <c r="AJ43" i="1" s="1"/>
  <c r="AD43" i="1"/>
  <c r="AH129" i="1"/>
  <c r="AJ129" i="1" s="1"/>
  <c r="AD129" i="1"/>
  <c r="AH163" i="1"/>
  <c r="AJ163" i="1" s="1"/>
  <c r="AD163" i="1"/>
  <c r="AH181" i="1"/>
  <c r="AJ181" i="1" s="1"/>
  <c r="AD181" i="1"/>
  <c r="AH124" i="1"/>
  <c r="AJ124" i="1" s="1"/>
  <c r="AD124" i="1"/>
  <c r="AH166" i="1"/>
  <c r="AJ166" i="1" s="1"/>
  <c r="AD166" i="1"/>
  <c r="AH141" i="1"/>
  <c r="AJ141" i="1" s="1"/>
  <c r="AD141" i="1"/>
  <c r="AH112" i="1"/>
  <c r="AJ112" i="1" s="1"/>
  <c r="AD112" i="1"/>
  <c r="AG218" i="1"/>
  <c r="AD218" i="1"/>
  <c r="AH71" i="1"/>
  <c r="AJ71" i="1" s="1"/>
  <c r="AD71" i="1"/>
  <c r="AH234" i="1"/>
  <c r="AJ234" i="1" s="1"/>
  <c r="AD234" i="1"/>
  <c r="AG230" i="1"/>
  <c r="AD230" i="1"/>
  <c r="AH240" i="1"/>
  <c r="AJ240" i="1" s="1"/>
  <c r="AD240" i="1"/>
  <c r="AE251" i="1"/>
  <c r="AD251" i="1"/>
  <c r="AH271" i="1"/>
  <c r="AJ271" i="1" s="1"/>
  <c r="AD271" i="1"/>
  <c r="AH261" i="1"/>
  <c r="AJ261" i="1" s="1"/>
  <c r="AD261" i="1"/>
  <c r="AH273" i="1"/>
  <c r="AJ273" i="1" s="1"/>
  <c r="AD273" i="1"/>
  <c r="AH278" i="1"/>
  <c r="AJ278" i="1" s="1"/>
  <c r="AD278" i="1"/>
  <c r="AE288" i="1"/>
  <c r="AD288" i="1"/>
  <c r="AH228" i="1"/>
  <c r="AJ228" i="1" s="1"/>
  <c r="AG228" i="1"/>
  <c r="AH269" i="1"/>
  <c r="AJ269" i="1" s="1"/>
  <c r="AG269" i="1"/>
  <c r="AH17" i="1"/>
  <c r="AJ17" i="1" s="1"/>
  <c r="AG17" i="1"/>
  <c r="AH92" i="1"/>
  <c r="AJ92" i="1" s="1"/>
  <c r="AG92" i="1"/>
  <c r="AH27" i="1"/>
  <c r="AJ27" i="1" s="1"/>
  <c r="AG27" i="1"/>
  <c r="AH30" i="1"/>
  <c r="AJ30" i="1" s="1"/>
  <c r="AG30" i="1"/>
  <c r="AH26" i="1"/>
  <c r="AJ26" i="1" s="1"/>
  <c r="AG26" i="1"/>
  <c r="AH107" i="1"/>
  <c r="AJ107" i="1" s="1"/>
  <c r="AG107" i="1"/>
  <c r="AH55" i="1"/>
  <c r="AJ55" i="1" s="1"/>
  <c r="AG55" i="1"/>
  <c r="AH151" i="1"/>
  <c r="AJ151" i="1" s="1"/>
  <c r="AG151" i="1"/>
  <c r="AH288" i="1"/>
  <c r="AJ288" i="1" s="1"/>
  <c r="AG288" i="1"/>
  <c r="AH290" i="1"/>
  <c r="AJ290" i="1" s="1"/>
  <c r="AG290" i="1"/>
  <c r="AH292" i="1"/>
  <c r="AJ292" i="1" s="1"/>
  <c r="AG292" i="1"/>
  <c r="AH285" i="1"/>
  <c r="AJ285" i="1" s="1"/>
  <c r="AF285" i="1"/>
  <c r="AH283" i="1"/>
  <c r="AJ283" i="1" s="1"/>
  <c r="AF283" i="1"/>
  <c r="AG260" i="1"/>
  <c r="AF260" i="1"/>
  <c r="AG262" i="1"/>
  <c r="AE262" i="1"/>
  <c r="AH268" i="1"/>
  <c r="AJ268" i="1" s="1"/>
  <c r="AG261" i="1"/>
  <c r="AE254" i="1"/>
  <c r="AH262" i="1"/>
  <c r="AJ262" i="1" s="1"/>
  <c r="AG255" i="1"/>
  <c r="AG271" i="1"/>
  <c r="AH251" i="1"/>
  <c r="AJ251" i="1" s="1"/>
  <c r="AG263" i="1"/>
  <c r="AG256" i="1"/>
  <c r="AH260" i="1"/>
  <c r="AJ260" i="1" s="1"/>
  <c r="AB24" i="1"/>
  <c r="AF57" i="1"/>
  <c r="AH57" i="1"/>
  <c r="AJ57" i="1" s="1"/>
  <c r="AF157" i="1"/>
  <c r="AH157" i="1"/>
  <c r="AJ157" i="1" s="1"/>
  <c r="AG157" i="1"/>
  <c r="AF76" i="1"/>
  <c r="AH76" i="1"/>
  <c r="AJ76" i="1" s="1"/>
  <c r="AF205" i="1"/>
  <c r="AH205" i="1"/>
  <c r="AJ205" i="1" s="1"/>
  <c r="AE222" i="1"/>
  <c r="AF222" i="1"/>
  <c r="AH222" i="1"/>
  <c r="AJ222" i="1" s="1"/>
  <c r="AG222" i="1"/>
  <c r="AF126" i="1"/>
  <c r="AG126" i="1"/>
  <c r="AH126" i="1"/>
  <c r="AJ126" i="1" s="1"/>
  <c r="AF154" i="1"/>
  <c r="AH154" i="1"/>
  <c r="AJ154" i="1" s="1"/>
  <c r="AF171" i="1"/>
  <c r="AH171" i="1"/>
  <c r="AJ171" i="1" s="1"/>
  <c r="AF89" i="1"/>
  <c r="AH89" i="1"/>
  <c r="AJ89" i="1" s="1"/>
  <c r="AF60" i="1"/>
  <c r="AH60" i="1"/>
  <c r="AJ60" i="1" s="1"/>
  <c r="AF174" i="1"/>
  <c r="AH174" i="1"/>
  <c r="AJ174" i="1" s="1"/>
  <c r="AG56" i="1"/>
  <c r="AH56" i="1"/>
  <c r="AJ56" i="1" s="1"/>
  <c r="AE80" i="1"/>
  <c r="AH80" i="1"/>
  <c r="AJ80" i="1" s="1"/>
  <c r="AG80" i="1"/>
  <c r="AE194" i="1"/>
  <c r="AH194" i="1"/>
  <c r="AJ194" i="1" s="1"/>
  <c r="AF175" i="1"/>
  <c r="AH175" i="1"/>
  <c r="AJ175" i="1" s="1"/>
  <c r="AE164" i="1"/>
  <c r="AH164" i="1"/>
  <c r="AJ164" i="1" s="1"/>
  <c r="AE215" i="1"/>
  <c r="AH215" i="1"/>
  <c r="AJ215" i="1" s="1"/>
  <c r="AE46" i="1"/>
  <c r="AH46" i="1"/>
  <c r="AJ46" i="1" s="1"/>
  <c r="AF204" i="1"/>
  <c r="AH204" i="1"/>
  <c r="AJ204" i="1" s="1"/>
  <c r="AE51" i="1"/>
  <c r="AH51" i="1"/>
  <c r="AJ51" i="1" s="1"/>
  <c r="AG66" i="1"/>
  <c r="AH66" i="1"/>
  <c r="AJ66" i="1" s="1"/>
  <c r="AF178" i="1"/>
  <c r="AH178" i="1"/>
  <c r="AJ178" i="1" s="1"/>
  <c r="AF50" i="1"/>
  <c r="AH50" i="1"/>
  <c r="AJ50" i="1" s="1"/>
  <c r="AG158" i="1"/>
  <c r="AH158" i="1"/>
  <c r="AJ158" i="1" s="1"/>
  <c r="AF218" i="1"/>
  <c r="AE218" i="1"/>
  <c r="AH218" i="1"/>
  <c r="AJ218" i="1" s="1"/>
  <c r="AF72" i="1"/>
  <c r="AH72" i="1"/>
  <c r="AJ72" i="1" s="1"/>
  <c r="AG72" i="1"/>
  <c r="AE214" i="1"/>
  <c r="AH214" i="1"/>
  <c r="AJ214" i="1" s="1"/>
  <c r="AF41" i="1"/>
  <c r="AH41" i="1"/>
  <c r="AJ41" i="1" s="1"/>
  <c r="AE81" i="1"/>
  <c r="AH81" i="1"/>
  <c r="AJ81" i="1" s="1"/>
  <c r="AE221" i="1"/>
  <c r="AF221" i="1"/>
  <c r="AH221" i="1"/>
  <c r="AJ221" i="1" s="1"/>
  <c r="AG28" i="1"/>
  <c r="AH28" i="1"/>
  <c r="AJ28" i="1" s="1"/>
  <c r="AE135" i="1"/>
  <c r="AH135" i="1"/>
  <c r="AJ135" i="1" s="1"/>
  <c r="AF193" i="1"/>
  <c r="AH193" i="1"/>
  <c r="AJ193" i="1" s="1"/>
  <c r="AG193" i="1"/>
  <c r="AF100" i="1"/>
  <c r="AE100" i="1"/>
  <c r="AH100" i="1"/>
  <c r="AJ100" i="1" s="1"/>
  <c r="AE31" i="1"/>
  <c r="AH31" i="1"/>
  <c r="AJ31" i="1" s="1"/>
  <c r="AF170" i="1"/>
  <c r="AH170" i="1"/>
  <c r="AJ170" i="1" s="1"/>
  <c r="AF53" i="1"/>
  <c r="AH53" i="1"/>
  <c r="AJ53" i="1" s="1"/>
  <c r="AE108" i="1"/>
  <c r="AH108" i="1"/>
  <c r="AJ108" i="1" s="1"/>
  <c r="AG108" i="1"/>
  <c r="AF39" i="1"/>
  <c r="AH39" i="1"/>
  <c r="AJ39" i="1" s="1"/>
  <c r="AF103" i="1"/>
  <c r="AH103" i="1"/>
  <c r="AJ103" i="1" s="1"/>
  <c r="AE212" i="1"/>
  <c r="AH212" i="1"/>
  <c r="AJ212" i="1" s="1"/>
  <c r="AF232" i="1"/>
  <c r="AH232" i="1"/>
  <c r="AJ232" i="1" s="1"/>
  <c r="AE238" i="1"/>
  <c r="AH238" i="1"/>
  <c r="AJ238" i="1" s="1"/>
  <c r="AF54" i="1"/>
  <c r="AH54" i="1"/>
  <c r="AJ54" i="1" s="1"/>
  <c r="AG54" i="1"/>
  <c r="AF219" i="1"/>
  <c r="AH219" i="1"/>
  <c r="AJ219" i="1" s="1"/>
  <c r="AF180" i="1"/>
  <c r="AH180" i="1"/>
  <c r="AJ180" i="1" s="1"/>
  <c r="AE102" i="1"/>
  <c r="AH102" i="1"/>
  <c r="AJ102" i="1" s="1"/>
  <c r="AF133" i="1"/>
  <c r="AH133" i="1"/>
  <c r="AJ133" i="1" s="1"/>
  <c r="AG133" i="1"/>
  <c r="AE230" i="1"/>
  <c r="AH230" i="1"/>
  <c r="AJ230" i="1" s="1"/>
  <c r="AE150" i="1"/>
  <c r="AH150" i="1"/>
  <c r="AJ150" i="1" s="1"/>
  <c r="AF216" i="1"/>
  <c r="AH216" i="1"/>
  <c r="AJ216" i="1" s="1"/>
  <c r="AG216" i="1"/>
  <c r="AF176" i="1"/>
  <c r="AH176" i="1"/>
  <c r="AJ176" i="1" s="1"/>
  <c r="AE202" i="1"/>
  <c r="AH202" i="1"/>
  <c r="AJ202" i="1" s="1"/>
  <c r="AF144" i="1"/>
  <c r="AH144" i="1"/>
  <c r="AJ144" i="1" s="1"/>
  <c r="AG144" i="1"/>
  <c r="AE191" i="1"/>
  <c r="AH191" i="1"/>
  <c r="AJ191" i="1" s="1"/>
  <c r="AE210" i="1"/>
  <c r="AH210" i="1"/>
  <c r="AJ210" i="1" s="1"/>
  <c r="AF173" i="1"/>
  <c r="AH173" i="1"/>
  <c r="AJ173" i="1" s="1"/>
  <c r="AF208" i="1"/>
  <c r="AH208" i="1"/>
  <c r="AJ208" i="1" s="1"/>
  <c r="AG208" i="1"/>
  <c r="AF217" i="1"/>
  <c r="AE217" i="1"/>
  <c r="AH217" i="1"/>
  <c r="AJ217" i="1" s="1"/>
  <c r="AG217" i="1"/>
  <c r="AF177" i="1"/>
  <c r="AH177" i="1"/>
  <c r="AJ177" i="1" s="1"/>
  <c r="AE99" i="1"/>
  <c r="AH99" i="1"/>
  <c r="AJ99" i="1" s="1"/>
  <c r="AE236" i="1"/>
  <c r="AH236" i="1"/>
  <c r="AJ236" i="1" s="1"/>
  <c r="AB22" i="1"/>
  <c r="AB104" i="1"/>
  <c r="X7" i="1"/>
  <c r="X8" i="1"/>
  <c r="X5" i="1"/>
  <c r="AH12" i="1"/>
  <c r="AB29" i="1"/>
  <c r="AB68" i="1"/>
  <c r="AD68" i="1" s="1"/>
  <c r="AB162" i="1"/>
  <c r="AD162" i="1" s="1"/>
  <c r="AB148" i="1"/>
  <c r="AA7" i="1"/>
  <c r="AB7" i="1" s="1"/>
  <c r="AD7" i="1" s="1"/>
  <c r="AB189" i="1"/>
  <c r="AD189" i="1" s="1"/>
  <c r="X140" i="1"/>
  <c r="W316" i="1"/>
  <c r="AH13" i="1"/>
  <c r="AJ13" i="1" s="1"/>
  <c r="AH10" i="1"/>
  <c r="AJ10" i="1" s="1"/>
  <c r="AH23" i="1"/>
  <c r="AJ23" i="1" s="1"/>
  <c r="AH11" i="1"/>
  <c r="AJ11" i="1" s="1"/>
  <c r="AE21" i="1"/>
  <c r="AH21" i="1"/>
  <c r="AJ21" i="1" s="1"/>
  <c r="AE15" i="1"/>
  <c r="AB137" i="1"/>
  <c r="AE12" i="1"/>
  <c r="AA33" i="1"/>
  <c r="AB33" i="1" s="1"/>
  <c r="AD33" i="1" s="1"/>
  <c r="AA32" i="1"/>
  <c r="AB32" i="1" s="1"/>
  <c r="AD32" i="1" s="1"/>
  <c r="AA83" i="1"/>
  <c r="AB83" i="1" s="1"/>
  <c r="AD83" i="1" s="1"/>
  <c r="AA172" i="1"/>
  <c r="AB172" i="1" s="1"/>
  <c r="AA79" i="1"/>
  <c r="AB79" i="1" s="1"/>
  <c r="AA25" i="1"/>
  <c r="AB25" i="1" s="1"/>
  <c r="AA156" i="1"/>
  <c r="AB156" i="1" s="1"/>
  <c r="AD156" i="1" s="1"/>
  <c r="AA98" i="1"/>
  <c r="AB98" i="1" s="1"/>
  <c r="AA35" i="1"/>
  <c r="AB35" i="1" s="1"/>
  <c r="AD35" i="1" s="1"/>
  <c r="AA207" i="1"/>
  <c r="AB207" i="1" s="1"/>
  <c r="AD207" i="1" s="1"/>
  <c r="AA121" i="1"/>
  <c r="AB121" i="1" s="1"/>
  <c r="AA38" i="1"/>
  <c r="AB38" i="1" s="1"/>
  <c r="AA67" i="1"/>
  <c r="AB67" i="1" s="1"/>
  <c r="AB186" i="1"/>
  <c r="AB118" i="1"/>
  <c r="AB143" i="1"/>
  <c r="AB132" i="1"/>
  <c r="AB159" i="1"/>
  <c r="AD159" i="1" s="1"/>
  <c r="AB155" i="1"/>
  <c r="AD155" i="1" s="1"/>
  <c r="AB187" i="1"/>
  <c r="AB61" i="1"/>
  <c r="AD61" i="1" s="1"/>
  <c r="AB152" i="1"/>
  <c r="AD152" i="1" s="1"/>
  <c r="AB128" i="1"/>
  <c r="AD128" i="1" s="1"/>
  <c r="AB62" i="1"/>
  <c r="AB8" i="1"/>
  <c r="AD8" i="1" s="1"/>
  <c r="AB127" i="1"/>
  <c r="AD127" i="1" s="1"/>
  <c r="AB200" i="1"/>
  <c r="AD200" i="1" s="1"/>
  <c r="AB149" i="1"/>
  <c r="AB140" i="1"/>
  <c r="AD140" i="1" s="1"/>
  <c r="AB139" i="1"/>
  <c r="AD139" i="1" s="1"/>
  <c r="AB142" i="1"/>
  <c r="AB182" i="1"/>
  <c r="AD182" i="1" s="1"/>
  <c r="AB88" i="1"/>
  <c r="AD88" i="1" s="1"/>
  <c r="AB117" i="1"/>
  <c r="AD117" i="1" s="1"/>
  <c r="AB145" i="1"/>
  <c r="AB36" i="1"/>
  <c r="AB96" i="1"/>
  <c r="AB87" i="1"/>
  <c r="AD87" i="1" s="1"/>
  <c r="AB198" i="1"/>
  <c r="AB153" i="1"/>
  <c r="AB206" i="1"/>
  <c r="AD206" i="1" s="1"/>
  <c r="AB203" i="1"/>
  <c r="AB188" i="1"/>
  <c r="AB49" i="1"/>
  <c r="AD49" i="1" s="1"/>
  <c r="AB120" i="1"/>
  <c r="AB5" i="1"/>
  <c r="AB192" i="1"/>
  <c r="AD192" i="1" s="1"/>
  <c r="AB168" i="1"/>
  <c r="AB16" i="1"/>
  <c r="BP11" i="8" l="1"/>
  <c r="BS11" i="8"/>
  <c r="BN12" i="8"/>
  <c r="BO12" i="8" s="1"/>
  <c r="BT12" i="8" s="1"/>
  <c r="BM13" i="8"/>
  <c r="AD143" i="1"/>
  <c r="AH142" i="1"/>
  <c r="AJ142" i="1" s="1"/>
  <c r="AD142" i="1"/>
  <c r="AH118" i="1"/>
  <c r="AJ118" i="1" s="1"/>
  <c r="AD118" i="1"/>
  <c r="AH121" i="1"/>
  <c r="AJ121" i="1" s="1"/>
  <c r="AD121" i="1"/>
  <c r="AH137" i="1"/>
  <c r="AJ137" i="1" s="1"/>
  <c r="AD137" i="1"/>
  <c r="AG148" i="1"/>
  <c r="AD148" i="1"/>
  <c r="AH104" i="1"/>
  <c r="AJ104" i="1" s="1"/>
  <c r="AD104" i="1"/>
  <c r="AH5" i="1"/>
  <c r="AJ5" i="1" s="1"/>
  <c r="AD5" i="1"/>
  <c r="AH203" i="1"/>
  <c r="AJ203" i="1" s="1"/>
  <c r="AD203" i="1"/>
  <c r="AH186" i="1"/>
  <c r="AJ186" i="1" s="1"/>
  <c r="AD186" i="1"/>
  <c r="AH25" i="1"/>
  <c r="AJ25" i="1" s="1"/>
  <c r="AD25" i="1"/>
  <c r="AH22" i="1"/>
  <c r="AJ22" i="1" s="1"/>
  <c r="AD22" i="1"/>
  <c r="AH198" i="1"/>
  <c r="AJ198" i="1" s="1"/>
  <c r="AD198" i="1"/>
  <c r="AG67" i="1"/>
  <c r="AD67" i="1"/>
  <c r="AH79" i="1"/>
  <c r="AJ79" i="1" s="1"/>
  <c r="AD79" i="1"/>
  <c r="AH188" i="1"/>
  <c r="AJ188" i="1" s="1"/>
  <c r="AD188" i="1"/>
  <c r="AH16" i="1"/>
  <c r="AJ16" i="1" s="1"/>
  <c r="AD16" i="1"/>
  <c r="AH120" i="1"/>
  <c r="AJ120" i="1" s="1"/>
  <c r="AD120" i="1"/>
  <c r="AH96" i="1"/>
  <c r="AJ96" i="1" s="1"/>
  <c r="AD96" i="1"/>
  <c r="AH132" i="1"/>
  <c r="AJ132" i="1" s="1"/>
  <c r="AD132" i="1"/>
  <c r="AH168" i="1"/>
  <c r="AJ168" i="1" s="1"/>
  <c r="AD168" i="1"/>
  <c r="AH153" i="1"/>
  <c r="AJ153" i="1" s="1"/>
  <c r="AD153" i="1"/>
  <c r="AG36" i="1"/>
  <c r="AD36" i="1"/>
  <c r="AG149" i="1"/>
  <c r="AD149" i="1"/>
  <c r="AH62" i="1"/>
  <c r="AJ62" i="1" s="1"/>
  <c r="AD62" i="1"/>
  <c r="AG187" i="1"/>
  <c r="AD187" i="1"/>
  <c r="AG38" i="1"/>
  <c r="AD38" i="1"/>
  <c r="AH98" i="1"/>
  <c r="AJ98" i="1" s="1"/>
  <c r="AD98" i="1"/>
  <c r="AG172" i="1"/>
  <c r="AD172" i="1"/>
  <c r="AH29" i="1"/>
  <c r="AJ29" i="1" s="1"/>
  <c r="AD29" i="1"/>
  <c r="AH145" i="1"/>
  <c r="AJ145" i="1" s="1"/>
  <c r="AD145" i="1"/>
  <c r="AH24" i="1"/>
  <c r="AJ24" i="1" s="1"/>
  <c r="AD24" i="1"/>
  <c r="AH128" i="1"/>
  <c r="AJ128" i="1" s="1"/>
  <c r="AG128" i="1"/>
  <c r="AH88" i="1"/>
  <c r="AJ88" i="1" s="1"/>
  <c r="AG88" i="1"/>
  <c r="AF143" i="1"/>
  <c r="AH143" i="1"/>
  <c r="AG143" i="1"/>
  <c r="AF192" i="1"/>
  <c r="AH192" i="1"/>
  <c r="AJ192" i="1" s="1"/>
  <c r="AG192" i="1"/>
  <c r="AF155" i="1"/>
  <c r="AH155" i="1"/>
  <c r="AJ155" i="1" s="1"/>
  <c r="AF172" i="1"/>
  <c r="AH172" i="1"/>
  <c r="AJ172" i="1" s="1"/>
  <c r="AH36" i="1"/>
  <c r="AJ36" i="1" s="1"/>
  <c r="AH38" i="1"/>
  <c r="AJ38" i="1" s="1"/>
  <c r="AE182" i="1"/>
  <c r="AH182" i="1"/>
  <c r="AJ182" i="1" s="1"/>
  <c r="AG182" i="1"/>
  <c r="AF35" i="1"/>
  <c r="AH35" i="1"/>
  <c r="AJ35" i="1" s="1"/>
  <c r="AE189" i="1"/>
  <c r="AH189" i="1"/>
  <c r="AJ189" i="1" s="1"/>
  <c r="AH187" i="1"/>
  <c r="AJ187" i="1" s="1"/>
  <c r="AE87" i="1"/>
  <c r="AH87" i="1"/>
  <c r="AJ87" i="1" s="1"/>
  <c r="AE117" i="1"/>
  <c r="AH117" i="1"/>
  <c r="AJ117" i="1" s="1"/>
  <c r="AE139" i="1"/>
  <c r="AH139" i="1"/>
  <c r="AJ139" i="1" s="1"/>
  <c r="AE127" i="1"/>
  <c r="AH127" i="1"/>
  <c r="AJ127" i="1" s="1"/>
  <c r="AE152" i="1"/>
  <c r="AH152" i="1"/>
  <c r="AJ152" i="1" s="1"/>
  <c r="AF159" i="1"/>
  <c r="AH159" i="1"/>
  <c r="AJ159" i="1" s="1"/>
  <c r="AG159" i="1"/>
  <c r="AF156" i="1"/>
  <c r="AE156" i="1"/>
  <c r="AH156" i="1"/>
  <c r="AJ156" i="1" s="1"/>
  <c r="AF83" i="1"/>
  <c r="AH83" i="1"/>
  <c r="AJ83" i="1" s="1"/>
  <c r="AG83" i="1"/>
  <c r="AE148" i="1"/>
  <c r="AH148" i="1"/>
  <c r="AJ148" i="1" s="1"/>
  <c r="AE49" i="1"/>
  <c r="AF49" i="1"/>
  <c r="AH49" i="1"/>
  <c r="AJ49" i="1" s="1"/>
  <c r="AE149" i="1"/>
  <c r="AH149" i="1"/>
  <c r="AJ149" i="1" s="1"/>
  <c r="AE33" i="1"/>
  <c r="AH33" i="1"/>
  <c r="AJ33" i="1" s="1"/>
  <c r="AG68" i="1"/>
  <c r="AH68" i="1"/>
  <c r="AJ68" i="1" s="1"/>
  <c r="AE200" i="1"/>
  <c r="AH200" i="1"/>
  <c r="AJ200" i="1" s="1"/>
  <c r="AE206" i="1"/>
  <c r="AH206" i="1"/>
  <c r="AJ206" i="1" s="1"/>
  <c r="AE61" i="1"/>
  <c r="AH61" i="1"/>
  <c r="AJ61" i="1" s="1"/>
  <c r="AE22" i="1"/>
  <c r="AE207" i="1"/>
  <c r="AH207" i="1"/>
  <c r="AJ207" i="1" s="1"/>
  <c r="AE32" i="1"/>
  <c r="AH32" i="1"/>
  <c r="AJ32" i="1" s="1"/>
  <c r="AH140" i="1"/>
  <c r="AJ140" i="1" s="1"/>
  <c r="AE162" i="1"/>
  <c r="AH162" i="1"/>
  <c r="AJ162" i="1" s="1"/>
  <c r="AH67" i="1"/>
  <c r="AJ67" i="1" s="1"/>
  <c r="AH8" i="1"/>
  <c r="AJ8" i="1" s="1"/>
  <c r="AJ12" i="1"/>
  <c r="X316" i="1"/>
  <c r="AH7" i="1"/>
  <c r="AJ7" i="1" s="1"/>
  <c r="AG7" i="1"/>
  <c r="AB316" i="1"/>
  <c r="AB317" i="1" s="1"/>
  <c r="AB318" i="1" s="1"/>
  <c r="AE25" i="1"/>
  <c r="AF25" i="1"/>
  <c r="BQ11" i="8" l="1"/>
  <c r="BR11" i="8" s="1"/>
  <c r="BP12" i="8"/>
  <c r="BS12" i="8"/>
  <c r="BM14" i="8"/>
  <c r="BN13" i="8"/>
  <c r="BO13" i="8" s="1"/>
  <c r="BT13" i="8" s="1"/>
  <c r="BQ12" i="8"/>
  <c r="BR12" i="8" s="1"/>
  <c r="AJ143" i="1"/>
  <c r="AD316" i="1"/>
  <c r="AD317" i="1" s="1"/>
  <c r="AH316" i="1"/>
  <c r="AH317" i="1" s="1"/>
  <c r="AH318" i="1" s="1"/>
  <c r="AE316" i="1"/>
  <c r="AG316" i="1"/>
  <c r="AF316" i="1"/>
  <c r="BP13" i="8" l="1"/>
  <c r="BS13" i="8"/>
  <c r="BM15" i="8"/>
  <c r="BN14" i="8"/>
  <c r="BO14" i="8" s="1"/>
  <c r="BT14" i="8" s="1"/>
  <c r="AJ316" i="1"/>
  <c r="AJ317" i="1" s="1"/>
  <c r="BQ13" i="8" l="1"/>
  <c r="BR13" i="8" s="1"/>
  <c r="BP14" i="8"/>
  <c r="BS14" i="8"/>
  <c r="BM16" i="8"/>
  <c r="BN15" i="8"/>
  <c r="BO15" i="8" s="1"/>
  <c r="BT15" i="8" s="1"/>
  <c r="BQ14" i="8"/>
  <c r="BR14" i="8" s="1"/>
  <c r="AL5" i="1"/>
  <c r="AM5" i="1" s="1"/>
  <c r="AN5" i="1" s="1"/>
  <c r="AO5" i="1" s="1"/>
  <c r="BP15" i="8" l="1"/>
  <c r="BS15" i="8"/>
  <c r="BN16" i="8"/>
  <c r="BO16" i="8" s="1"/>
  <c r="BT16" i="8" s="1"/>
  <c r="BM17" i="8"/>
  <c r="BN17" i="8" s="1"/>
  <c r="BO17" i="8" s="1"/>
  <c r="AP5" i="1"/>
  <c r="AQ5" i="1" s="1"/>
  <c r="BQ15" i="8" l="1"/>
  <c r="BR15" i="8" s="1"/>
  <c r="BS17" i="8"/>
  <c r="BT17" i="8"/>
  <c r="BP16" i="8"/>
  <c r="BS16" i="8"/>
  <c r="AS5" i="1"/>
  <c r="BP17" i="8" l="1"/>
  <c r="BQ17" i="8" s="1"/>
  <c r="BR17" i="8" s="1"/>
  <c r="BQ16" i="8"/>
  <c r="BR16" i="8" s="1"/>
  <c r="BM18" i="8"/>
  <c r="AT5" i="1"/>
  <c r="AU5" i="1" s="1"/>
  <c r="AV5" i="1" s="1"/>
  <c r="BM19" i="8" l="1"/>
  <c r="BN18" i="8"/>
  <c r="BO18" i="8" s="1"/>
  <c r="BT18" i="8" s="1"/>
  <c r="AW5" i="1"/>
  <c r="AX5" i="1" s="1"/>
  <c r="BP18" i="8" l="1"/>
  <c r="BS18" i="8"/>
  <c r="BN19" i="8"/>
  <c r="BO19" i="8" s="1"/>
  <c r="BT19" i="8" s="1"/>
  <c r="BM20" i="8"/>
  <c r="AL6" i="1"/>
  <c r="AM6" i="1" s="1"/>
  <c r="AN6" i="1" s="1"/>
  <c r="AO6" i="1" s="1"/>
  <c r="BQ18" i="8" l="1"/>
  <c r="BR18" i="8" s="1"/>
  <c r="BP19" i="8"/>
  <c r="BS19" i="8"/>
  <c r="BM21" i="8"/>
  <c r="BN21" i="8" s="1"/>
  <c r="BO21" i="8" s="1"/>
  <c r="BN20" i="8"/>
  <c r="BO20" i="8" s="1"/>
  <c r="BT20" i="8" s="1"/>
  <c r="BQ19" i="8"/>
  <c r="BR19" i="8" s="1"/>
  <c r="AP6" i="1"/>
  <c r="AQ6" i="1" s="1"/>
  <c r="BS21" i="8" l="1"/>
  <c r="BT21" i="8"/>
  <c r="BP20" i="8"/>
  <c r="BP21" i="8" s="1"/>
  <c r="BQ21" i="8" s="1"/>
  <c r="BR21" i="8" s="1"/>
  <c r="BS20" i="8"/>
  <c r="AS6" i="1"/>
  <c r="BQ20" i="8" l="1"/>
  <c r="BR20" i="8" s="1"/>
  <c r="BM22" i="8"/>
  <c r="BN22" i="8" s="1"/>
  <c r="BO22" i="8" s="1"/>
  <c r="BT22" i="8" s="1"/>
  <c r="AT6" i="1"/>
  <c r="AU6" i="1" s="1"/>
  <c r="AV6" i="1" s="1"/>
  <c r="BP22" i="8" l="1"/>
  <c r="BQ22" i="8" s="1"/>
  <c r="BR22" i="8" s="1"/>
  <c r="BS22" i="8"/>
  <c r="AW6" i="1"/>
  <c r="AX6" i="1" s="1"/>
  <c r="BM23" i="8" l="1"/>
  <c r="BM24" i="8" s="1"/>
  <c r="AL7" i="1"/>
  <c r="AM7" i="1" s="1"/>
  <c r="AN7" i="1" s="1"/>
  <c r="AO7" i="1" s="1"/>
  <c r="BN23" i="8" l="1"/>
  <c r="BO23" i="8" s="1"/>
  <c r="BN24" i="8"/>
  <c r="BO24" i="8" s="1"/>
  <c r="BT24" i="8" s="1"/>
  <c r="BM25" i="8"/>
  <c r="AP7" i="1"/>
  <c r="AQ7" i="1" s="1"/>
  <c r="BP23" i="8" l="1"/>
  <c r="BQ23" i="8" s="1"/>
  <c r="BR23" i="8" s="1"/>
  <c r="BT23" i="8"/>
  <c r="BS23" i="8"/>
  <c r="BS24" i="8"/>
  <c r="BM26" i="8"/>
  <c r="BN25" i="8"/>
  <c r="BO25" i="8" s="1"/>
  <c r="BT25" i="8" s="1"/>
  <c r="AS7" i="1"/>
  <c r="AT7" i="1" s="1"/>
  <c r="AU7" i="1" s="1"/>
  <c r="BP24" i="8" l="1"/>
  <c r="BQ24" i="8" s="1"/>
  <c r="BR24" i="8" s="1"/>
  <c r="BS25" i="8"/>
  <c r="BN26" i="8"/>
  <c r="BO26" i="8" s="1"/>
  <c r="BT26" i="8" s="1"/>
  <c r="BM27" i="8"/>
  <c r="BN27" i="8" s="1"/>
  <c r="BO27" i="8" s="1"/>
  <c r="AV7" i="1"/>
  <c r="BP25" i="8" l="1"/>
  <c r="BQ25" i="8" s="1"/>
  <c r="BR25" i="8" s="1"/>
  <c r="BS27" i="8"/>
  <c r="BT27" i="8"/>
  <c r="BS26" i="8"/>
  <c r="AW7" i="1"/>
  <c r="AX7" i="1" s="1"/>
  <c r="BP26" i="8" l="1"/>
  <c r="BP27" i="8" s="1"/>
  <c r="BM28" i="8" s="1"/>
  <c r="BM29" i="8" s="1"/>
  <c r="AL8" i="1"/>
  <c r="AM8" i="1" s="1"/>
  <c r="AN8" i="1" s="1"/>
  <c r="AO8" i="1" s="1"/>
  <c r="BN28" i="8" l="1"/>
  <c r="BO28" i="8" s="1"/>
  <c r="BT28" i="8" s="1"/>
  <c r="BQ27" i="8"/>
  <c r="BR27" i="8" s="1"/>
  <c r="BQ26" i="8"/>
  <c r="BR26" i="8" s="1"/>
  <c r="BN29" i="8"/>
  <c r="BO29" i="8" s="1"/>
  <c r="BT29" i="8" s="1"/>
  <c r="BM30" i="8"/>
  <c r="BN30" i="8" s="1"/>
  <c r="BO30" i="8" s="1"/>
  <c r="AL9" i="1"/>
  <c r="AP8" i="1"/>
  <c r="AQ8" i="1" s="1"/>
  <c r="BP28" i="8" l="1"/>
  <c r="BQ28" i="8" s="1"/>
  <c r="BR28" i="8" s="1"/>
  <c r="BS28" i="8"/>
  <c r="BS30" i="8"/>
  <c r="BT30" i="8"/>
  <c r="BP29" i="8"/>
  <c r="BP30" i="8" s="1"/>
  <c r="BM31" i="8" s="1"/>
  <c r="BN31" i="8" s="1"/>
  <c r="BO31" i="8" s="1"/>
  <c r="BT31" i="8" s="1"/>
  <c r="BS29" i="8"/>
  <c r="AM9" i="1"/>
  <c r="AN9" i="1" s="1"/>
  <c r="AO9" i="1" s="1"/>
  <c r="AL10" i="1"/>
  <c r="AM10" i="1" s="1"/>
  <c r="AN10" i="1" s="1"/>
  <c r="BQ29" i="8" l="1"/>
  <c r="BR29" i="8" s="1"/>
  <c r="BP31" i="8"/>
  <c r="BS31" i="8"/>
  <c r="BQ30" i="8"/>
  <c r="BR30" i="8" s="1"/>
  <c r="BM32" i="8"/>
  <c r="BN32" i="8" s="1"/>
  <c r="BO32" i="8" s="1"/>
  <c r="BT32" i="8" s="1"/>
  <c r="BQ31" i="8"/>
  <c r="BR31" i="8" s="1"/>
  <c r="AO10" i="1"/>
  <c r="AL11" i="1" s="1"/>
  <c r="AM11" i="1" s="1"/>
  <c r="AN11" i="1" s="1"/>
  <c r="AO11" i="1" s="1"/>
  <c r="AP11" i="1" s="1"/>
  <c r="AQ11" i="1" s="1"/>
  <c r="AP9" i="1"/>
  <c r="AQ9" i="1" s="1"/>
  <c r="BP32" i="8" l="1"/>
  <c r="BQ32" i="8" s="1"/>
  <c r="BR32" i="8" s="1"/>
  <c r="BS32" i="8"/>
  <c r="BM33" i="8"/>
  <c r="BN33" i="8" s="1"/>
  <c r="BO33" i="8" s="1"/>
  <c r="BT33" i="8" s="1"/>
  <c r="AP10" i="1"/>
  <c r="AQ10" i="1" s="1"/>
  <c r="AL12" i="1"/>
  <c r="AL13" i="1" s="1"/>
  <c r="BP33" i="8" l="1"/>
  <c r="BM34" i="8" s="1"/>
  <c r="BS33" i="8"/>
  <c r="AM12" i="1"/>
  <c r="AN12" i="1" s="1"/>
  <c r="AO12" i="1" s="1"/>
  <c r="AP12" i="1" s="1"/>
  <c r="AQ12" i="1" s="1"/>
  <c r="AL14" i="1"/>
  <c r="AM13" i="1"/>
  <c r="AN13" i="1" s="1"/>
  <c r="BQ33" i="8" l="1"/>
  <c r="BR33" i="8" s="1"/>
  <c r="BN34" i="8"/>
  <c r="BO34" i="8" s="1"/>
  <c r="BT34" i="8" s="1"/>
  <c r="BM35" i="8"/>
  <c r="AO13" i="1"/>
  <c r="AP13" i="1" s="1"/>
  <c r="AQ13" i="1" s="1"/>
  <c r="AM14" i="1"/>
  <c r="AN14" i="1" s="1"/>
  <c r="AL15" i="1"/>
  <c r="BP34" i="8" l="1"/>
  <c r="BS34" i="8"/>
  <c r="BN35" i="8"/>
  <c r="BO35" i="8" s="1"/>
  <c r="BT35" i="8" s="1"/>
  <c r="BM36" i="8"/>
  <c r="BQ34" i="8"/>
  <c r="BR34" i="8" s="1"/>
  <c r="AO14" i="1"/>
  <c r="AP14" i="1" s="1"/>
  <c r="AQ14" i="1" s="1"/>
  <c r="AM15" i="1"/>
  <c r="AN15" i="1" s="1"/>
  <c r="AO15" i="1" s="1"/>
  <c r="AL16" i="1"/>
  <c r="BP35" i="8" l="1"/>
  <c r="BQ35" i="8" s="1"/>
  <c r="BR35" i="8" s="1"/>
  <c r="BS35" i="8"/>
  <c r="BM37" i="8"/>
  <c r="BN37" i="8" s="1"/>
  <c r="BO37" i="8" s="1"/>
  <c r="BN36" i="8"/>
  <c r="BO36" i="8" s="1"/>
  <c r="BT36" i="8" s="1"/>
  <c r="AM16" i="1"/>
  <c r="AN16" i="1" s="1"/>
  <c r="AO16" i="1" s="1"/>
  <c r="AP16" i="1" s="1"/>
  <c r="AQ16" i="1" s="1"/>
  <c r="AL17" i="1"/>
  <c r="AM17" i="1" s="1"/>
  <c r="AN17" i="1" s="1"/>
  <c r="AP15" i="1"/>
  <c r="AQ15" i="1" s="1"/>
  <c r="BS37" i="8" l="1"/>
  <c r="BT37" i="8"/>
  <c r="BP36" i="8"/>
  <c r="BP37" i="8" s="1"/>
  <c r="BM38" i="8" s="1"/>
  <c r="BM39" i="8" s="1"/>
  <c r="BS36" i="8"/>
  <c r="AO17" i="1"/>
  <c r="AL18" i="1" s="1"/>
  <c r="AM18" i="1" s="1"/>
  <c r="AN18" i="1" s="1"/>
  <c r="AO18" i="1" s="1"/>
  <c r="BQ36" i="8" l="1"/>
  <c r="BR36" i="8" s="1"/>
  <c r="BQ37" i="8"/>
  <c r="BR37" i="8" s="1"/>
  <c r="BN38" i="8"/>
  <c r="BO38" i="8" s="1"/>
  <c r="BT38" i="8" s="1"/>
  <c r="BM40" i="8"/>
  <c r="BN39" i="8"/>
  <c r="BO39" i="8" s="1"/>
  <c r="AL19" i="1"/>
  <c r="AM19" i="1" s="1"/>
  <c r="AN19" i="1" s="1"/>
  <c r="AO19" i="1" s="1"/>
  <c r="AP19" i="1" s="1"/>
  <c r="AQ19" i="1" s="1"/>
  <c r="AP17" i="1"/>
  <c r="AQ17" i="1" s="1"/>
  <c r="AP18" i="1"/>
  <c r="AQ18" i="1" s="1"/>
  <c r="BS39" i="8" l="1"/>
  <c r="BT39" i="8"/>
  <c r="BP38" i="8"/>
  <c r="BQ38" i="8" s="1"/>
  <c r="BR38" i="8" s="1"/>
  <c r="BS38" i="8"/>
  <c r="BM41" i="8"/>
  <c r="BN40" i="8"/>
  <c r="BO40" i="8" s="1"/>
  <c r="AL20" i="1"/>
  <c r="AM20" i="1" s="1"/>
  <c r="AN20" i="1" s="1"/>
  <c r="AO20" i="1" s="1"/>
  <c r="BS40" i="8" l="1"/>
  <c r="BT40" i="8"/>
  <c r="BP39" i="8"/>
  <c r="BQ39" i="8" s="1"/>
  <c r="BR39" i="8" s="1"/>
  <c r="BN41" i="8"/>
  <c r="BO41" i="8" s="1"/>
  <c r="BM42" i="8"/>
  <c r="BN42" i="8" s="1"/>
  <c r="BO42" i="8" s="1"/>
  <c r="AL21" i="1"/>
  <c r="AM21" i="1" s="1"/>
  <c r="AN21" i="1" s="1"/>
  <c r="AO21" i="1" s="1"/>
  <c r="AP20" i="1"/>
  <c r="AQ20" i="1" s="1"/>
  <c r="BS41" i="8" l="1"/>
  <c r="BT41" i="8"/>
  <c r="BS42" i="8"/>
  <c r="BT42" i="8"/>
  <c r="BP40" i="8"/>
  <c r="BQ40" i="8" s="1"/>
  <c r="BR40" i="8" s="1"/>
  <c r="AL22" i="1"/>
  <c r="AM22" i="1" s="1"/>
  <c r="AN22" i="1" s="1"/>
  <c r="AO22" i="1" s="1"/>
  <c r="AP21" i="1"/>
  <c r="AQ21" i="1" s="1"/>
  <c r="BP41" i="8" l="1"/>
  <c r="BQ41" i="8" s="1"/>
  <c r="BR41" i="8" s="1"/>
  <c r="AL23" i="1"/>
  <c r="AP22" i="1"/>
  <c r="AQ22" i="1" s="1"/>
  <c r="BP42" i="8" l="1"/>
  <c r="BQ42" i="8" s="1"/>
  <c r="BR42" i="8" s="1"/>
  <c r="AM23" i="1"/>
  <c r="AN23" i="1" s="1"/>
  <c r="AO23" i="1" s="1"/>
  <c r="AL24" i="1"/>
  <c r="BM43" i="8" l="1"/>
  <c r="BM44" i="8" s="1"/>
  <c r="BM45" i="8" s="1"/>
  <c r="AM24" i="1"/>
  <c r="AN24" i="1" s="1"/>
  <c r="AO24" i="1" s="1"/>
  <c r="AP24" i="1" s="1"/>
  <c r="AQ24" i="1" s="1"/>
  <c r="AL25" i="1"/>
  <c r="AP23" i="1"/>
  <c r="AQ23" i="1" s="1"/>
  <c r="BN44" i="8" l="1"/>
  <c r="BO44" i="8" s="1"/>
  <c r="BN43" i="8"/>
  <c r="BO43" i="8" s="1"/>
  <c r="BM46" i="8"/>
  <c r="BN46" i="8" s="1"/>
  <c r="BO46" i="8" s="1"/>
  <c r="BN45" i="8"/>
  <c r="BO45" i="8" s="1"/>
  <c r="AM25" i="1"/>
  <c r="AN25" i="1" s="1"/>
  <c r="AO25" i="1" s="1"/>
  <c r="AL26" i="1"/>
  <c r="BS46" i="8" l="1"/>
  <c r="BT46" i="8"/>
  <c r="BS43" i="8"/>
  <c r="BT43" i="8"/>
  <c r="BS45" i="8"/>
  <c r="BT45" i="8"/>
  <c r="BS44" i="8"/>
  <c r="BT44" i="8"/>
  <c r="BP43" i="8"/>
  <c r="BQ43" i="8" s="1"/>
  <c r="BR43" i="8" s="1"/>
  <c r="AM26" i="1"/>
  <c r="AN26" i="1" s="1"/>
  <c r="AO26" i="1" s="1"/>
  <c r="AL27" i="1"/>
  <c r="AM27" i="1" s="1"/>
  <c r="AN27" i="1" s="1"/>
  <c r="AP25" i="1"/>
  <c r="AQ25" i="1" s="1"/>
  <c r="BP44" i="8" l="1"/>
  <c r="BQ44" i="8" s="1"/>
  <c r="BR44" i="8" s="1"/>
  <c r="AO27" i="1"/>
  <c r="AL28" i="1" s="1"/>
  <c r="AP26" i="1"/>
  <c r="AQ26" i="1" s="1"/>
  <c r="BP45" i="8" l="1"/>
  <c r="BP46" i="8" s="1"/>
  <c r="BM47" i="8" s="1"/>
  <c r="BM48" i="8" s="1"/>
  <c r="AP27" i="1"/>
  <c r="AQ27" i="1" s="1"/>
  <c r="AM28" i="1"/>
  <c r="AN28" i="1" s="1"/>
  <c r="AO28" i="1" s="1"/>
  <c r="AL29" i="1"/>
  <c r="BQ46" i="8" l="1"/>
  <c r="BR46" i="8" s="1"/>
  <c r="BQ45" i="8"/>
  <c r="BR45" i="8" s="1"/>
  <c r="BN47" i="8"/>
  <c r="BO47" i="8" s="1"/>
  <c r="BP47" i="8" s="1"/>
  <c r="BQ47" i="8" s="1"/>
  <c r="BR47" i="8" s="1"/>
  <c r="BN48" i="8"/>
  <c r="BO48" i="8" s="1"/>
  <c r="BM49" i="8"/>
  <c r="AM29" i="1"/>
  <c r="AN29" i="1" s="1"/>
  <c r="AO29" i="1" s="1"/>
  <c r="AP29" i="1" s="1"/>
  <c r="AQ29" i="1" s="1"/>
  <c r="AL30" i="1"/>
  <c r="AM30" i="1" s="1"/>
  <c r="AN30" i="1" s="1"/>
  <c r="AP28" i="1"/>
  <c r="AQ28" i="1" s="1"/>
  <c r="BS48" i="8" l="1"/>
  <c r="BT48" i="8"/>
  <c r="BS47" i="8"/>
  <c r="BT47" i="8"/>
  <c r="BN49" i="8"/>
  <c r="BO49" i="8" s="1"/>
  <c r="BM50" i="8"/>
  <c r="BP48" i="8"/>
  <c r="BQ48" i="8" s="1"/>
  <c r="BR48" i="8" s="1"/>
  <c r="AO30" i="1"/>
  <c r="AL31" i="1" s="1"/>
  <c r="AM31" i="1" s="1"/>
  <c r="AN31" i="1" s="1"/>
  <c r="AO31" i="1" s="1"/>
  <c r="BS49" i="8" l="1"/>
  <c r="BT49" i="8"/>
  <c r="BM51" i="8"/>
  <c r="BN51" i="8" s="1"/>
  <c r="BO51" i="8" s="1"/>
  <c r="BN50" i="8"/>
  <c r="BO50" i="8" s="1"/>
  <c r="BP49" i="8"/>
  <c r="BQ49" i="8" s="1"/>
  <c r="BR49" i="8" s="1"/>
  <c r="AL32" i="1"/>
  <c r="AM32" i="1" s="1"/>
  <c r="AN32" i="1" s="1"/>
  <c r="AO32" i="1" s="1"/>
  <c r="AP30" i="1"/>
  <c r="AQ30" i="1" s="1"/>
  <c r="AP31" i="1"/>
  <c r="AQ31" i="1" s="1"/>
  <c r="BS50" i="8" l="1"/>
  <c r="BT50" i="8"/>
  <c r="BS51" i="8"/>
  <c r="BT51" i="8"/>
  <c r="BP50" i="8"/>
  <c r="BP51" i="8" s="1"/>
  <c r="BQ50" i="8"/>
  <c r="BR50" i="8" s="1"/>
  <c r="AL33" i="1"/>
  <c r="AM33" i="1" s="1"/>
  <c r="AN33" i="1" s="1"/>
  <c r="AO33" i="1" s="1"/>
  <c r="AP32" i="1"/>
  <c r="AQ32" i="1" s="1"/>
  <c r="BM52" i="8" l="1"/>
  <c r="BQ51" i="8"/>
  <c r="BR51" i="8" s="1"/>
  <c r="AL34" i="1"/>
  <c r="AP33" i="1"/>
  <c r="AQ33" i="1" s="1"/>
  <c r="BN52" i="8" l="1"/>
  <c r="BO52" i="8" s="1"/>
  <c r="BT52" i="8" s="1"/>
  <c r="BM53" i="8"/>
  <c r="AM34" i="1"/>
  <c r="AN34" i="1" s="1"/>
  <c r="AO34" i="1" s="1"/>
  <c r="AL35" i="1"/>
  <c r="BM54" i="8" l="1"/>
  <c r="BN53" i="8"/>
  <c r="BO53" i="8" s="1"/>
  <c r="BP52" i="8"/>
  <c r="BS52" i="8"/>
  <c r="AM35" i="1"/>
  <c r="AN35" i="1" s="1"/>
  <c r="AO35" i="1" s="1"/>
  <c r="AL36" i="1"/>
  <c r="AP34" i="1"/>
  <c r="AQ34" i="1" s="1"/>
  <c r="BS53" i="8" l="1"/>
  <c r="BT53" i="8"/>
  <c r="BQ52" i="8"/>
  <c r="BR52" i="8" s="1"/>
  <c r="BP53" i="8"/>
  <c r="BM55" i="8"/>
  <c r="BN55" i="8" s="1"/>
  <c r="BO55" i="8" s="1"/>
  <c r="BN54" i="8"/>
  <c r="BO54" i="8" s="1"/>
  <c r="AM36" i="1"/>
  <c r="AN36" i="1" s="1"/>
  <c r="AO36" i="1" s="1"/>
  <c r="AL37" i="1"/>
  <c r="AM37" i="1" s="1"/>
  <c r="AN37" i="1" s="1"/>
  <c r="AP35" i="1"/>
  <c r="AQ35" i="1" s="1"/>
  <c r="BS55" i="8" l="1"/>
  <c r="BT55" i="8"/>
  <c r="BS54" i="8"/>
  <c r="BT54" i="8"/>
  <c r="BQ53" i="8"/>
  <c r="BR53" i="8" s="1"/>
  <c r="BP54" i="8"/>
  <c r="BQ54" i="8"/>
  <c r="BR54" i="8" s="1"/>
  <c r="AO37" i="1"/>
  <c r="AP36" i="1"/>
  <c r="AQ36" i="1" s="1"/>
  <c r="BP55" i="8" l="1"/>
  <c r="BQ55" i="8"/>
  <c r="BR55" i="8" s="1"/>
  <c r="AL38" i="1"/>
  <c r="AP37" i="1"/>
  <c r="AQ37" i="1" s="1"/>
  <c r="BM56" i="8" l="1"/>
  <c r="BN56" i="8" s="1"/>
  <c r="BO56" i="8" s="1"/>
  <c r="AM38" i="1"/>
  <c r="AN38" i="1" s="1"/>
  <c r="AO38" i="1" s="1"/>
  <c r="AL39" i="1"/>
  <c r="BS56" i="8" l="1"/>
  <c r="BT56" i="8"/>
  <c r="BP56" i="8"/>
  <c r="AL40" i="1"/>
  <c r="AM39" i="1"/>
  <c r="AN39" i="1" s="1"/>
  <c r="AO39" i="1" s="1"/>
  <c r="AP38" i="1"/>
  <c r="AQ38" i="1" s="1"/>
  <c r="BM57" i="8" l="1"/>
  <c r="BQ56" i="8"/>
  <c r="BR56" i="8" s="1"/>
  <c r="AP39" i="1"/>
  <c r="AQ39" i="1" s="1"/>
  <c r="AM40" i="1"/>
  <c r="AN40" i="1" s="1"/>
  <c r="AO40" i="1" s="1"/>
  <c r="AL41" i="1"/>
  <c r="BN57" i="8" l="1"/>
  <c r="BO57" i="8" s="1"/>
  <c r="BT57" i="8" s="1"/>
  <c r="BM58" i="8"/>
  <c r="AP40" i="1"/>
  <c r="AQ40" i="1" s="1"/>
  <c r="AM41" i="1"/>
  <c r="AN41" i="1" s="1"/>
  <c r="AO41" i="1" s="1"/>
  <c r="AP41" i="1" s="1"/>
  <c r="AQ41" i="1" s="1"/>
  <c r="AL42" i="1"/>
  <c r="AM42" i="1" s="1"/>
  <c r="AN42" i="1" s="1"/>
  <c r="BM59" i="8" l="1"/>
  <c r="BN58" i="8"/>
  <c r="BO58" i="8" s="1"/>
  <c r="BS57" i="8"/>
  <c r="BP57" i="8"/>
  <c r="AO42" i="1"/>
  <c r="AL43" i="1" s="1"/>
  <c r="AP42" i="1"/>
  <c r="AQ42" i="1" s="1"/>
  <c r="BS58" i="8" l="1"/>
  <c r="BT58" i="8"/>
  <c r="BQ57" i="8"/>
  <c r="BR57" i="8" s="1"/>
  <c r="BP58" i="8"/>
  <c r="BN59" i="8"/>
  <c r="BO59" i="8" s="1"/>
  <c r="BM60" i="8"/>
  <c r="BN60" i="8" s="1"/>
  <c r="BO60" i="8" s="1"/>
  <c r="AM43" i="1"/>
  <c r="AN43" i="1" s="1"/>
  <c r="AO43" i="1" s="1"/>
  <c r="AL44" i="1"/>
  <c r="BS59" i="8" l="1"/>
  <c r="BT59" i="8"/>
  <c r="BS60" i="8"/>
  <c r="BT60" i="8"/>
  <c r="BQ58" i="8"/>
  <c r="BR58" i="8" s="1"/>
  <c r="BP59" i="8"/>
  <c r="AM44" i="1"/>
  <c r="AN44" i="1" s="1"/>
  <c r="AO44" i="1" s="1"/>
  <c r="AL45" i="1"/>
  <c r="AP43" i="1"/>
  <c r="AQ43" i="1" s="1"/>
  <c r="BP60" i="8" l="1"/>
  <c r="BQ60" i="8" s="1"/>
  <c r="BR60" i="8" s="1"/>
  <c r="BQ59" i="8"/>
  <c r="BR59" i="8" s="1"/>
  <c r="AP44" i="1"/>
  <c r="AQ44" i="1" s="1"/>
  <c r="AM45" i="1"/>
  <c r="AN45" i="1" s="1"/>
  <c r="AO45" i="1" s="1"/>
  <c r="AL46" i="1"/>
  <c r="AM46" i="1" s="1"/>
  <c r="AN46" i="1" s="1"/>
  <c r="AO46" i="1" s="1"/>
  <c r="BM61" i="8" l="1"/>
  <c r="AL47" i="1"/>
  <c r="AP46" i="1"/>
  <c r="AQ46" i="1" s="1"/>
  <c r="AP45" i="1"/>
  <c r="AQ45" i="1" s="1"/>
  <c r="BN61" i="8" l="1"/>
  <c r="BO61" i="8" s="1"/>
  <c r="BT61" i="8" s="1"/>
  <c r="BM62" i="8"/>
  <c r="AM47" i="1"/>
  <c r="AN47" i="1" s="1"/>
  <c r="AO47" i="1" s="1"/>
  <c r="AL48" i="1"/>
  <c r="BM63" i="8" l="1"/>
  <c r="BN62" i="8"/>
  <c r="BO62" i="8" s="1"/>
  <c r="BS61" i="8"/>
  <c r="BP61" i="8"/>
  <c r="AM48" i="1"/>
  <c r="AN48" i="1" s="1"/>
  <c r="AO48" i="1" s="1"/>
  <c r="AP48" i="1" s="1"/>
  <c r="AQ48" i="1" s="1"/>
  <c r="AL49" i="1"/>
  <c r="AP47" i="1"/>
  <c r="AQ47" i="1" s="1"/>
  <c r="BS62" i="8" l="1"/>
  <c r="BT62" i="8"/>
  <c r="BP62" i="8"/>
  <c r="BQ62" i="8" s="1"/>
  <c r="BR62" i="8" s="1"/>
  <c r="BQ61" i="8"/>
  <c r="BR61" i="8" s="1"/>
  <c r="BM64" i="8"/>
  <c r="BN64" i="8" s="1"/>
  <c r="BO64" i="8" s="1"/>
  <c r="BN63" i="8"/>
  <c r="BO63" i="8" s="1"/>
  <c r="AM49" i="1"/>
  <c r="AN49" i="1" s="1"/>
  <c r="AO49" i="1" s="1"/>
  <c r="AL50" i="1"/>
  <c r="BS63" i="8" l="1"/>
  <c r="BT63" i="8"/>
  <c r="BS64" i="8"/>
  <c r="BT64" i="8"/>
  <c r="BP63" i="8"/>
  <c r="AM50" i="1"/>
  <c r="AN50" i="1" s="1"/>
  <c r="AO50" i="1" s="1"/>
  <c r="AP50" i="1" s="1"/>
  <c r="AQ50" i="1" s="1"/>
  <c r="AL51" i="1"/>
  <c r="AM51" i="1" s="1"/>
  <c r="AN51" i="1" s="1"/>
  <c r="AP49" i="1"/>
  <c r="AQ49" i="1" s="1"/>
  <c r="BP64" i="8" l="1"/>
  <c r="BQ64" i="8"/>
  <c r="BR64" i="8" s="1"/>
  <c r="BQ63" i="8"/>
  <c r="BR63" i="8" s="1"/>
  <c r="AO51" i="1"/>
  <c r="AL52" i="1" s="1"/>
  <c r="AP51" i="1"/>
  <c r="AQ51" i="1" s="1"/>
  <c r="BM65" i="8" l="1"/>
  <c r="AM52" i="1"/>
  <c r="AN52" i="1" s="1"/>
  <c r="AO52" i="1" s="1"/>
  <c r="AL53" i="1"/>
  <c r="BN65" i="8" l="1"/>
  <c r="BO65" i="8" s="1"/>
  <c r="BT65" i="8" s="1"/>
  <c r="BM66" i="8"/>
  <c r="AM53" i="1"/>
  <c r="AN53" i="1" s="1"/>
  <c r="AO53" i="1" s="1"/>
  <c r="AP53" i="1" s="1"/>
  <c r="AQ53" i="1" s="1"/>
  <c r="AL54" i="1"/>
  <c r="AP52" i="1"/>
  <c r="AQ52" i="1" s="1"/>
  <c r="BM67" i="8" l="1"/>
  <c r="BN66" i="8"/>
  <c r="BO66" i="8" s="1"/>
  <c r="BS65" i="8"/>
  <c r="BP65" i="8"/>
  <c r="AM54" i="1"/>
  <c r="AN54" i="1" s="1"/>
  <c r="AO54" i="1" s="1"/>
  <c r="AL55" i="1"/>
  <c r="AM55" i="1" s="1"/>
  <c r="AN55" i="1" s="1"/>
  <c r="BS66" i="8" l="1"/>
  <c r="BT66" i="8"/>
  <c r="BP66" i="8"/>
  <c r="BQ66" i="8" s="1"/>
  <c r="BR66" i="8" s="1"/>
  <c r="BQ65" i="8"/>
  <c r="BR65" i="8" s="1"/>
  <c r="BN67" i="8"/>
  <c r="BO67" i="8" s="1"/>
  <c r="BM68" i="8"/>
  <c r="AO55" i="1"/>
  <c r="AP54" i="1"/>
  <c r="AQ54" i="1" s="1"/>
  <c r="AS8" i="1"/>
  <c r="BS67" i="8" l="1"/>
  <c r="BT67" i="8"/>
  <c r="BN68" i="8"/>
  <c r="BO68" i="8" s="1"/>
  <c r="BM69" i="8"/>
  <c r="BP67" i="8"/>
  <c r="AT8" i="1"/>
  <c r="AU8" i="1" s="1"/>
  <c r="AV8" i="1" s="1"/>
  <c r="AS9" i="1"/>
  <c r="AL56" i="1"/>
  <c r="AM56" i="1" s="1"/>
  <c r="AN56" i="1" s="1"/>
  <c r="AO56" i="1" s="1"/>
  <c r="AP55" i="1"/>
  <c r="AQ55" i="1" s="1"/>
  <c r="BS68" i="8" l="1"/>
  <c r="BT68" i="8"/>
  <c r="BP68" i="8"/>
  <c r="BQ68" i="8" s="1"/>
  <c r="BR68" i="8" s="1"/>
  <c r="BQ67" i="8"/>
  <c r="BR67" i="8" s="1"/>
  <c r="BN69" i="8"/>
  <c r="BO69" i="8" s="1"/>
  <c r="BM70" i="8"/>
  <c r="BN70" i="8" s="1"/>
  <c r="BO70" i="8" s="1"/>
  <c r="AL57" i="1"/>
  <c r="AP56" i="1"/>
  <c r="AQ56" i="1" s="1"/>
  <c r="AT9" i="1"/>
  <c r="AU9" i="1" s="1"/>
  <c r="AV9" i="1" s="1"/>
  <c r="AS10" i="1"/>
  <c r="AW8" i="1"/>
  <c r="AX8" i="1" s="1"/>
  <c r="BS69" i="8" l="1"/>
  <c r="BT69" i="8"/>
  <c r="BS70" i="8"/>
  <c r="BT70" i="8"/>
  <c r="BP69" i="8"/>
  <c r="AW9" i="1"/>
  <c r="AX9" i="1" s="1"/>
  <c r="AT10" i="1"/>
  <c r="AU10" i="1" s="1"/>
  <c r="AV10" i="1" s="1"/>
  <c r="AS11" i="1"/>
  <c r="AT11" i="1" s="1"/>
  <c r="AU11" i="1" s="1"/>
  <c r="AM57" i="1"/>
  <c r="AN57" i="1" s="1"/>
  <c r="AO57" i="1" s="1"/>
  <c r="AL58" i="1"/>
  <c r="BP70" i="8" l="1"/>
  <c r="BQ69" i="8"/>
  <c r="BR69" i="8" s="1"/>
  <c r="BQ70" i="8"/>
  <c r="BR70" i="8" s="1"/>
  <c r="AV11" i="1"/>
  <c r="AS12" i="1" s="1"/>
  <c r="AT12" i="1" s="1"/>
  <c r="AU12" i="1" s="1"/>
  <c r="AV12" i="1" s="1"/>
  <c r="AS13" i="1" s="1"/>
  <c r="AS14" i="1" s="1"/>
  <c r="AT14" i="1" s="1"/>
  <c r="AU14" i="1" s="1"/>
  <c r="AM58" i="1"/>
  <c r="AN58" i="1" s="1"/>
  <c r="AO58" i="1" s="1"/>
  <c r="AL59" i="1"/>
  <c r="AP57" i="1"/>
  <c r="AQ57" i="1" s="1"/>
  <c r="AW10" i="1"/>
  <c r="AX10" i="1" s="1"/>
  <c r="BM71" i="8" l="1"/>
  <c r="AT13" i="1"/>
  <c r="AU13" i="1" s="1"/>
  <c r="AV13" i="1" s="1"/>
  <c r="AW13" i="1" s="1"/>
  <c r="AX13" i="1" s="1"/>
  <c r="AW12" i="1"/>
  <c r="AX12" i="1" s="1"/>
  <c r="AW11" i="1"/>
  <c r="AX11" i="1" s="1"/>
  <c r="AP58" i="1"/>
  <c r="AQ58" i="1" s="1"/>
  <c r="AM59" i="1"/>
  <c r="AN59" i="1" s="1"/>
  <c r="AO59" i="1" s="1"/>
  <c r="AP59" i="1" s="1"/>
  <c r="AQ59" i="1" s="1"/>
  <c r="AL60" i="1"/>
  <c r="AM60" i="1" s="1"/>
  <c r="AN60" i="1" s="1"/>
  <c r="BM72" i="8" l="1"/>
  <c r="BN72" i="8" s="1"/>
  <c r="BO72" i="8" s="1"/>
  <c r="BN71" i="8"/>
  <c r="BO71" i="8" s="1"/>
  <c r="BT71" i="8" s="1"/>
  <c r="AV14" i="1"/>
  <c r="AS15" i="1" s="1"/>
  <c r="AT15" i="1" s="1"/>
  <c r="AU15" i="1" s="1"/>
  <c r="AV15" i="1" s="1"/>
  <c r="AS16" i="1" s="1"/>
  <c r="AO60" i="1"/>
  <c r="BS72" i="8" l="1"/>
  <c r="BT72" i="8"/>
  <c r="BS71" i="8"/>
  <c r="BP71" i="8"/>
  <c r="AW14" i="1"/>
  <c r="AX14" i="1" s="1"/>
  <c r="AW15" i="1"/>
  <c r="AX15" i="1" s="1"/>
  <c r="AT16" i="1"/>
  <c r="AU16" i="1" s="1"/>
  <c r="AV16" i="1" s="1"/>
  <c r="AW16" i="1" s="1"/>
  <c r="AX16" i="1" s="1"/>
  <c r="AS17" i="1"/>
  <c r="AL61" i="1"/>
  <c r="AP60" i="1"/>
  <c r="AQ60" i="1" s="1"/>
  <c r="BP72" i="8" l="1"/>
  <c r="BQ71" i="8"/>
  <c r="BR71" i="8" s="1"/>
  <c r="BQ72" i="8"/>
  <c r="BR72" i="8" s="1"/>
  <c r="AT17" i="1"/>
  <c r="AU17" i="1" s="1"/>
  <c r="AV17" i="1" s="1"/>
  <c r="AW17" i="1" s="1"/>
  <c r="AX17" i="1" s="1"/>
  <c r="AS18" i="1"/>
  <c r="AM61" i="1"/>
  <c r="AN61" i="1" s="1"/>
  <c r="AO61" i="1" s="1"/>
  <c r="AP61" i="1" s="1"/>
  <c r="AQ61" i="1" s="1"/>
  <c r="AL62" i="1"/>
  <c r="BM73" i="8" l="1"/>
  <c r="AT18" i="1"/>
  <c r="AU18" i="1" s="1"/>
  <c r="AV18" i="1" s="1"/>
  <c r="AW18" i="1" s="1"/>
  <c r="AX18" i="1" s="1"/>
  <c r="AS19" i="1"/>
  <c r="AM62" i="1"/>
  <c r="AN62" i="1" s="1"/>
  <c r="AO62" i="1" s="1"/>
  <c r="AP62" i="1" s="1"/>
  <c r="AQ62" i="1" s="1"/>
  <c r="AL63" i="1"/>
  <c r="BN73" i="8" l="1"/>
  <c r="BO73" i="8" s="1"/>
  <c r="BT73" i="8" s="1"/>
  <c r="BM74" i="8"/>
  <c r="BN74" i="8" s="1"/>
  <c r="BO74" i="8" s="1"/>
  <c r="AT19" i="1"/>
  <c r="AU19" i="1" s="1"/>
  <c r="AV19" i="1" s="1"/>
  <c r="AW19" i="1" s="1"/>
  <c r="AX19" i="1" s="1"/>
  <c r="AS20" i="1"/>
  <c r="AT20" i="1" s="1"/>
  <c r="AU20" i="1" s="1"/>
  <c r="AM63" i="1"/>
  <c r="AN63" i="1" s="1"/>
  <c r="AO63" i="1" s="1"/>
  <c r="AP63" i="1" s="1"/>
  <c r="AQ63" i="1" s="1"/>
  <c r="AL64" i="1"/>
  <c r="AM64" i="1" s="1"/>
  <c r="AN64" i="1" s="1"/>
  <c r="BS74" i="8" l="1"/>
  <c r="BT74" i="8"/>
  <c r="BS73" i="8"/>
  <c r="BP73" i="8"/>
  <c r="AV20" i="1"/>
  <c r="AO64" i="1"/>
  <c r="BP74" i="8" l="1"/>
  <c r="BQ73" i="8"/>
  <c r="BR73" i="8" s="1"/>
  <c r="BQ74" i="8"/>
  <c r="BR74" i="8" s="1"/>
  <c r="AS21" i="1"/>
  <c r="AW20" i="1"/>
  <c r="AX20" i="1" s="1"/>
  <c r="AL65" i="1"/>
  <c r="AP64" i="1"/>
  <c r="AQ64" i="1" s="1"/>
  <c r="BM75" i="8" l="1"/>
  <c r="BN75" i="8" s="1"/>
  <c r="BO75" i="8" s="1"/>
  <c r="AT21" i="1"/>
  <c r="AU21" i="1" s="1"/>
  <c r="AV21" i="1" s="1"/>
  <c r="AS22" i="1"/>
  <c r="AT22" i="1" s="1"/>
  <c r="AU22" i="1" s="1"/>
  <c r="AM65" i="1"/>
  <c r="AN65" i="1" s="1"/>
  <c r="AO65" i="1" s="1"/>
  <c r="AP65" i="1" s="1"/>
  <c r="AQ65" i="1" s="1"/>
  <c r="AL66" i="1"/>
  <c r="BS75" i="8" l="1"/>
  <c r="BT75" i="8"/>
  <c r="BP75" i="8"/>
  <c r="AV22" i="1"/>
  <c r="AW21" i="1"/>
  <c r="AX21" i="1" s="1"/>
  <c r="AM66" i="1"/>
  <c r="AN66" i="1" s="1"/>
  <c r="AO66" i="1" s="1"/>
  <c r="AP66" i="1" s="1"/>
  <c r="AQ66" i="1" s="1"/>
  <c r="AL67" i="1"/>
  <c r="BM76" i="8" l="1"/>
  <c r="BQ75" i="8"/>
  <c r="BR75" i="8" s="1"/>
  <c r="AS23" i="1"/>
  <c r="AW22" i="1"/>
  <c r="AX22" i="1" s="1"/>
  <c r="AL68" i="1"/>
  <c r="AM67" i="1"/>
  <c r="AN67" i="1" s="1"/>
  <c r="AO67" i="1" s="1"/>
  <c r="BM77" i="8" l="1"/>
  <c r="BN76" i="8"/>
  <c r="BO76" i="8" s="1"/>
  <c r="BT76" i="8" s="1"/>
  <c r="AT23" i="1"/>
  <c r="AU23" i="1" s="1"/>
  <c r="AV23" i="1" s="1"/>
  <c r="AS24" i="1"/>
  <c r="AT24" i="1" s="1"/>
  <c r="AU24" i="1" s="1"/>
  <c r="AP67" i="1"/>
  <c r="AQ67" i="1" s="1"/>
  <c r="AM68" i="1"/>
  <c r="AN68" i="1" s="1"/>
  <c r="AO68" i="1" s="1"/>
  <c r="AP68" i="1" s="1"/>
  <c r="AQ68" i="1" s="1"/>
  <c r="AL69" i="1"/>
  <c r="BN77" i="8" l="1"/>
  <c r="BO77" i="8" s="1"/>
  <c r="BM78" i="8"/>
  <c r="BN78" i="8" s="1"/>
  <c r="BO78" i="8" s="1"/>
  <c r="BS76" i="8"/>
  <c r="BP76" i="8"/>
  <c r="AW23" i="1"/>
  <c r="AX23" i="1" s="1"/>
  <c r="AV24" i="1"/>
  <c r="AM69" i="1"/>
  <c r="AN69" i="1" s="1"/>
  <c r="AO69" i="1" s="1"/>
  <c r="AP69" i="1" s="1"/>
  <c r="AQ69" i="1" s="1"/>
  <c r="AL70" i="1"/>
  <c r="AM70" i="1" s="1"/>
  <c r="AN70" i="1" s="1"/>
  <c r="BS77" i="8" l="1"/>
  <c r="BT77" i="8"/>
  <c r="BS78" i="8"/>
  <c r="BT78" i="8"/>
  <c r="BP77" i="8"/>
  <c r="BP78" i="8" s="1"/>
  <c r="BQ76" i="8"/>
  <c r="BR76" i="8" s="1"/>
  <c r="BQ77" i="8"/>
  <c r="BR77" i="8" s="1"/>
  <c r="AS25" i="1"/>
  <c r="AT25" i="1" s="1"/>
  <c r="AU25" i="1" s="1"/>
  <c r="AV25" i="1" s="1"/>
  <c r="AW24" i="1"/>
  <c r="AX24" i="1" s="1"/>
  <c r="AO70" i="1"/>
  <c r="AL71" i="1" s="1"/>
  <c r="BQ78" i="8" l="1"/>
  <c r="BR78" i="8" s="1"/>
  <c r="BM79" i="8"/>
  <c r="AP70" i="1"/>
  <c r="AQ70" i="1" s="1"/>
  <c r="AS26" i="1"/>
  <c r="AW25" i="1"/>
  <c r="AX25" i="1" s="1"/>
  <c r="AM71" i="1"/>
  <c r="AN71" i="1" s="1"/>
  <c r="AO71" i="1" s="1"/>
  <c r="AP71" i="1" s="1"/>
  <c r="AQ71" i="1" s="1"/>
  <c r="AL72" i="1"/>
  <c r="AM72" i="1" s="1"/>
  <c r="AN72" i="1" s="1"/>
  <c r="BN79" i="8" l="1"/>
  <c r="BO79" i="8" s="1"/>
  <c r="BT79" i="8" s="1"/>
  <c r="BM80" i="8"/>
  <c r="AO72" i="1"/>
  <c r="AL73" i="1" s="1"/>
  <c r="AS27" i="1"/>
  <c r="AT26" i="1"/>
  <c r="AU26" i="1" s="1"/>
  <c r="AV26" i="1" s="1"/>
  <c r="AW26" i="1" s="1"/>
  <c r="AX26" i="1" s="1"/>
  <c r="BM81" i="8" l="1"/>
  <c r="BN81" i="8" s="1"/>
  <c r="BO81" i="8" s="1"/>
  <c r="BN80" i="8"/>
  <c r="BO80" i="8" s="1"/>
  <c r="BS79" i="8"/>
  <c r="BP79" i="8"/>
  <c r="AP72" i="1"/>
  <c r="AQ72" i="1" s="1"/>
  <c r="AT27" i="1"/>
  <c r="AU27" i="1" s="1"/>
  <c r="AV27" i="1" s="1"/>
  <c r="AW27" i="1" s="1"/>
  <c r="AX27" i="1" s="1"/>
  <c r="AS28" i="1"/>
  <c r="AM73" i="1"/>
  <c r="AN73" i="1" s="1"/>
  <c r="AO73" i="1" s="1"/>
  <c r="AP73" i="1" s="1"/>
  <c r="AQ73" i="1" s="1"/>
  <c r="AL74" i="1"/>
  <c r="AM74" i="1" s="1"/>
  <c r="AN74" i="1" s="1"/>
  <c r="AO74" i="1" s="1"/>
  <c r="BS80" i="8" l="1"/>
  <c r="BT80" i="8"/>
  <c r="BS81" i="8"/>
  <c r="BT81" i="8"/>
  <c r="BP80" i="8"/>
  <c r="BP81" i="8" s="1"/>
  <c r="BQ79" i="8"/>
  <c r="BR79" i="8" s="1"/>
  <c r="AS29" i="1"/>
  <c r="AT28" i="1"/>
  <c r="AU28" i="1" s="1"/>
  <c r="AV28" i="1" s="1"/>
  <c r="AL75" i="1"/>
  <c r="AM75" i="1" s="1"/>
  <c r="AN75" i="1" s="1"/>
  <c r="AO75" i="1" s="1"/>
  <c r="AP74" i="1"/>
  <c r="AQ74" i="1" s="1"/>
  <c r="BM82" i="8" l="1"/>
  <c r="BQ81" i="8"/>
  <c r="BR81" i="8" s="1"/>
  <c r="BQ80" i="8"/>
  <c r="BR80" i="8" s="1"/>
  <c r="AT29" i="1"/>
  <c r="AU29" i="1" s="1"/>
  <c r="AV29" i="1" s="1"/>
  <c r="AS30" i="1"/>
  <c r="AT30" i="1" s="1"/>
  <c r="AU30" i="1" s="1"/>
  <c r="AW28" i="1"/>
  <c r="AX28" i="1" s="1"/>
  <c r="AL76" i="1"/>
  <c r="AP75" i="1"/>
  <c r="AQ75" i="1" s="1"/>
  <c r="BM83" i="8" l="1"/>
  <c r="BN82" i="8"/>
  <c r="BO82" i="8" s="1"/>
  <c r="BT82" i="8" s="1"/>
  <c r="AW29" i="1"/>
  <c r="AX29" i="1" s="1"/>
  <c r="AV30" i="1"/>
  <c r="AS31" i="1" s="1"/>
  <c r="AM76" i="1"/>
  <c r="AN76" i="1" s="1"/>
  <c r="AO76" i="1" s="1"/>
  <c r="AP76" i="1" s="1"/>
  <c r="AQ76" i="1" s="1"/>
  <c r="AL77" i="1"/>
  <c r="BS82" i="8" l="1"/>
  <c r="BP82" i="8"/>
  <c r="BM84" i="8"/>
  <c r="BN83" i="8"/>
  <c r="BO83" i="8" s="1"/>
  <c r="AW30" i="1"/>
  <c r="AX30" i="1" s="1"/>
  <c r="AS32" i="1"/>
  <c r="AT31" i="1"/>
  <c r="AU31" i="1" s="1"/>
  <c r="AV31" i="1" s="1"/>
  <c r="AM77" i="1"/>
  <c r="AN77" i="1" s="1"/>
  <c r="AO77" i="1" s="1"/>
  <c r="AP77" i="1" s="1"/>
  <c r="AQ77" i="1" s="1"/>
  <c r="AL78" i="1"/>
  <c r="AM78" i="1" s="1"/>
  <c r="AN78" i="1" s="1"/>
  <c r="BS83" i="8" l="1"/>
  <c r="BT83" i="8"/>
  <c r="BN84" i="8"/>
  <c r="BO84" i="8" s="1"/>
  <c r="BM85" i="8"/>
  <c r="BN85" i="8" s="1"/>
  <c r="BO85" i="8" s="1"/>
  <c r="BP83" i="8"/>
  <c r="BQ82" i="8"/>
  <c r="BR82" i="8" s="1"/>
  <c r="BQ83" i="8"/>
  <c r="BR83" i="8" s="1"/>
  <c r="AW31" i="1"/>
  <c r="AX31" i="1" s="1"/>
  <c r="AS33" i="1"/>
  <c r="AT33" i="1" s="1"/>
  <c r="AU33" i="1" s="1"/>
  <c r="AT32" i="1"/>
  <c r="AU32" i="1" s="1"/>
  <c r="AV32" i="1" s="1"/>
  <c r="AO78" i="1"/>
  <c r="BS85" i="8" l="1"/>
  <c r="BT85" i="8"/>
  <c r="BS84" i="8"/>
  <c r="BT84" i="8"/>
  <c r="BP84" i="8"/>
  <c r="AV33" i="1"/>
  <c r="AW32" i="1"/>
  <c r="AX32" i="1" s="1"/>
  <c r="AL79" i="1"/>
  <c r="AP78" i="1"/>
  <c r="AQ78" i="1" s="1"/>
  <c r="BP85" i="8" l="1"/>
  <c r="BQ84" i="8"/>
  <c r="BR84" i="8" s="1"/>
  <c r="BQ85" i="8"/>
  <c r="BR85" i="8" s="1"/>
  <c r="AS34" i="1"/>
  <c r="AW33" i="1"/>
  <c r="AX33" i="1" s="1"/>
  <c r="AM79" i="1"/>
  <c r="AN79" i="1" s="1"/>
  <c r="AO79" i="1" s="1"/>
  <c r="AP79" i="1" s="1"/>
  <c r="AQ79" i="1" s="1"/>
  <c r="AL80" i="1"/>
  <c r="BM86" i="8" l="1"/>
  <c r="AT34" i="1"/>
  <c r="AU34" i="1" s="1"/>
  <c r="AV34" i="1" s="1"/>
  <c r="AS35" i="1"/>
  <c r="AM80" i="1"/>
  <c r="AN80" i="1" s="1"/>
  <c r="AO80" i="1" s="1"/>
  <c r="AP80" i="1" s="1"/>
  <c r="AQ80" i="1" s="1"/>
  <c r="AL81" i="1"/>
  <c r="AM81" i="1" s="1"/>
  <c r="AN81" i="1" s="1"/>
  <c r="BN86" i="8" l="1"/>
  <c r="BO86" i="8" s="1"/>
  <c r="BT86" i="8" s="1"/>
  <c r="BM87" i="8"/>
  <c r="AT35" i="1"/>
  <c r="AU35" i="1" s="1"/>
  <c r="AV35" i="1" s="1"/>
  <c r="AW35" i="1" s="1"/>
  <c r="AX35" i="1" s="1"/>
  <c r="AS36" i="1"/>
  <c r="AT36" i="1" s="1"/>
  <c r="AU36" i="1" s="1"/>
  <c r="AW34" i="1"/>
  <c r="AX34" i="1" s="1"/>
  <c r="AO81" i="1"/>
  <c r="BN87" i="8" l="1"/>
  <c r="BO87" i="8" s="1"/>
  <c r="BM88" i="8"/>
  <c r="BN88" i="8" s="1"/>
  <c r="BO88" i="8" s="1"/>
  <c r="BS86" i="8"/>
  <c r="BP86" i="8"/>
  <c r="AV36" i="1"/>
  <c r="AS37" i="1" s="1"/>
  <c r="AT37" i="1" s="1"/>
  <c r="AU37" i="1" s="1"/>
  <c r="AV37" i="1" s="1"/>
  <c r="AS38" i="1" s="1"/>
  <c r="AT38" i="1" s="1"/>
  <c r="AU38" i="1" s="1"/>
  <c r="AV38" i="1" s="1"/>
  <c r="AW38" i="1" s="1"/>
  <c r="AX38" i="1" s="1"/>
  <c r="AL82" i="1"/>
  <c r="AP81" i="1"/>
  <c r="AQ81" i="1" s="1"/>
  <c r="BS88" i="8" l="1"/>
  <c r="BT88" i="8"/>
  <c r="BS87" i="8"/>
  <c r="BT87" i="8"/>
  <c r="BP87" i="8"/>
  <c r="BP88" i="8" s="1"/>
  <c r="BQ88" i="8"/>
  <c r="BR88" i="8" s="1"/>
  <c r="BQ86" i="8"/>
  <c r="BR86" i="8" s="1"/>
  <c r="AW37" i="1"/>
  <c r="AX37" i="1" s="1"/>
  <c r="AS39" i="1"/>
  <c r="AS40" i="1" s="1"/>
  <c r="AW36" i="1"/>
  <c r="AX36" i="1" s="1"/>
  <c r="AM82" i="1"/>
  <c r="AN82" i="1" s="1"/>
  <c r="AO82" i="1" s="1"/>
  <c r="AP82" i="1" s="1"/>
  <c r="AQ82" i="1" s="1"/>
  <c r="AL83" i="1"/>
  <c r="BQ87" i="8" l="1"/>
  <c r="BR87" i="8" s="1"/>
  <c r="BM89" i="8"/>
  <c r="AT39" i="1"/>
  <c r="AU39" i="1" s="1"/>
  <c r="AV39" i="1" s="1"/>
  <c r="AW39" i="1" s="1"/>
  <c r="AX39" i="1" s="1"/>
  <c r="AT40" i="1"/>
  <c r="AU40" i="1" s="1"/>
  <c r="AS41" i="1"/>
  <c r="AT41" i="1" s="1"/>
  <c r="AU41" i="1" s="1"/>
  <c r="AM83" i="1"/>
  <c r="AN83" i="1" s="1"/>
  <c r="AO83" i="1" s="1"/>
  <c r="AP83" i="1" s="1"/>
  <c r="AQ83" i="1" s="1"/>
  <c r="AL84" i="1"/>
  <c r="BN89" i="8" l="1"/>
  <c r="BO89" i="8" s="1"/>
  <c r="BT89" i="8" s="1"/>
  <c r="BM90" i="8"/>
  <c r="AV40" i="1"/>
  <c r="AW40" i="1" s="1"/>
  <c r="AX40" i="1" s="1"/>
  <c r="AM84" i="1"/>
  <c r="AN84" i="1" s="1"/>
  <c r="AO84" i="1" s="1"/>
  <c r="AP84" i="1" s="1"/>
  <c r="AQ84" i="1" s="1"/>
  <c r="AL85" i="1"/>
  <c r="AM85" i="1" s="1"/>
  <c r="AN85" i="1" s="1"/>
  <c r="BN90" i="8" l="1"/>
  <c r="BO90" i="8" s="1"/>
  <c r="BM91" i="8"/>
  <c r="BS89" i="8"/>
  <c r="BP89" i="8"/>
  <c r="AV41" i="1"/>
  <c r="AS42" i="1" s="1"/>
  <c r="AT42" i="1" s="1"/>
  <c r="AU42" i="1" s="1"/>
  <c r="AV42" i="1" s="1"/>
  <c r="AS43" i="1" s="1"/>
  <c r="AT43" i="1" s="1"/>
  <c r="AU43" i="1" s="1"/>
  <c r="AV43" i="1" s="1"/>
  <c r="AO85" i="1"/>
  <c r="AL86" i="1" s="1"/>
  <c r="BS90" i="8" l="1"/>
  <c r="BT90" i="8"/>
  <c r="BP90" i="8"/>
  <c r="BQ90" i="8" s="1"/>
  <c r="BR90" i="8" s="1"/>
  <c r="BQ89" i="8"/>
  <c r="BR89" i="8" s="1"/>
  <c r="BM92" i="8"/>
  <c r="BN92" i="8" s="1"/>
  <c r="BO92" i="8" s="1"/>
  <c r="BN91" i="8"/>
  <c r="BO91" i="8" s="1"/>
  <c r="AP85" i="1"/>
  <c r="AQ85" i="1" s="1"/>
  <c r="AS44" i="1"/>
  <c r="AT44" i="1" s="1"/>
  <c r="AU44" i="1" s="1"/>
  <c r="AV44" i="1" s="1"/>
  <c r="AW42" i="1"/>
  <c r="AX42" i="1" s="1"/>
  <c r="AW41" i="1"/>
  <c r="AX41" i="1" s="1"/>
  <c r="AM86" i="1"/>
  <c r="AN86" i="1" s="1"/>
  <c r="AO86" i="1" s="1"/>
  <c r="AP86" i="1" s="1"/>
  <c r="AQ86" i="1" s="1"/>
  <c r="AL87" i="1"/>
  <c r="AW43" i="1"/>
  <c r="AX43" i="1" s="1"/>
  <c r="BS91" i="8" l="1"/>
  <c r="BT91" i="8"/>
  <c r="BS92" i="8"/>
  <c r="BT92" i="8"/>
  <c r="BP91" i="8"/>
  <c r="AS45" i="1"/>
  <c r="AW44" i="1"/>
  <c r="AX44" i="1" s="1"/>
  <c r="AM87" i="1"/>
  <c r="AN87" i="1" s="1"/>
  <c r="AO87" i="1" s="1"/>
  <c r="AP87" i="1" s="1"/>
  <c r="AQ87" i="1" s="1"/>
  <c r="AL88" i="1"/>
  <c r="AM88" i="1" s="1"/>
  <c r="AN88" i="1" s="1"/>
  <c r="BP92" i="8" l="1"/>
  <c r="BQ92" i="8"/>
  <c r="BR92" i="8" s="1"/>
  <c r="BQ91" i="8"/>
  <c r="BR91" i="8" s="1"/>
  <c r="AO88" i="1"/>
  <c r="AL89" i="1" s="1"/>
  <c r="AT45" i="1"/>
  <c r="AU45" i="1" s="1"/>
  <c r="AV45" i="1" s="1"/>
  <c r="AS46" i="1"/>
  <c r="AT46" i="1" s="1"/>
  <c r="AU46" i="1" s="1"/>
  <c r="BM93" i="8" l="1"/>
  <c r="AP88" i="1"/>
  <c r="AQ88" i="1" s="1"/>
  <c r="AM89" i="1"/>
  <c r="AN89" i="1" s="1"/>
  <c r="AO89" i="1" s="1"/>
  <c r="AP89" i="1" s="1"/>
  <c r="AQ89" i="1" s="1"/>
  <c r="AL90" i="1"/>
  <c r="AW45" i="1"/>
  <c r="AX45" i="1" s="1"/>
  <c r="AV46" i="1"/>
  <c r="BN93" i="8" l="1"/>
  <c r="BO93" i="8" s="1"/>
  <c r="BT93" i="8" s="1"/>
  <c r="BM94" i="8"/>
  <c r="AS47" i="1"/>
  <c r="AW46" i="1"/>
  <c r="AX46" i="1" s="1"/>
  <c r="AM90" i="1"/>
  <c r="AN90" i="1" s="1"/>
  <c r="AO90" i="1" s="1"/>
  <c r="AP90" i="1" s="1"/>
  <c r="AQ90" i="1" s="1"/>
  <c r="AL91" i="1"/>
  <c r="BN94" i="8" l="1"/>
  <c r="BO94" i="8" s="1"/>
  <c r="BM95" i="8"/>
  <c r="BS93" i="8"/>
  <c r="BP93" i="8"/>
  <c r="AM91" i="1"/>
  <c r="AN91" i="1" s="1"/>
  <c r="AO91" i="1" s="1"/>
  <c r="AP91" i="1" s="1"/>
  <c r="AQ91" i="1" s="1"/>
  <c r="AL92" i="1"/>
  <c r="AM92" i="1" s="1"/>
  <c r="AN92" i="1" s="1"/>
  <c r="AT47" i="1"/>
  <c r="AU47" i="1" s="1"/>
  <c r="AV47" i="1" s="1"/>
  <c r="AS48" i="1"/>
  <c r="AT48" i="1" s="1"/>
  <c r="AU48" i="1" s="1"/>
  <c r="BS94" i="8" l="1"/>
  <c r="BT94" i="8"/>
  <c r="BP94" i="8"/>
  <c r="BQ93" i="8"/>
  <c r="BR93" i="8" s="1"/>
  <c r="BQ94" i="8"/>
  <c r="BR94" i="8" s="1"/>
  <c r="BM96" i="8"/>
  <c r="BN96" i="8" s="1"/>
  <c r="BO96" i="8" s="1"/>
  <c r="BN95" i="8"/>
  <c r="BO95" i="8" s="1"/>
  <c r="AV48" i="1"/>
  <c r="AS49" i="1" s="1"/>
  <c r="AT49" i="1" s="1"/>
  <c r="AU49" i="1" s="1"/>
  <c r="AV49" i="1" s="1"/>
  <c r="AW47" i="1"/>
  <c r="AX47" i="1" s="1"/>
  <c r="AO92" i="1"/>
  <c r="BS95" i="8" l="1"/>
  <c r="BT95" i="8"/>
  <c r="BS96" i="8"/>
  <c r="BT96" i="8"/>
  <c r="BP95" i="8"/>
  <c r="AW48" i="1"/>
  <c r="AX48" i="1" s="1"/>
  <c r="AS50" i="1"/>
  <c r="AT50" i="1" s="1"/>
  <c r="AU50" i="1" s="1"/>
  <c r="AV50" i="1" s="1"/>
  <c r="AW49" i="1"/>
  <c r="AX49" i="1" s="1"/>
  <c r="AL93" i="1"/>
  <c r="AP92" i="1"/>
  <c r="AQ92" i="1" s="1"/>
  <c r="BP96" i="8" l="1"/>
  <c r="BQ95" i="8"/>
  <c r="BR95" i="8" s="1"/>
  <c r="BQ96" i="8"/>
  <c r="BR96" i="8" s="1"/>
  <c r="AM93" i="1"/>
  <c r="AN93" i="1" s="1"/>
  <c r="AO93" i="1" s="1"/>
  <c r="AP93" i="1" s="1"/>
  <c r="AQ93" i="1" s="1"/>
  <c r="AL94" i="1"/>
  <c r="AW50" i="1"/>
  <c r="AX50" i="1" s="1"/>
  <c r="AS51" i="1"/>
  <c r="AT51" i="1" s="1"/>
  <c r="AU51" i="1" s="1"/>
  <c r="AV51" i="1" s="1"/>
  <c r="BM97" i="8" l="1"/>
  <c r="AM94" i="1"/>
  <c r="AN94" i="1" s="1"/>
  <c r="AO94" i="1" s="1"/>
  <c r="AP94" i="1" s="1"/>
  <c r="AQ94" i="1" s="1"/>
  <c r="AL95" i="1"/>
  <c r="AS52" i="1"/>
  <c r="AW51" i="1"/>
  <c r="AX51" i="1" s="1"/>
  <c r="BM98" i="8" l="1"/>
  <c r="BN97" i="8"/>
  <c r="BO97" i="8" s="1"/>
  <c r="BT97" i="8" s="1"/>
  <c r="AT52" i="1"/>
  <c r="AU52" i="1" s="1"/>
  <c r="AV52" i="1" s="1"/>
  <c r="AS53" i="1"/>
  <c r="AM95" i="1"/>
  <c r="AN95" i="1" s="1"/>
  <c r="AO95" i="1" s="1"/>
  <c r="AP95" i="1" s="1"/>
  <c r="AQ95" i="1" s="1"/>
  <c r="AL96" i="1"/>
  <c r="AM96" i="1" s="1"/>
  <c r="AN96" i="1" s="1"/>
  <c r="BS97" i="8" l="1"/>
  <c r="BP97" i="8"/>
  <c r="BM99" i="8"/>
  <c r="BN98" i="8"/>
  <c r="BO98" i="8" s="1"/>
  <c r="AO96" i="1"/>
  <c r="AT53" i="1"/>
  <c r="AU53" i="1" s="1"/>
  <c r="AV53" i="1" s="1"/>
  <c r="AS54" i="1"/>
  <c r="AW52" i="1"/>
  <c r="AX52" i="1" s="1"/>
  <c r="AL97" i="1"/>
  <c r="AP96" i="1"/>
  <c r="AQ96" i="1" s="1"/>
  <c r="BS98" i="8" l="1"/>
  <c r="BT98" i="8"/>
  <c r="BP98" i="8"/>
  <c r="BQ97" i="8"/>
  <c r="BR97" i="8" s="1"/>
  <c r="BQ98" i="8"/>
  <c r="BR98" i="8" s="1"/>
  <c r="BM100" i="8"/>
  <c r="BN100" i="8" s="1"/>
  <c r="BO100" i="8" s="1"/>
  <c r="BN99" i="8"/>
  <c r="BO99" i="8" s="1"/>
  <c r="AM97" i="1"/>
  <c r="AN97" i="1" s="1"/>
  <c r="AO97" i="1" s="1"/>
  <c r="AP97" i="1" s="1"/>
  <c r="AQ97" i="1" s="1"/>
  <c r="AL98" i="1"/>
  <c r="AT54" i="1"/>
  <c r="AU54" i="1" s="1"/>
  <c r="AV54" i="1" s="1"/>
  <c r="AS55" i="1"/>
  <c r="AW53" i="1"/>
  <c r="AX53" i="1" s="1"/>
  <c r="BS99" i="8" l="1"/>
  <c r="BT99" i="8"/>
  <c r="BS100" i="8"/>
  <c r="BT100" i="8"/>
  <c r="BP99" i="8"/>
  <c r="AW54" i="1"/>
  <c r="AX54" i="1" s="1"/>
  <c r="AS56" i="1"/>
  <c r="AT55" i="1"/>
  <c r="AU55" i="1" s="1"/>
  <c r="AV55" i="1" s="1"/>
  <c r="AW55" i="1" s="1"/>
  <c r="AX55" i="1" s="1"/>
  <c r="AM98" i="1"/>
  <c r="AN98" i="1" s="1"/>
  <c r="AO98" i="1" s="1"/>
  <c r="AP98" i="1" s="1"/>
  <c r="AQ98" i="1" s="1"/>
  <c r="AL99" i="1"/>
  <c r="BP100" i="8" l="1"/>
  <c r="BQ99" i="8"/>
  <c r="BR99" i="8" s="1"/>
  <c r="AM99" i="1"/>
  <c r="AN99" i="1" s="1"/>
  <c r="AO99" i="1" s="1"/>
  <c r="AP99" i="1" s="1"/>
  <c r="AQ99" i="1" s="1"/>
  <c r="AL100" i="1"/>
  <c r="AM100" i="1" s="1"/>
  <c r="AN100" i="1" s="1"/>
  <c r="AS57" i="1"/>
  <c r="AT56" i="1"/>
  <c r="AU56" i="1" s="1"/>
  <c r="AV56" i="1" s="1"/>
  <c r="BM101" i="8" l="1"/>
  <c r="BQ100" i="8"/>
  <c r="BR100" i="8" s="1"/>
  <c r="AW56" i="1"/>
  <c r="AX56" i="1" s="1"/>
  <c r="AS58" i="1"/>
  <c r="AT57" i="1"/>
  <c r="AU57" i="1" s="1"/>
  <c r="AV57" i="1" s="1"/>
  <c r="AO100" i="1"/>
  <c r="BM102" i="8" l="1"/>
  <c r="BN102" i="8" s="1"/>
  <c r="BO102" i="8" s="1"/>
  <c r="BN101" i="8"/>
  <c r="BO101" i="8" s="1"/>
  <c r="BT101" i="8" s="1"/>
  <c r="AW57" i="1"/>
  <c r="AX57" i="1" s="1"/>
  <c r="AT58" i="1"/>
  <c r="AU58" i="1" s="1"/>
  <c r="AV58" i="1" s="1"/>
  <c r="AS59" i="1"/>
  <c r="AL101" i="1"/>
  <c r="AP100" i="1"/>
  <c r="AQ100" i="1" s="1"/>
  <c r="BS102" i="8" l="1"/>
  <c r="BT102" i="8"/>
  <c r="BS101" i="8"/>
  <c r="BP101" i="8"/>
  <c r="AW58" i="1"/>
  <c r="AX58" i="1" s="1"/>
  <c r="AM101" i="1"/>
  <c r="AN101" i="1" s="1"/>
  <c r="AO101" i="1" s="1"/>
  <c r="AP101" i="1" s="1"/>
  <c r="AQ101" i="1" s="1"/>
  <c r="AL102" i="1"/>
  <c r="AM102" i="1" s="1"/>
  <c r="AN102" i="1" s="1"/>
  <c r="AT59" i="1"/>
  <c r="AU59" i="1" s="1"/>
  <c r="AV59" i="1" s="1"/>
  <c r="AW59" i="1" s="1"/>
  <c r="AX59" i="1" s="1"/>
  <c r="AS60" i="1"/>
  <c r="AT60" i="1" s="1"/>
  <c r="AU60" i="1" s="1"/>
  <c r="AV60" i="1" s="1"/>
  <c r="BP102" i="8" l="1"/>
  <c r="BQ101" i="8"/>
  <c r="BR101" i="8" s="1"/>
  <c r="BQ102" i="8"/>
  <c r="BR102" i="8" s="1"/>
  <c r="AO102" i="1"/>
  <c r="AL103" i="1" s="1"/>
  <c r="AM103" i="1" s="1"/>
  <c r="AN103" i="1" s="1"/>
  <c r="AO103" i="1" s="1"/>
  <c r="AS61" i="1"/>
  <c r="AT61" i="1" s="1"/>
  <c r="AU61" i="1" s="1"/>
  <c r="AV61" i="1" s="1"/>
  <c r="AW60" i="1"/>
  <c r="AX60" i="1" s="1"/>
  <c r="BM103" i="8" l="1"/>
  <c r="BN103" i="8" s="1"/>
  <c r="BO103" i="8" s="1"/>
  <c r="AP102" i="1"/>
  <c r="AQ102" i="1" s="1"/>
  <c r="AL104" i="1"/>
  <c r="AP103" i="1"/>
  <c r="AQ103" i="1" s="1"/>
  <c r="AS62" i="1"/>
  <c r="AW61" i="1"/>
  <c r="AX61" i="1" s="1"/>
  <c r="BS103" i="8" l="1"/>
  <c r="BT103" i="8"/>
  <c r="BP103" i="8"/>
  <c r="AT62" i="1"/>
  <c r="AU62" i="1" s="1"/>
  <c r="AV62" i="1" s="1"/>
  <c r="AW62" i="1" s="1"/>
  <c r="AX62" i="1" s="1"/>
  <c r="AS63" i="1"/>
  <c r="AM104" i="1"/>
  <c r="AN104" i="1" s="1"/>
  <c r="AO104" i="1" s="1"/>
  <c r="AP104" i="1" s="1"/>
  <c r="AQ104" i="1" s="1"/>
  <c r="AL105" i="1"/>
  <c r="BM104" i="8" l="1"/>
  <c r="BQ103" i="8"/>
  <c r="BR103" i="8" s="1"/>
  <c r="AT63" i="1"/>
  <c r="AU63" i="1" s="1"/>
  <c r="AV63" i="1" s="1"/>
  <c r="AW63" i="1" s="1"/>
  <c r="AX63" i="1" s="1"/>
  <c r="AS64" i="1"/>
  <c r="AM105" i="1"/>
  <c r="AN105" i="1" s="1"/>
  <c r="AO105" i="1" s="1"/>
  <c r="AP105" i="1" s="1"/>
  <c r="AQ105" i="1" s="1"/>
  <c r="AL106" i="1"/>
  <c r="BN104" i="8" l="1"/>
  <c r="BO104" i="8" s="1"/>
  <c r="BT104" i="8" s="1"/>
  <c r="BM105" i="8"/>
  <c r="AS65" i="1"/>
  <c r="AT64" i="1"/>
  <c r="AU64" i="1" s="1"/>
  <c r="AV64" i="1" s="1"/>
  <c r="AW64" i="1" s="1"/>
  <c r="AX64" i="1" s="1"/>
  <c r="AM106" i="1"/>
  <c r="AN106" i="1" s="1"/>
  <c r="AO106" i="1" s="1"/>
  <c r="AP106" i="1" s="1"/>
  <c r="AQ106" i="1" s="1"/>
  <c r="AL107" i="1"/>
  <c r="AM107" i="1" s="1"/>
  <c r="AN107" i="1" s="1"/>
  <c r="BN105" i="8" l="1"/>
  <c r="BO105" i="8" s="1"/>
  <c r="BM106" i="8"/>
  <c r="BS104" i="8"/>
  <c r="BP104" i="8"/>
  <c r="AO107" i="1"/>
  <c r="AL108" i="1" s="1"/>
  <c r="AT65" i="1"/>
  <c r="AU65" i="1" s="1"/>
  <c r="AV65" i="1" s="1"/>
  <c r="AS66" i="1"/>
  <c r="AP107" i="1"/>
  <c r="AQ107" i="1" s="1"/>
  <c r="BS105" i="8" l="1"/>
  <c r="BT105" i="8"/>
  <c r="BP105" i="8"/>
  <c r="BQ104" i="8"/>
  <c r="BR104" i="8" s="1"/>
  <c r="BM107" i="8"/>
  <c r="BN107" i="8" s="1"/>
  <c r="BO107" i="8" s="1"/>
  <c r="BN106" i="8"/>
  <c r="BO106" i="8" s="1"/>
  <c r="AM108" i="1"/>
  <c r="AN108" i="1" s="1"/>
  <c r="AO108" i="1" s="1"/>
  <c r="AL109" i="1"/>
  <c r="AM109" i="1" s="1"/>
  <c r="AN109" i="1" s="1"/>
  <c r="AT66" i="1"/>
  <c r="AU66" i="1" s="1"/>
  <c r="AV66" i="1" s="1"/>
  <c r="AW66" i="1" s="1"/>
  <c r="AX66" i="1" s="1"/>
  <c r="AS67" i="1"/>
  <c r="AW65" i="1"/>
  <c r="AX65" i="1" s="1"/>
  <c r="BS106" i="8" l="1"/>
  <c r="BT106" i="8"/>
  <c r="BS107" i="8"/>
  <c r="BT107" i="8"/>
  <c r="BP106" i="8"/>
  <c r="BQ105" i="8"/>
  <c r="BR105" i="8" s="1"/>
  <c r="AO109" i="1"/>
  <c r="AP108" i="1"/>
  <c r="AQ108" i="1" s="1"/>
  <c r="AT67" i="1"/>
  <c r="AU67" i="1" s="1"/>
  <c r="AV67" i="1" s="1"/>
  <c r="AS68" i="1"/>
  <c r="BP107" i="8" l="1"/>
  <c r="BQ106" i="8"/>
  <c r="BR106" i="8" s="1"/>
  <c r="AT68" i="1"/>
  <c r="AU68" i="1" s="1"/>
  <c r="AV68" i="1" s="1"/>
  <c r="AW68" i="1" s="1"/>
  <c r="AX68" i="1" s="1"/>
  <c r="AS69" i="1"/>
  <c r="AW67" i="1"/>
  <c r="AX67" i="1" s="1"/>
  <c r="AL110" i="1"/>
  <c r="AM110" i="1" s="1"/>
  <c r="AN110" i="1" s="1"/>
  <c r="AO110" i="1" s="1"/>
  <c r="AP109" i="1"/>
  <c r="AQ109" i="1" s="1"/>
  <c r="BM108" i="8" l="1"/>
  <c r="BQ107" i="8"/>
  <c r="BR107" i="8" s="1"/>
  <c r="AL111" i="1"/>
  <c r="AP110" i="1"/>
  <c r="AQ110" i="1" s="1"/>
  <c r="AT69" i="1"/>
  <c r="AU69" i="1" s="1"/>
  <c r="AV69" i="1" s="1"/>
  <c r="AW69" i="1" s="1"/>
  <c r="AX69" i="1" s="1"/>
  <c r="AS70" i="1"/>
  <c r="BN108" i="8" l="1"/>
  <c r="BO108" i="8" s="1"/>
  <c r="BT108" i="8" s="1"/>
  <c r="BM109" i="8"/>
  <c r="BN109" i="8" s="1"/>
  <c r="BO109" i="8" s="1"/>
  <c r="AM111" i="1"/>
  <c r="AN111" i="1" s="1"/>
  <c r="AO111" i="1" s="1"/>
  <c r="AP111" i="1" s="1"/>
  <c r="AQ111" i="1" s="1"/>
  <c r="AL112" i="1"/>
  <c r="AM112" i="1" s="1"/>
  <c r="AN112" i="1" s="1"/>
  <c r="AS71" i="1"/>
  <c r="AT70" i="1"/>
  <c r="AU70" i="1" s="1"/>
  <c r="AV70" i="1" s="1"/>
  <c r="AW70" i="1" s="1"/>
  <c r="AX70" i="1" s="1"/>
  <c r="BS109" i="8" l="1"/>
  <c r="BT109" i="8"/>
  <c r="BS108" i="8"/>
  <c r="BP108" i="8"/>
  <c r="AO112" i="1"/>
  <c r="AL113" i="1" s="1"/>
  <c r="AT71" i="1"/>
  <c r="AU71" i="1" s="1"/>
  <c r="AV71" i="1" s="1"/>
  <c r="AW71" i="1" s="1"/>
  <c r="AX71" i="1" s="1"/>
  <c r="AS72" i="1"/>
  <c r="BP109" i="8" l="1"/>
  <c r="BQ108" i="8"/>
  <c r="BR108" i="8" s="1"/>
  <c r="AP112" i="1"/>
  <c r="AQ112" i="1" s="1"/>
  <c r="AM113" i="1"/>
  <c r="AN113" i="1" s="1"/>
  <c r="AO113" i="1" s="1"/>
  <c r="AL114" i="1"/>
  <c r="AM114" i="1" s="1"/>
  <c r="AN114" i="1" s="1"/>
  <c r="AS73" i="1"/>
  <c r="AT73" i="1" s="1"/>
  <c r="AU73" i="1" s="1"/>
  <c r="AT72" i="1"/>
  <c r="AU72" i="1" s="1"/>
  <c r="AV72" i="1" s="1"/>
  <c r="AW72" i="1" s="1"/>
  <c r="AX72" i="1" s="1"/>
  <c r="BM110" i="8" l="1"/>
  <c r="BN110" i="8" s="1"/>
  <c r="BO110" i="8" s="1"/>
  <c r="BQ109" i="8"/>
  <c r="BR109" i="8" s="1"/>
  <c r="AV73" i="1"/>
  <c r="AS74" i="1" s="1"/>
  <c r="AT74" i="1" s="1"/>
  <c r="AU74" i="1" s="1"/>
  <c r="AV74" i="1" s="1"/>
  <c r="AO114" i="1"/>
  <c r="AP113" i="1"/>
  <c r="AQ113" i="1" s="1"/>
  <c r="BS110" i="8" l="1"/>
  <c r="BT110" i="8"/>
  <c r="BP110" i="8"/>
  <c r="AW73" i="1"/>
  <c r="AX73" i="1" s="1"/>
  <c r="AL115" i="1"/>
  <c r="AP114" i="1"/>
  <c r="AQ114" i="1" s="1"/>
  <c r="AS75" i="1"/>
  <c r="AW74" i="1"/>
  <c r="AX74" i="1" s="1"/>
  <c r="BM111" i="8" l="1"/>
  <c r="BQ110" i="8"/>
  <c r="BR110" i="8" s="1"/>
  <c r="AT75" i="1"/>
  <c r="AU75" i="1" s="1"/>
  <c r="AV75" i="1" s="1"/>
  <c r="AW75" i="1" s="1"/>
  <c r="AX75" i="1" s="1"/>
  <c r="AS76" i="1"/>
  <c r="AM115" i="1"/>
  <c r="AN115" i="1" s="1"/>
  <c r="AO115" i="1" s="1"/>
  <c r="AP115" i="1" s="1"/>
  <c r="AQ115" i="1" s="1"/>
  <c r="AL116" i="1"/>
  <c r="BM112" i="8" l="1"/>
  <c r="BN112" i="8" s="1"/>
  <c r="BO112" i="8" s="1"/>
  <c r="BN111" i="8"/>
  <c r="BO111" i="8" s="1"/>
  <c r="BT111" i="8" s="1"/>
  <c r="AM116" i="1"/>
  <c r="AN116" i="1" s="1"/>
  <c r="AO116" i="1" s="1"/>
  <c r="AP116" i="1" s="1"/>
  <c r="AQ116" i="1" s="1"/>
  <c r="AL117" i="1"/>
  <c r="AT76" i="1"/>
  <c r="AU76" i="1" s="1"/>
  <c r="AV76" i="1" s="1"/>
  <c r="AW76" i="1" s="1"/>
  <c r="AX76" i="1" s="1"/>
  <c r="AS77" i="1"/>
  <c r="BS112" i="8" l="1"/>
  <c r="BT112" i="8"/>
  <c r="BS111" i="8"/>
  <c r="BP111" i="8"/>
  <c r="AT77" i="1"/>
  <c r="AU77" i="1" s="1"/>
  <c r="AV77" i="1" s="1"/>
  <c r="AS78" i="1"/>
  <c r="AM117" i="1"/>
  <c r="AN117" i="1" s="1"/>
  <c r="AO117" i="1" s="1"/>
  <c r="AP117" i="1" s="1"/>
  <c r="AQ117" i="1" s="1"/>
  <c r="AL118" i="1"/>
  <c r="AM118" i="1" s="1"/>
  <c r="AN118" i="1" s="1"/>
  <c r="BP112" i="8" l="1"/>
  <c r="BQ111" i="8"/>
  <c r="BR111" i="8" s="1"/>
  <c r="AO118" i="1"/>
  <c r="AL119" i="1" s="1"/>
  <c r="AP118" i="1"/>
  <c r="AQ118" i="1" s="1"/>
  <c r="AT78" i="1"/>
  <c r="AU78" i="1" s="1"/>
  <c r="AV78" i="1" s="1"/>
  <c r="AW78" i="1" s="1"/>
  <c r="AX78" i="1" s="1"/>
  <c r="AS79" i="1"/>
  <c r="AT79" i="1" s="1"/>
  <c r="AU79" i="1" s="1"/>
  <c r="AW77" i="1"/>
  <c r="AX77" i="1" s="1"/>
  <c r="BM113" i="8" l="1"/>
  <c r="BQ112" i="8"/>
  <c r="BR112" i="8" s="1"/>
  <c r="AV79" i="1"/>
  <c r="AM119" i="1"/>
  <c r="AN119" i="1" s="1"/>
  <c r="AO119" i="1" s="1"/>
  <c r="AP119" i="1" s="1"/>
  <c r="AQ119" i="1" s="1"/>
  <c r="AL120" i="1"/>
  <c r="BM114" i="8" l="1"/>
  <c r="BN114" i="8" s="1"/>
  <c r="BO114" i="8" s="1"/>
  <c r="BN113" i="8"/>
  <c r="BO113" i="8" s="1"/>
  <c r="BT113" i="8" s="1"/>
  <c r="AM120" i="1"/>
  <c r="AN120" i="1" s="1"/>
  <c r="AO120" i="1" s="1"/>
  <c r="AP120" i="1" s="1"/>
  <c r="AQ120" i="1" s="1"/>
  <c r="AL121" i="1"/>
  <c r="AS80" i="1"/>
  <c r="AW79" i="1"/>
  <c r="AX79" i="1" s="1"/>
  <c r="BS114" i="8" l="1"/>
  <c r="BT114" i="8"/>
  <c r="BS113" i="8"/>
  <c r="BP113" i="8"/>
  <c r="AT80" i="1"/>
  <c r="AU80" i="1" s="1"/>
  <c r="AV80" i="1" s="1"/>
  <c r="AW80" i="1" s="1"/>
  <c r="AX80" i="1" s="1"/>
  <c r="AS81" i="1"/>
  <c r="AT81" i="1" s="1"/>
  <c r="AU81" i="1" s="1"/>
  <c r="AM121" i="1"/>
  <c r="AN121" i="1" s="1"/>
  <c r="AO121" i="1" s="1"/>
  <c r="AP121" i="1" s="1"/>
  <c r="AQ121" i="1" s="1"/>
  <c r="AL122" i="1"/>
  <c r="BP114" i="8" l="1"/>
  <c r="BQ113" i="8"/>
  <c r="BR113" i="8" s="1"/>
  <c r="AV81" i="1"/>
  <c r="AS82" i="1" s="1"/>
  <c r="AM122" i="1"/>
  <c r="AN122" i="1" s="1"/>
  <c r="AO122" i="1" s="1"/>
  <c r="AP122" i="1" s="1"/>
  <c r="AQ122" i="1" s="1"/>
  <c r="AL123" i="1"/>
  <c r="AM123" i="1" s="1"/>
  <c r="AN123" i="1" s="1"/>
  <c r="BM115" i="8" l="1"/>
  <c r="BQ114" i="8"/>
  <c r="BR114" i="8" s="1"/>
  <c r="AW81" i="1"/>
  <c r="AX81" i="1" s="1"/>
  <c r="AO123" i="1"/>
  <c r="AL124" i="1" s="1"/>
  <c r="AT82" i="1"/>
  <c r="AU82" i="1" s="1"/>
  <c r="AV82" i="1" s="1"/>
  <c r="AW82" i="1" s="1"/>
  <c r="AX82" i="1" s="1"/>
  <c r="AS83" i="1"/>
  <c r="AP123" i="1"/>
  <c r="AQ123" i="1" s="1"/>
  <c r="BN115" i="8" l="1"/>
  <c r="BO115" i="8" s="1"/>
  <c r="BT115" i="8" s="1"/>
  <c r="BM116" i="8"/>
  <c r="AM124" i="1"/>
  <c r="AN124" i="1" s="1"/>
  <c r="AO124" i="1" s="1"/>
  <c r="AP124" i="1" s="1"/>
  <c r="AQ124" i="1" s="1"/>
  <c r="AL125" i="1"/>
  <c r="AT83" i="1"/>
  <c r="AU83" i="1" s="1"/>
  <c r="AV83" i="1" s="1"/>
  <c r="AW83" i="1" s="1"/>
  <c r="AX83" i="1" s="1"/>
  <c r="AS84" i="1"/>
  <c r="BN116" i="8" l="1"/>
  <c r="BO116" i="8" s="1"/>
  <c r="BM117" i="8"/>
  <c r="BS115" i="8"/>
  <c r="BP115" i="8"/>
  <c r="AT84" i="1"/>
  <c r="AU84" i="1" s="1"/>
  <c r="AV84" i="1" s="1"/>
  <c r="AS85" i="1"/>
  <c r="AM125" i="1"/>
  <c r="AN125" i="1" s="1"/>
  <c r="AO125" i="1" s="1"/>
  <c r="AP125" i="1" s="1"/>
  <c r="AQ125" i="1" s="1"/>
  <c r="AL126" i="1"/>
  <c r="BS116" i="8" l="1"/>
  <c r="BT116" i="8"/>
  <c r="BP116" i="8"/>
  <c r="BQ115" i="8"/>
  <c r="BR115" i="8" s="1"/>
  <c r="BM118" i="8"/>
  <c r="BN118" i="8" s="1"/>
  <c r="BO118" i="8" s="1"/>
  <c r="BN117" i="8"/>
  <c r="BO117" i="8" s="1"/>
  <c r="AW84" i="1"/>
  <c r="AX84" i="1" s="1"/>
  <c r="AT85" i="1"/>
  <c r="AU85" i="1" s="1"/>
  <c r="AV85" i="1" s="1"/>
  <c r="AW85" i="1" s="1"/>
  <c r="AX85" i="1" s="1"/>
  <c r="AS86" i="1"/>
  <c r="AT86" i="1" s="1"/>
  <c r="AU86" i="1" s="1"/>
  <c r="AM126" i="1"/>
  <c r="AN126" i="1" s="1"/>
  <c r="AO126" i="1" s="1"/>
  <c r="AP126" i="1" s="1"/>
  <c r="AQ126" i="1" s="1"/>
  <c r="AL127" i="1"/>
  <c r="BS117" i="8" l="1"/>
  <c r="BT117" i="8"/>
  <c r="BS118" i="8"/>
  <c r="BT118" i="8"/>
  <c r="BP117" i="8"/>
  <c r="BQ116" i="8"/>
  <c r="BR116" i="8" s="1"/>
  <c r="AM127" i="1"/>
  <c r="AN127" i="1" s="1"/>
  <c r="AO127" i="1" s="1"/>
  <c r="AP127" i="1" s="1"/>
  <c r="AQ127" i="1" s="1"/>
  <c r="AL128" i="1"/>
  <c r="AM128" i="1" s="1"/>
  <c r="AN128" i="1" s="1"/>
  <c r="AV86" i="1"/>
  <c r="BP118" i="8" l="1"/>
  <c r="BQ117" i="8"/>
  <c r="BR117" i="8" s="1"/>
  <c r="AO128" i="1"/>
  <c r="AL129" i="1" s="1"/>
  <c r="AS87" i="1"/>
  <c r="AT87" i="1" s="1"/>
  <c r="AU87" i="1" s="1"/>
  <c r="AV87" i="1" s="1"/>
  <c r="AW86" i="1"/>
  <c r="AX86" i="1" s="1"/>
  <c r="BM119" i="8" l="1"/>
  <c r="BQ118" i="8"/>
  <c r="BR118" i="8" s="1"/>
  <c r="AP128" i="1"/>
  <c r="AQ128" i="1" s="1"/>
  <c r="AW87" i="1"/>
  <c r="AX87" i="1" s="1"/>
  <c r="AS88" i="1"/>
  <c r="AM129" i="1"/>
  <c r="AN129" i="1" s="1"/>
  <c r="AO129" i="1" s="1"/>
  <c r="AP129" i="1" s="1"/>
  <c r="AQ129" i="1" s="1"/>
  <c r="AL130" i="1"/>
  <c r="BM120" i="8" l="1"/>
  <c r="BN119" i="8"/>
  <c r="BO119" i="8" s="1"/>
  <c r="BT119" i="8" s="1"/>
  <c r="AM130" i="1"/>
  <c r="AN130" i="1" s="1"/>
  <c r="AO130" i="1" s="1"/>
  <c r="AP130" i="1" s="1"/>
  <c r="AQ130" i="1" s="1"/>
  <c r="AL131" i="1"/>
  <c r="AS89" i="1"/>
  <c r="AT88" i="1"/>
  <c r="AU88" i="1" s="1"/>
  <c r="AV88" i="1" s="1"/>
  <c r="BM121" i="8" l="1"/>
  <c r="BN120" i="8"/>
  <c r="BO120" i="8" s="1"/>
  <c r="BS119" i="8"/>
  <c r="BP119" i="8"/>
  <c r="AW88" i="1"/>
  <c r="AX88" i="1" s="1"/>
  <c r="AT89" i="1"/>
  <c r="AU89" i="1" s="1"/>
  <c r="AV89" i="1" s="1"/>
  <c r="AW89" i="1" s="1"/>
  <c r="AX89" i="1" s="1"/>
  <c r="AS90" i="1"/>
  <c r="AT90" i="1" s="1"/>
  <c r="AU90" i="1" s="1"/>
  <c r="AM131" i="1"/>
  <c r="AN131" i="1" s="1"/>
  <c r="AO131" i="1" s="1"/>
  <c r="AP131" i="1" s="1"/>
  <c r="AQ131" i="1" s="1"/>
  <c r="AL132" i="1"/>
  <c r="BS120" i="8" l="1"/>
  <c r="BT120" i="8"/>
  <c r="BM122" i="8"/>
  <c r="BN121" i="8"/>
  <c r="BO121" i="8" s="1"/>
  <c r="BP120" i="8"/>
  <c r="BQ119" i="8"/>
  <c r="BR119" i="8" s="1"/>
  <c r="AV90" i="1"/>
  <c r="AM132" i="1"/>
  <c r="AN132" i="1" s="1"/>
  <c r="AO132" i="1" s="1"/>
  <c r="AP132" i="1" s="1"/>
  <c r="AQ132" i="1" s="1"/>
  <c r="AL133" i="1"/>
  <c r="BS121" i="8" l="1"/>
  <c r="BT121" i="8"/>
  <c r="BP121" i="8"/>
  <c r="BQ120" i="8"/>
  <c r="BR120" i="8" s="1"/>
  <c r="BN122" i="8"/>
  <c r="BO122" i="8" s="1"/>
  <c r="BM123" i="8"/>
  <c r="BN123" i="8" s="1"/>
  <c r="BO123" i="8" s="1"/>
  <c r="AM133" i="1"/>
  <c r="AN133" i="1" s="1"/>
  <c r="AO133" i="1" s="1"/>
  <c r="AP133" i="1" s="1"/>
  <c r="AQ133" i="1" s="1"/>
  <c r="AL134" i="1"/>
  <c r="AS91" i="1"/>
  <c r="AT91" i="1" s="1"/>
  <c r="AU91" i="1" s="1"/>
  <c r="AV91" i="1" s="1"/>
  <c r="AW90" i="1"/>
  <c r="AX90" i="1" s="1"/>
  <c r="BS123" i="8" l="1"/>
  <c r="BT123" i="8"/>
  <c r="BS122" i="8"/>
  <c r="BT122" i="8"/>
  <c r="BP122" i="8"/>
  <c r="BQ121" i="8"/>
  <c r="BR121" i="8" s="1"/>
  <c r="AM134" i="1"/>
  <c r="AN134" i="1" s="1"/>
  <c r="AO134" i="1" s="1"/>
  <c r="AP134" i="1" s="1"/>
  <c r="AQ134" i="1" s="1"/>
  <c r="AL135" i="1"/>
  <c r="AW91" i="1"/>
  <c r="AX91" i="1" s="1"/>
  <c r="AS92" i="1"/>
  <c r="BP123" i="8" l="1"/>
  <c r="BQ122" i="8"/>
  <c r="BR122" i="8" s="1"/>
  <c r="AS93" i="1"/>
  <c r="AT93" i="1" s="1"/>
  <c r="AU93" i="1" s="1"/>
  <c r="AT92" i="1"/>
  <c r="AU92" i="1" s="1"/>
  <c r="AV92" i="1" s="1"/>
  <c r="AW92" i="1" s="1"/>
  <c r="AX92" i="1" s="1"/>
  <c r="AM135" i="1"/>
  <c r="AN135" i="1" s="1"/>
  <c r="AO135" i="1" s="1"/>
  <c r="AP135" i="1" s="1"/>
  <c r="AQ135" i="1" s="1"/>
  <c r="AL136" i="1"/>
  <c r="BM124" i="8" l="1"/>
  <c r="BQ123" i="8"/>
  <c r="BR123" i="8" s="1"/>
  <c r="AV93" i="1"/>
  <c r="AM136" i="1"/>
  <c r="AN136" i="1" s="1"/>
  <c r="AO136" i="1" s="1"/>
  <c r="AP136" i="1" s="1"/>
  <c r="AQ136" i="1" s="1"/>
  <c r="AL137" i="1"/>
  <c r="AM137" i="1" s="1"/>
  <c r="AN137" i="1" s="1"/>
  <c r="BN124" i="8" l="1"/>
  <c r="BO124" i="8" s="1"/>
  <c r="BT124" i="8" s="1"/>
  <c r="BM125" i="8"/>
  <c r="AO137" i="1"/>
  <c r="AL138" i="1" s="1"/>
  <c r="AP137" i="1"/>
  <c r="AQ137" i="1" s="1"/>
  <c r="AS94" i="1"/>
  <c r="AT94" i="1" s="1"/>
  <c r="AU94" i="1" s="1"/>
  <c r="AV94" i="1" s="1"/>
  <c r="AW93" i="1"/>
  <c r="AX93" i="1" s="1"/>
  <c r="BN125" i="8" l="1"/>
  <c r="BO125" i="8" s="1"/>
  <c r="BM126" i="8"/>
  <c r="BS124" i="8"/>
  <c r="BP124" i="8"/>
  <c r="AS95" i="1"/>
  <c r="AW94" i="1"/>
  <c r="AX94" i="1" s="1"/>
  <c r="AM138" i="1"/>
  <c r="AN138" i="1" s="1"/>
  <c r="AO138" i="1" s="1"/>
  <c r="AP138" i="1" s="1"/>
  <c r="AQ138" i="1" s="1"/>
  <c r="AL139" i="1"/>
  <c r="AM139" i="1" s="1"/>
  <c r="AN139" i="1" s="1"/>
  <c r="BS125" i="8" l="1"/>
  <c r="BT125" i="8"/>
  <c r="BP125" i="8"/>
  <c r="BQ124" i="8"/>
  <c r="BR124" i="8" s="1"/>
  <c r="BN126" i="8"/>
  <c r="BO126" i="8" s="1"/>
  <c r="BM127" i="8"/>
  <c r="AO139" i="1"/>
  <c r="AL140" i="1" s="1"/>
  <c r="AT95" i="1"/>
  <c r="AU95" i="1" s="1"/>
  <c r="AV95" i="1" s="1"/>
  <c r="AW95" i="1" s="1"/>
  <c r="AX95" i="1" s="1"/>
  <c r="AS96" i="1"/>
  <c r="BS126" i="8" l="1"/>
  <c r="BT126" i="8"/>
  <c r="BP126" i="8"/>
  <c r="BQ125" i="8"/>
  <c r="BR125" i="8" s="1"/>
  <c r="BM128" i="8"/>
  <c r="BN128" i="8" s="1"/>
  <c r="BO128" i="8" s="1"/>
  <c r="BN127" i="8"/>
  <c r="BO127" i="8" s="1"/>
  <c r="AP139" i="1"/>
  <c r="AQ139" i="1" s="1"/>
  <c r="AS97" i="1"/>
  <c r="AT96" i="1"/>
  <c r="AU96" i="1" s="1"/>
  <c r="AV96" i="1" s="1"/>
  <c r="AL141" i="1"/>
  <c r="AM140" i="1"/>
  <c r="AN140" i="1" s="1"/>
  <c r="AO140" i="1" s="1"/>
  <c r="BS127" i="8" l="1"/>
  <c r="BT127" i="8"/>
  <c r="BS128" i="8"/>
  <c r="BT128" i="8"/>
  <c r="BP127" i="8"/>
  <c r="BQ126" i="8"/>
  <c r="BR126" i="8" s="1"/>
  <c r="AM141" i="1"/>
  <c r="AN141" i="1" s="1"/>
  <c r="AO141" i="1" s="1"/>
  <c r="AP141" i="1" s="1"/>
  <c r="AQ141" i="1" s="1"/>
  <c r="AL142" i="1"/>
  <c r="AW96" i="1"/>
  <c r="AX96" i="1" s="1"/>
  <c r="AP140" i="1"/>
  <c r="AQ140" i="1" s="1"/>
  <c r="AT97" i="1"/>
  <c r="AU97" i="1" s="1"/>
  <c r="AV97" i="1" s="1"/>
  <c r="AW97" i="1" s="1"/>
  <c r="AX97" i="1" s="1"/>
  <c r="AS98" i="1"/>
  <c r="AT98" i="1" s="1"/>
  <c r="AU98" i="1" s="1"/>
  <c r="BP128" i="8" l="1"/>
  <c r="BQ127" i="8"/>
  <c r="BR127" i="8" s="1"/>
  <c r="AV98" i="1"/>
  <c r="AM142" i="1"/>
  <c r="AN142" i="1" s="1"/>
  <c r="AO142" i="1" s="1"/>
  <c r="AP142" i="1" s="1"/>
  <c r="AQ142" i="1" s="1"/>
  <c r="AL143" i="1"/>
  <c r="BM129" i="8" l="1"/>
  <c r="BQ128" i="8"/>
  <c r="BR128" i="8" s="1"/>
  <c r="AM143" i="1"/>
  <c r="AN143" i="1" s="1"/>
  <c r="AO143" i="1" s="1"/>
  <c r="AP143" i="1" s="1"/>
  <c r="AQ143" i="1" s="1"/>
  <c r="AL144" i="1"/>
  <c r="AM144" i="1" s="1"/>
  <c r="AN144" i="1" s="1"/>
  <c r="AS99" i="1"/>
  <c r="AW98" i="1"/>
  <c r="AX98" i="1" s="1"/>
  <c r="BN129" i="8" l="1"/>
  <c r="BO129" i="8" s="1"/>
  <c r="BT129" i="8" s="1"/>
  <c r="BM130" i="8"/>
  <c r="AO144" i="1"/>
  <c r="AL145" i="1" s="1"/>
  <c r="AT99" i="1"/>
  <c r="AU99" i="1" s="1"/>
  <c r="AV99" i="1" s="1"/>
  <c r="AS100" i="1"/>
  <c r="AT100" i="1" s="1"/>
  <c r="AU100" i="1" s="1"/>
  <c r="AP144" i="1"/>
  <c r="AQ144" i="1" s="1"/>
  <c r="BM131" i="8" l="1"/>
  <c r="BN130" i="8"/>
  <c r="BO130" i="8" s="1"/>
  <c r="BS129" i="8"/>
  <c r="BP129" i="8"/>
  <c r="AV100" i="1"/>
  <c r="AW99" i="1"/>
  <c r="AX99" i="1" s="1"/>
  <c r="AM145" i="1"/>
  <c r="AN145" i="1" s="1"/>
  <c r="AO145" i="1" s="1"/>
  <c r="AP145" i="1" s="1"/>
  <c r="AQ145" i="1" s="1"/>
  <c r="AL146" i="1"/>
  <c r="BS130" i="8" l="1"/>
  <c r="BT130" i="8"/>
  <c r="BP130" i="8"/>
  <c r="BQ129" i="8"/>
  <c r="BR129" i="8" s="1"/>
  <c r="BM132" i="8"/>
  <c r="BN131" i="8"/>
  <c r="BO131" i="8" s="1"/>
  <c r="AM146" i="1"/>
  <c r="AN146" i="1" s="1"/>
  <c r="AO146" i="1" s="1"/>
  <c r="AP146" i="1" s="1"/>
  <c r="AQ146" i="1" s="1"/>
  <c r="AL147" i="1"/>
  <c r="AS101" i="1"/>
  <c r="AT101" i="1" s="1"/>
  <c r="AU101" i="1" s="1"/>
  <c r="AV101" i="1" s="1"/>
  <c r="AW100" i="1"/>
  <c r="AX100" i="1" s="1"/>
  <c r="BS131" i="8" l="1"/>
  <c r="BT131" i="8"/>
  <c r="BN132" i="8"/>
  <c r="BO132" i="8" s="1"/>
  <c r="BM133" i="8"/>
  <c r="BP131" i="8"/>
  <c r="BQ130" i="8"/>
  <c r="BR130" i="8" s="1"/>
  <c r="AS102" i="1"/>
  <c r="AT102" i="1" s="1"/>
  <c r="AU102" i="1" s="1"/>
  <c r="AV102" i="1" s="1"/>
  <c r="AW101" i="1"/>
  <c r="AX101" i="1" s="1"/>
  <c r="AM147" i="1"/>
  <c r="AN147" i="1" s="1"/>
  <c r="AO147" i="1" s="1"/>
  <c r="AP147" i="1" s="1"/>
  <c r="AQ147" i="1" s="1"/>
  <c r="AL148" i="1"/>
  <c r="BS132" i="8" l="1"/>
  <c r="BT132" i="8"/>
  <c r="BP132" i="8"/>
  <c r="BQ131" i="8"/>
  <c r="BR131" i="8" s="1"/>
  <c r="BM134" i="8"/>
  <c r="BN133" i="8"/>
  <c r="BO133" i="8" s="1"/>
  <c r="AS103" i="1"/>
  <c r="AW102" i="1"/>
  <c r="AX102" i="1" s="1"/>
  <c r="AL149" i="1"/>
  <c r="AM149" i="1" s="1"/>
  <c r="AN149" i="1" s="1"/>
  <c r="AM148" i="1"/>
  <c r="AN148" i="1" s="1"/>
  <c r="AO148" i="1" s="1"/>
  <c r="BS133" i="8" l="1"/>
  <c r="BT133" i="8"/>
  <c r="BM135" i="8"/>
  <c r="BN134" i="8"/>
  <c r="BO134" i="8" s="1"/>
  <c r="BP133" i="8"/>
  <c r="BQ132" i="8"/>
  <c r="BR132" i="8" s="1"/>
  <c r="AO149" i="1"/>
  <c r="AP148" i="1"/>
  <c r="AQ148" i="1" s="1"/>
  <c r="AT103" i="1"/>
  <c r="AU103" i="1" s="1"/>
  <c r="AV103" i="1" s="1"/>
  <c r="AS104" i="1"/>
  <c r="BS134" i="8" l="1"/>
  <c r="BT134" i="8"/>
  <c r="BP134" i="8"/>
  <c r="BQ133" i="8"/>
  <c r="BR133" i="8" s="1"/>
  <c r="BM136" i="8"/>
  <c r="BN135" i="8"/>
  <c r="BO135" i="8" s="1"/>
  <c r="AW103" i="1"/>
  <c r="AX103" i="1" s="1"/>
  <c r="AT104" i="1"/>
  <c r="AU104" i="1" s="1"/>
  <c r="AV104" i="1" s="1"/>
  <c r="AW104" i="1" s="1"/>
  <c r="AX104" i="1" s="1"/>
  <c r="AS105" i="1"/>
  <c r="AL150" i="1"/>
  <c r="AM150" i="1" s="1"/>
  <c r="AN150" i="1" s="1"/>
  <c r="AO150" i="1" s="1"/>
  <c r="AP149" i="1"/>
  <c r="AQ149" i="1" s="1"/>
  <c r="BS135" i="8" l="1"/>
  <c r="BT135" i="8"/>
  <c r="BM137" i="8"/>
  <c r="BN137" i="8" s="1"/>
  <c r="BO137" i="8" s="1"/>
  <c r="BN136" i="8"/>
  <c r="BO136" i="8" s="1"/>
  <c r="BP135" i="8"/>
  <c r="BQ134" i="8"/>
  <c r="BR134" i="8" s="1"/>
  <c r="AL151" i="1"/>
  <c r="AP150" i="1"/>
  <c r="AQ150" i="1" s="1"/>
  <c r="AT105" i="1"/>
  <c r="AU105" i="1" s="1"/>
  <c r="AV105" i="1" s="1"/>
  <c r="AW105" i="1" s="1"/>
  <c r="AX105" i="1" s="1"/>
  <c r="AS106" i="1"/>
  <c r="BS136" i="8" l="1"/>
  <c r="BT136" i="8"/>
  <c r="BS137" i="8"/>
  <c r="BT137" i="8"/>
  <c r="BP136" i="8"/>
  <c r="BQ135" i="8"/>
  <c r="BR135" i="8" s="1"/>
  <c r="AT106" i="1"/>
  <c r="AU106" i="1" s="1"/>
  <c r="AV106" i="1" s="1"/>
  <c r="AW106" i="1" s="1"/>
  <c r="AX106" i="1" s="1"/>
  <c r="AS107" i="1"/>
  <c r="AT107" i="1" s="1"/>
  <c r="AU107" i="1" s="1"/>
  <c r="AM151" i="1"/>
  <c r="AN151" i="1" s="1"/>
  <c r="AO151" i="1" s="1"/>
  <c r="AP151" i="1" s="1"/>
  <c r="AQ151" i="1" s="1"/>
  <c r="AL152" i="1"/>
  <c r="BP137" i="8" l="1"/>
  <c r="BQ136" i="8"/>
  <c r="BR136" i="8" s="1"/>
  <c r="AM152" i="1"/>
  <c r="AN152" i="1" s="1"/>
  <c r="AO152" i="1" s="1"/>
  <c r="AP152" i="1" s="1"/>
  <c r="AQ152" i="1" s="1"/>
  <c r="AL153" i="1"/>
  <c r="AM153" i="1" s="1"/>
  <c r="AN153" i="1" s="1"/>
  <c r="AV107" i="1"/>
  <c r="BM138" i="8" l="1"/>
  <c r="BQ137" i="8"/>
  <c r="BR137" i="8" s="1"/>
  <c r="AO153" i="1"/>
  <c r="AL154" i="1" s="1"/>
  <c r="AS108" i="1"/>
  <c r="AW107" i="1"/>
  <c r="AX107" i="1" s="1"/>
  <c r="BM139" i="8" l="1"/>
  <c r="BN139" i="8" s="1"/>
  <c r="BO139" i="8" s="1"/>
  <c r="BN138" i="8"/>
  <c r="BO138" i="8" s="1"/>
  <c r="BT138" i="8" s="1"/>
  <c r="AP153" i="1"/>
  <c r="AQ153" i="1" s="1"/>
  <c r="AM154" i="1"/>
  <c r="AN154" i="1" s="1"/>
  <c r="AO154" i="1" s="1"/>
  <c r="AP154" i="1" s="1"/>
  <c r="AQ154" i="1" s="1"/>
  <c r="AL155" i="1"/>
  <c r="AT108" i="1"/>
  <c r="AU108" i="1" s="1"/>
  <c r="AV108" i="1" s="1"/>
  <c r="AS109" i="1"/>
  <c r="AT109" i="1" s="1"/>
  <c r="AU109" i="1" s="1"/>
  <c r="BS139" i="8" l="1"/>
  <c r="BT139" i="8"/>
  <c r="BS138" i="8"/>
  <c r="BP138" i="8"/>
  <c r="AV109" i="1"/>
  <c r="AW108" i="1"/>
  <c r="AX108" i="1" s="1"/>
  <c r="AL156" i="1"/>
  <c r="AM155" i="1"/>
  <c r="AN155" i="1" s="1"/>
  <c r="AO155" i="1" s="1"/>
  <c r="BP139" i="8" l="1"/>
  <c r="BQ138" i="8"/>
  <c r="BR138" i="8" s="1"/>
  <c r="AM156" i="1"/>
  <c r="AN156" i="1" s="1"/>
  <c r="AO156" i="1" s="1"/>
  <c r="AP156" i="1" s="1"/>
  <c r="AQ156" i="1" s="1"/>
  <c r="AL157" i="1"/>
  <c r="AS110" i="1"/>
  <c r="AW109" i="1"/>
  <c r="AX109" i="1" s="1"/>
  <c r="AP155" i="1"/>
  <c r="AQ155" i="1" s="1"/>
  <c r="BM140" i="8" l="1"/>
  <c r="BQ139" i="8"/>
  <c r="BR139" i="8" s="1"/>
  <c r="AT110" i="1"/>
  <c r="AU110" i="1" s="1"/>
  <c r="AV110" i="1" s="1"/>
  <c r="AS111" i="1"/>
  <c r="AM157" i="1"/>
  <c r="AN157" i="1" s="1"/>
  <c r="AO157" i="1" s="1"/>
  <c r="AP157" i="1" s="1"/>
  <c r="AQ157" i="1" s="1"/>
  <c r="AL158" i="1"/>
  <c r="BN140" i="8" l="1"/>
  <c r="BO140" i="8" s="1"/>
  <c r="BT140" i="8" s="1"/>
  <c r="BM141" i="8"/>
  <c r="AM158" i="1"/>
  <c r="AN158" i="1" s="1"/>
  <c r="AO158" i="1" s="1"/>
  <c r="AP158" i="1" s="1"/>
  <c r="AQ158" i="1" s="1"/>
  <c r="AL159" i="1"/>
  <c r="AT111" i="1"/>
  <c r="AU111" i="1" s="1"/>
  <c r="AV111" i="1" s="1"/>
  <c r="AW111" i="1" s="1"/>
  <c r="AX111" i="1" s="1"/>
  <c r="AS112" i="1"/>
  <c r="AW110" i="1"/>
  <c r="AX110" i="1" s="1"/>
  <c r="BN141" i="8" l="1"/>
  <c r="BO141" i="8" s="1"/>
  <c r="BM142" i="8"/>
  <c r="BS140" i="8"/>
  <c r="BP140" i="8"/>
  <c r="AS113" i="1"/>
  <c r="AT112" i="1"/>
  <c r="AU112" i="1" s="1"/>
  <c r="AV112" i="1" s="1"/>
  <c r="AW112" i="1" s="1"/>
  <c r="AX112" i="1" s="1"/>
  <c r="AM159" i="1"/>
  <c r="AN159" i="1" s="1"/>
  <c r="AO159" i="1" s="1"/>
  <c r="AP159" i="1" s="1"/>
  <c r="AQ159" i="1" s="1"/>
  <c r="AL160" i="1"/>
  <c r="AM160" i="1" s="1"/>
  <c r="AN160" i="1" s="1"/>
  <c r="BS141" i="8" l="1"/>
  <c r="BT141" i="8"/>
  <c r="BP141" i="8"/>
  <c r="BQ140" i="8"/>
  <c r="BR140" i="8" s="1"/>
  <c r="BN142" i="8"/>
  <c r="BO142" i="8" s="1"/>
  <c r="BM143" i="8"/>
  <c r="AO160" i="1"/>
  <c r="AL161" i="1" s="1"/>
  <c r="AP160" i="1"/>
  <c r="AQ160" i="1" s="1"/>
  <c r="AT113" i="1"/>
  <c r="AU113" i="1" s="1"/>
  <c r="AV113" i="1" s="1"/>
  <c r="AS114" i="1"/>
  <c r="BS142" i="8" l="1"/>
  <c r="BT142" i="8"/>
  <c r="BN143" i="8"/>
  <c r="BO143" i="8" s="1"/>
  <c r="BM144" i="8"/>
  <c r="BN144" i="8" s="1"/>
  <c r="BO144" i="8" s="1"/>
  <c r="BP142" i="8"/>
  <c r="BQ141" i="8"/>
  <c r="BR141" i="8" s="1"/>
  <c r="AW113" i="1"/>
  <c r="AX113" i="1" s="1"/>
  <c r="AT114" i="1"/>
  <c r="AU114" i="1" s="1"/>
  <c r="AV114" i="1" s="1"/>
  <c r="AW114" i="1" s="1"/>
  <c r="AX114" i="1" s="1"/>
  <c r="AS115" i="1"/>
  <c r="AM161" i="1"/>
  <c r="AN161" i="1" s="1"/>
  <c r="AO161" i="1" s="1"/>
  <c r="AP161" i="1" s="1"/>
  <c r="AQ161" i="1" s="1"/>
  <c r="AL162" i="1"/>
  <c r="AM162" i="1" s="1"/>
  <c r="AN162" i="1" s="1"/>
  <c r="BS144" i="8" l="1"/>
  <c r="BT144" i="8"/>
  <c r="BS143" i="8"/>
  <c r="BT143" i="8"/>
  <c r="BP143" i="8"/>
  <c r="BQ142" i="8"/>
  <c r="BR142" i="8" s="1"/>
  <c r="AT115" i="1"/>
  <c r="AU115" i="1" s="1"/>
  <c r="AV115" i="1" s="1"/>
  <c r="AW115" i="1" s="1"/>
  <c r="AX115" i="1" s="1"/>
  <c r="AS116" i="1"/>
  <c r="AT116" i="1" s="1"/>
  <c r="AU116" i="1" s="1"/>
  <c r="AO162" i="1"/>
  <c r="BP144" i="8" l="1"/>
  <c r="BQ143" i="8"/>
  <c r="BR143" i="8" s="1"/>
  <c r="AL163" i="1"/>
  <c r="AP162" i="1"/>
  <c r="AQ162" i="1" s="1"/>
  <c r="AV116" i="1"/>
  <c r="BM145" i="8" l="1"/>
  <c r="BQ144" i="8"/>
  <c r="BR144" i="8" s="1"/>
  <c r="AS117" i="1"/>
  <c r="AT117" i="1" s="1"/>
  <c r="AU117" i="1" s="1"/>
  <c r="AV117" i="1" s="1"/>
  <c r="AW116" i="1"/>
  <c r="AX116" i="1" s="1"/>
  <c r="AM163" i="1"/>
  <c r="AN163" i="1" s="1"/>
  <c r="AO163" i="1" s="1"/>
  <c r="AP163" i="1" s="1"/>
  <c r="AQ163" i="1" s="1"/>
  <c r="AL164" i="1"/>
  <c r="AM164" i="1" s="1"/>
  <c r="AN164" i="1" s="1"/>
  <c r="BM146" i="8" l="1"/>
  <c r="BN145" i="8"/>
  <c r="BO145" i="8" s="1"/>
  <c r="BT145" i="8" s="1"/>
  <c r="AO164" i="1"/>
  <c r="AS118" i="1"/>
  <c r="AW117" i="1"/>
  <c r="AX117" i="1" s="1"/>
  <c r="BS145" i="8" l="1"/>
  <c r="BP145" i="8"/>
  <c r="BM147" i="8"/>
  <c r="BN146" i="8"/>
  <c r="BO146" i="8" s="1"/>
  <c r="AS119" i="1"/>
  <c r="AT118" i="1"/>
  <c r="AU118" i="1" s="1"/>
  <c r="AV118" i="1" s="1"/>
  <c r="AW118" i="1" s="1"/>
  <c r="AX118" i="1" s="1"/>
  <c r="AL165" i="1"/>
  <c r="AP164" i="1"/>
  <c r="AQ164" i="1" s="1"/>
  <c r="BS146" i="8" l="1"/>
  <c r="BT146" i="8"/>
  <c r="BM148" i="8"/>
  <c r="BN147" i="8"/>
  <c r="BO147" i="8" s="1"/>
  <c r="BP146" i="8"/>
  <c r="BQ145" i="8"/>
  <c r="BR145" i="8" s="1"/>
  <c r="AM165" i="1"/>
  <c r="AN165" i="1" s="1"/>
  <c r="AO165" i="1" s="1"/>
  <c r="AP165" i="1" s="1"/>
  <c r="AQ165" i="1" s="1"/>
  <c r="AL166" i="1"/>
  <c r="AT119" i="1"/>
  <c r="AU119" i="1" s="1"/>
  <c r="AV119" i="1" s="1"/>
  <c r="AS120" i="1"/>
  <c r="BS147" i="8" l="1"/>
  <c r="BT147" i="8"/>
  <c r="BP147" i="8"/>
  <c r="BQ146" i="8"/>
  <c r="BR146" i="8" s="1"/>
  <c r="BN148" i="8"/>
  <c r="BO148" i="8" s="1"/>
  <c r="BM149" i="8"/>
  <c r="BN149" i="8" s="1"/>
  <c r="BO149" i="8" s="1"/>
  <c r="AT120" i="1"/>
  <c r="AU120" i="1" s="1"/>
  <c r="AV120" i="1" s="1"/>
  <c r="AS121" i="1"/>
  <c r="AW119" i="1"/>
  <c r="AX119" i="1" s="1"/>
  <c r="AM166" i="1"/>
  <c r="AN166" i="1" s="1"/>
  <c r="AO166" i="1" s="1"/>
  <c r="AP166" i="1" s="1"/>
  <c r="AQ166" i="1" s="1"/>
  <c r="AL167" i="1"/>
  <c r="BS149" i="8" l="1"/>
  <c r="BT149" i="8"/>
  <c r="BS148" i="8"/>
  <c r="BT148" i="8"/>
  <c r="BP148" i="8"/>
  <c r="BQ147" i="8"/>
  <c r="BR147" i="8" s="1"/>
  <c r="AW120" i="1"/>
  <c r="AX120" i="1" s="1"/>
  <c r="AM167" i="1"/>
  <c r="AN167" i="1" s="1"/>
  <c r="AO167" i="1" s="1"/>
  <c r="AP167" i="1" s="1"/>
  <c r="AQ167" i="1" s="1"/>
  <c r="AL168" i="1"/>
  <c r="AT121" i="1"/>
  <c r="AU121" i="1" s="1"/>
  <c r="AV121" i="1" s="1"/>
  <c r="AW121" i="1" s="1"/>
  <c r="AX121" i="1" s="1"/>
  <c r="AS122" i="1"/>
  <c r="BP149" i="8" l="1"/>
  <c r="BQ148" i="8"/>
  <c r="BR148" i="8" s="1"/>
  <c r="AT122" i="1"/>
  <c r="AU122" i="1" s="1"/>
  <c r="AV122" i="1" s="1"/>
  <c r="AW122" i="1" s="1"/>
  <c r="AX122" i="1" s="1"/>
  <c r="AS123" i="1"/>
  <c r="AM168" i="1"/>
  <c r="AN168" i="1" s="1"/>
  <c r="AO168" i="1" s="1"/>
  <c r="AP168" i="1" s="1"/>
  <c r="AQ168" i="1" s="1"/>
  <c r="AL169" i="1"/>
  <c r="AM169" i="1" s="1"/>
  <c r="AN169" i="1" s="1"/>
  <c r="BM150" i="8" l="1"/>
  <c r="BN150" i="8" s="1"/>
  <c r="BO150" i="8" s="1"/>
  <c r="BQ149" i="8"/>
  <c r="BR149" i="8" s="1"/>
  <c r="AO169" i="1"/>
  <c r="AL170" i="1" s="1"/>
  <c r="AS124" i="1"/>
  <c r="AT123" i="1"/>
  <c r="AU123" i="1" s="1"/>
  <c r="AV123" i="1" s="1"/>
  <c r="AW123" i="1" s="1"/>
  <c r="AX123" i="1" s="1"/>
  <c r="BS150" i="8" l="1"/>
  <c r="BT150" i="8"/>
  <c r="BP150" i="8"/>
  <c r="AP169" i="1"/>
  <c r="AQ169" i="1" s="1"/>
  <c r="AM170" i="1"/>
  <c r="AN170" i="1" s="1"/>
  <c r="AO170" i="1" s="1"/>
  <c r="AP170" i="1" s="1"/>
  <c r="AQ170" i="1" s="1"/>
  <c r="AL171" i="1"/>
  <c r="AT124" i="1"/>
  <c r="AU124" i="1" s="1"/>
  <c r="AV124" i="1" s="1"/>
  <c r="AS125" i="1"/>
  <c r="BM151" i="8" l="1"/>
  <c r="BQ150" i="8"/>
  <c r="BR150" i="8" s="1"/>
  <c r="AT125" i="1"/>
  <c r="AU125" i="1" s="1"/>
  <c r="AV125" i="1" s="1"/>
  <c r="AW125" i="1" s="1"/>
  <c r="AX125" i="1" s="1"/>
  <c r="AS126" i="1"/>
  <c r="AT126" i="1" s="1"/>
  <c r="AU126" i="1" s="1"/>
  <c r="AW124" i="1"/>
  <c r="AX124" i="1" s="1"/>
  <c r="AL172" i="1"/>
  <c r="AM171" i="1"/>
  <c r="AN171" i="1" s="1"/>
  <c r="AO171" i="1" s="1"/>
  <c r="AP171" i="1" s="1"/>
  <c r="AQ171" i="1" s="1"/>
  <c r="BM152" i="8" l="1"/>
  <c r="BN151" i="8"/>
  <c r="BO151" i="8" s="1"/>
  <c r="BT151" i="8" s="1"/>
  <c r="AV126" i="1"/>
  <c r="AL173" i="1"/>
  <c r="AM172" i="1"/>
  <c r="AN172" i="1" s="1"/>
  <c r="AO172" i="1" s="1"/>
  <c r="AP172" i="1" s="1"/>
  <c r="AQ172" i="1" s="1"/>
  <c r="BS151" i="8" l="1"/>
  <c r="BP151" i="8"/>
  <c r="BN152" i="8"/>
  <c r="BO152" i="8" s="1"/>
  <c r="BM153" i="8"/>
  <c r="BN153" i="8" s="1"/>
  <c r="BO153" i="8" s="1"/>
  <c r="AM173" i="1"/>
  <c r="AN173" i="1" s="1"/>
  <c r="AO173" i="1" s="1"/>
  <c r="AL174" i="1"/>
  <c r="AS127" i="1"/>
  <c r="AT127" i="1" s="1"/>
  <c r="AU127" i="1" s="1"/>
  <c r="AV127" i="1" s="1"/>
  <c r="AW126" i="1"/>
  <c r="AX126" i="1" s="1"/>
  <c r="BS153" i="8" l="1"/>
  <c r="BT153" i="8"/>
  <c r="BS152" i="8"/>
  <c r="BT152" i="8"/>
  <c r="BP152" i="8"/>
  <c r="BQ151" i="8"/>
  <c r="BR151" i="8" s="1"/>
  <c r="AW127" i="1"/>
  <c r="AX127" i="1" s="1"/>
  <c r="AS128" i="1"/>
  <c r="AT128" i="1" s="1"/>
  <c r="AU128" i="1" s="1"/>
  <c r="AV128" i="1" s="1"/>
  <c r="AM174" i="1"/>
  <c r="AN174" i="1" s="1"/>
  <c r="AO174" i="1" s="1"/>
  <c r="AP174" i="1" s="1"/>
  <c r="AQ174" i="1" s="1"/>
  <c r="AL175" i="1"/>
  <c r="AM175" i="1" s="1"/>
  <c r="AN175" i="1" s="1"/>
  <c r="AP173" i="1"/>
  <c r="AQ173" i="1" s="1"/>
  <c r="BP153" i="8" l="1"/>
  <c r="BQ152" i="8"/>
  <c r="BR152" i="8" s="1"/>
  <c r="AO175" i="1"/>
  <c r="AW128" i="1"/>
  <c r="AX128" i="1" s="1"/>
  <c r="BM154" i="8" l="1"/>
  <c r="BQ153" i="8"/>
  <c r="BR153" i="8" s="1"/>
  <c r="AL176" i="1"/>
  <c r="AP175" i="1"/>
  <c r="AQ175" i="1" s="1"/>
  <c r="BM155" i="8" l="1"/>
  <c r="BN154" i="8"/>
  <c r="BO154" i="8" s="1"/>
  <c r="BT154" i="8" s="1"/>
  <c r="AM176" i="1"/>
  <c r="AN176" i="1" s="1"/>
  <c r="AO176" i="1" s="1"/>
  <c r="AP176" i="1" s="1"/>
  <c r="AQ176" i="1" s="1"/>
  <c r="AL177" i="1"/>
  <c r="BS154" i="8" l="1"/>
  <c r="BP154" i="8"/>
  <c r="BM156" i="8"/>
  <c r="BN155" i="8"/>
  <c r="BO155" i="8" s="1"/>
  <c r="AM177" i="1"/>
  <c r="AN177" i="1" s="1"/>
  <c r="AO177" i="1" s="1"/>
  <c r="AP177" i="1" s="1"/>
  <c r="AQ177" i="1" s="1"/>
  <c r="AL178" i="1"/>
  <c r="BS155" i="8" l="1"/>
  <c r="BT155" i="8"/>
  <c r="BM157" i="8"/>
  <c r="BN156" i="8"/>
  <c r="BO156" i="8" s="1"/>
  <c r="BP155" i="8"/>
  <c r="BQ154" i="8"/>
  <c r="BR154" i="8" s="1"/>
  <c r="AM178" i="1"/>
  <c r="AN178" i="1" s="1"/>
  <c r="AO178" i="1" s="1"/>
  <c r="AP178" i="1" s="1"/>
  <c r="AQ178" i="1" s="1"/>
  <c r="AL179" i="1"/>
  <c r="BS156" i="8" l="1"/>
  <c r="BT156" i="8"/>
  <c r="BP156" i="8"/>
  <c r="BQ155" i="8"/>
  <c r="BR155" i="8" s="1"/>
  <c r="BN157" i="8"/>
  <c r="BO157" i="8" s="1"/>
  <c r="BM158" i="8"/>
  <c r="AM179" i="1"/>
  <c r="AN179" i="1" s="1"/>
  <c r="AO179" i="1" s="1"/>
  <c r="AP179" i="1" s="1"/>
  <c r="AQ179" i="1" s="1"/>
  <c r="AL180" i="1"/>
  <c r="AM180" i="1" s="1"/>
  <c r="AN180" i="1" s="1"/>
  <c r="BS157" i="8" l="1"/>
  <c r="BT157" i="8"/>
  <c r="BN158" i="8"/>
  <c r="BO158" i="8" s="1"/>
  <c r="BM159" i="8"/>
  <c r="BP157" i="8"/>
  <c r="BQ156" i="8"/>
  <c r="BR156" i="8" s="1"/>
  <c r="AO180" i="1"/>
  <c r="AL181" i="1" s="1"/>
  <c r="AP180" i="1"/>
  <c r="AQ180" i="1" s="1"/>
  <c r="BS158" i="8" l="1"/>
  <c r="BT158" i="8"/>
  <c r="BP158" i="8"/>
  <c r="BQ157" i="8"/>
  <c r="BR157" i="8" s="1"/>
  <c r="BM160" i="8"/>
  <c r="BN160" i="8" s="1"/>
  <c r="BO160" i="8" s="1"/>
  <c r="BN159" i="8"/>
  <c r="BO159" i="8" s="1"/>
  <c r="AM181" i="1"/>
  <c r="AN181" i="1" s="1"/>
  <c r="AO181" i="1" s="1"/>
  <c r="AP181" i="1" s="1"/>
  <c r="AQ181" i="1" s="1"/>
  <c r="AL182" i="1"/>
  <c r="AM182" i="1" s="1"/>
  <c r="AN182" i="1" s="1"/>
  <c r="BS160" i="8" l="1"/>
  <c r="BT160" i="8"/>
  <c r="BS159" i="8"/>
  <c r="BT159" i="8"/>
  <c r="BP159" i="8"/>
  <c r="BQ158" i="8"/>
  <c r="BR158" i="8" s="1"/>
  <c r="AO182" i="1"/>
  <c r="AL183" i="1" s="1"/>
  <c r="AP182" i="1"/>
  <c r="AQ182" i="1" s="1"/>
  <c r="BP160" i="8" l="1"/>
  <c r="BQ159" i="8"/>
  <c r="BR159" i="8" s="1"/>
  <c r="AM183" i="1"/>
  <c r="AN183" i="1" s="1"/>
  <c r="AO183" i="1" s="1"/>
  <c r="AP183" i="1" s="1"/>
  <c r="AQ183" i="1" s="1"/>
  <c r="AL184" i="1"/>
  <c r="BM161" i="8" l="1"/>
  <c r="BQ160" i="8"/>
  <c r="BR160" i="8" s="1"/>
  <c r="AM184" i="1"/>
  <c r="AN184" i="1" s="1"/>
  <c r="AO184" i="1" s="1"/>
  <c r="AP184" i="1" s="1"/>
  <c r="AQ184" i="1" s="1"/>
  <c r="AL185" i="1"/>
  <c r="AM185" i="1" s="1"/>
  <c r="AN185" i="1" s="1"/>
  <c r="BM162" i="8" l="1"/>
  <c r="BN162" i="8" s="1"/>
  <c r="BO162" i="8" s="1"/>
  <c r="BN161" i="8"/>
  <c r="BO161" i="8" s="1"/>
  <c r="BT161" i="8" s="1"/>
  <c r="AO185" i="1"/>
  <c r="AL186" i="1" s="1"/>
  <c r="AP185" i="1"/>
  <c r="AQ185" i="1" s="1"/>
  <c r="BS162" i="8" l="1"/>
  <c r="BT162" i="8"/>
  <c r="BS161" i="8"/>
  <c r="BP161" i="8"/>
  <c r="AM186" i="1"/>
  <c r="AN186" i="1" s="1"/>
  <c r="AO186" i="1" s="1"/>
  <c r="AP186" i="1" s="1"/>
  <c r="AQ186" i="1" s="1"/>
  <c r="AL187" i="1"/>
  <c r="AM187" i="1" s="1"/>
  <c r="AN187" i="1" s="1"/>
  <c r="BP162" i="8" l="1"/>
  <c r="BQ161" i="8"/>
  <c r="BR161" i="8" s="1"/>
  <c r="AO187" i="1"/>
  <c r="AL188" i="1" s="1"/>
  <c r="AM188" i="1" s="1"/>
  <c r="AN188" i="1" s="1"/>
  <c r="AO188" i="1" s="1"/>
  <c r="AP187" i="1"/>
  <c r="AQ187" i="1" s="1"/>
  <c r="BM163" i="8" l="1"/>
  <c r="BQ162" i="8"/>
  <c r="BR162" i="8" s="1"/>
  <c r="AL189" i="1"/>
  <c r="AM189" i="1" s="1"/>
  <c r="AN189" i="1" s="1"/>
  <c r="AO189" i="1" s="1"/>
  <c r="AP188" i="1"/>
  <c r="AQ188" i="1" s="1"/>
  <c r="BM164" i="8" l="1"/>
  <c r="BN164" i="8" s="1"/>
  <c r="BO164" i="8" s="1"/>
  <c r="BN163" i="8"/>
  <c r="BO163" i="8" s="1"/>
  <c r="BT163" i="8" s="1"/>
  <c r="AL190" i="1"/>
  <c r="AP189" i="1"/>
  <c r="AQ189" i="1" s="1"/>
  <c r="BS164" i="8" l="1"/>
  <c r="BT164" i="8"/>
  <c r="BS163" i="8"/>
  <c r="BP163" i="8"/>
  <c r="AM190" i="1"/>
  <c r="AN190" i="1" s="1"/>
  <c r="AO190" i="1" s="1"/>
  <c r="AP190" i="1" s="1"/>
  <c r="AQ190" i="1" s="1"/>
  <c r="AL191" i="1"/>
  <c r="AM191" i="1" s="1"/>
  <c r="AN191" i="1" s="1"/>
  <c r="BP164" i="8" l="1"/>
  <c r="BQ163" i="8"/>
  <c r="BR163" i="8" s="1"/>
  <c r="AO191" i="1"/>
  <c r="BM165" i="8" l="1"/>
  <c r="BQ164" i="8"/>
  <c r="BR164" i="8" s="1"/>
  <c r="AL192" i="1"/>
  <c r="AP191" i="1"/>
  <c r="AQ191" i="1" s="1"/>
  <c r="BM166" i="8" l="1"/>
  <c r="BN165" i="8"/>
  <c r="BO165" i="8" s="1"/>
  <c r="BT165" i="8" s="1"/>
  <c r="AM192" i="1"/>
  <c r="AN192" i="1" s="1"/>
  <c r="AO192" i="1" s="1"/>
  <c r="AP192" i="1" s="1"/>
  <c r="AQ192" i="1" s="1"/>
  <c r="AL193" i="1"/>
  <c r="AM193" i="1" s="1"/>
  <c r="AN193" i="1" s="1"/>
  <c r="BS165" i="8" l="1"/>
  <c r="BP165" i="8"/>
  <c r="BN166" i="8"/>
  <c r="BO166" i="8" s="1"/>
  <c r="BM167" i="8"/>
  <c r="AO193" i="1"/>
  <c r="AL194" i="1" s="1"/>
  <c r="AP193" i="1"/>
  <c r="AQ193" i="1" s="1"/>
  <c r="BS166" i="8" l="1"/>
  <c r="BT166" i="8"/>
  <c r="BN167" i="8"/>
  <c r="BO167" i="8" s="1"/>
  <c r="BM168" i="8"/>
  <c r="BP166" i="8"/>
  <c r="BQ165" i="8"/>
  <c r="BR165" i="8" s="1"/>
  <c r="AM194" i="1"/>
  <c r="AN194" i="1" s="1"/>
  <c r="AO194" i="1" s="1"/>
  <c r="AP194" i="1" s="1"/>
  <c r="AQ194" i="1" s="1"/>
  <c r="AL195" i="1"/>
  <c r="BS167" i="8" l="1"/>
  <c r="BT167" i="8"/>
  <c r="BP167" i="8"/>
  <c r="BQ166" i="8"/>
  <c r="BR166" i="8" s="1"/>
  <c r="BN168" i="8"/>
  <c r="BO168" i="8" s="1"/>
  <c r="BM169" i="8"/>
  <c r="BN169" i="8" s="1"/>
  <c r="BO169" i="8" s="1"/>
  <c r="AM195" i="1"/>
  <c r="AN195" i="1" s="1"/>
  <c r="AO195" i="1" s="1"/>
  <c r="AP195" i="1" s="1"/>
  <c r="AQ195" i="1" s="1"/>
  <c r="AL196" i="1"/>
  <c r="BS169" i="8" l="1"/>
  <c r="BT169" i="8"/>
  <c r="BS168" i="8"/>
  <c r="BT168" i="8"/>
  <c r="BP168" i="8"/>
  <c r="BQ167" i="8"/>
  <c r="BR167" i="8" s="1"/>
  <c r="AM196" i="1"/>
  <c r="AN196" i="1" s="1"/>
  <c r="AO196" i="1" s="1"/>
  <c r="AP196" i="1" s="1"/>
  <c r="AQ196" i="1" s="1"/>
  <c r="AL197" i="1"/>
  <c r="AM197" i="1" s="1"/>
  <c r="AN197" i="1" s="1"/>
  <c r="BP169" i="8" l="1"/>
  <c r="BQ168" i="8"/>
  <c r="BR168" i="8" s="1"/>
  <c r="AO197" i="1"/>
  <c r="AL198" i="1" s="1"/>
  <c r="AM198" i="1" s="1"/>
  <c r="AN198" i="1" s="1"/>
  <c r="AO198" i="1" s="1"/>
  <c r="AP197" i="1"/>
  <c r="AQ197" i="1" s="1"/>
  <c r="BM170" i="8" l="1"/>
  <c r="BQ169" i="8"/>
  <c r="BR169" i="8" s="1"/>
  <c r="AL199" i="1"/>
  <c r="AP198" i="1"/>
  <c r="AQ198" i="1" s="1"/>
  <c r="BN170" i="8" l="1"/>
  <c r="BO170" i="8" s="1"/>
  <c r="BT170" i="8" s="1"/>
  <c r="BM171" i="8"/>
  <c r="AM199" i="1"/>
  <c r="AN199" i="1" s="1"/>
  <c r="AO199" i="1" s="1"/>
  <c r="AP199" i="1" s="1"/>
  <c r="AQ199" i="1" s="1"/>
  <c r="AL200" i="1"/>
  <c r="BM172" i="8" l="1"/>
  <c r="BN171" i="8"/>
  <c r="BO171" i="8" s="1"/>
  <c r="BS170" i="8"/>
  <c r="BP170" i="8"/>
  <c r="AM200" i="1"/>
  <c r="AN200" i="1" s="1"/>
  <c r="AO200" i="1" s="1"/>
  <c r="AP200" i="1" s="1"/>
  <c r="AQ200" i="1" s="1"/>
  <c r="AL201" i="1"/>
  <c r="BS171" i="8" l="1"/>
  <c r="BT171" i="8"/>
  <c r="BP171" i="8"/>
  <c r="BQ170" i="8"/>
  <c r="BR170" i="8" s="1"/>
  <c r="BM173" i="8"/>
  <c r="BN172" i="8"/>
  <c r="BO172" i="8" s="1"/>
  <c r="AM201" i="1"/>
  <c r="AN201" i="1" s="1"/>
  <c r="AO201" i="1" s="1"/>
  <c r="AP201" i="1" s="1"/>
  <c r="AQ201" i="1" s="1"/>
  <c r="AL202" i="1"/>
  <c r="BS172" i="8" l="1"/>
  <c r="BT172" i="8"/>
  <c r="BN173" i="8"/>
  <c r="BO173" i="8" s="1"/>
  <c r="BM174" i="8"/>
  <c r="BP172" i="8"/>
  <c r="BQ171" i="8"/>
  <c r="BR171" i="8" s="1"/>
  <c r="AM202" i="1"/>
  <c r="AN202" i="1" s="1"/>
  <c r="AO202" i="1" s="1"/>
  <c r="AP202" i="1" s="1"/>
  <c r="AQ202" i="1" s="1"/>
  <c r="AL203" i="1"/>
  <c r="BS173" i="8" l="1"/>
  <c r="BT173" i="8"/>
  <c r="BP173" i="8"/>
  <c r="BQ172" i="8"/>
  <c r="BR172" i="8" s="1"/>
  <c r="BM175" i="8"/>
  <c r="BN175" i="8" s="1"/>
  <c r="BO175" i="8" s="1"/>
  <c r="BN174" i="8"/>
  <c r="BO174" i="8" s="1"/>
  <c r="AM203" i="1"/>
  <c r="AN203" i="1" s="1"/>
  <c r="AO203" i="1" s="1"/>
  <c r="AP203" i="1" s="1"/>
  <c r="AQ203" i="1" s="1"/>
  <c r="AL204" i="1"/>
  <c r="AM204" i="1" s="1"/>
  <c r="AN204" i="1" s="1"/>
  <c r="BS174" i="8" l="1"/>
  <c r="BT174" i="8"/>
  <c r="BS175" i="8"/>
  <c r="BT175" i="8"/>
  <c r="BP174" i="8"/>
  <c r="BQ173" i="8"/>
  <c r="BR173" i="8" s="1"/>
  <c r="AO204" i="1"/>
  <c r="AL205" i="1" s="1"/>
  <c r="AP204" i="1"/>
  <c r="AQ204" i="1" s="1"/>
  <c r="BP175" i="8" l="1"/>
  <c r="BQ174" i="8"/>
  <c r="BR174" i="8" s="1"/>
  <c r="AM205" i="1"/>
  <c r="AN205" i="1" s="1"/>
  <c r="AO205" i="1" s="1"/>
  <c r="AP205" i="1" s="1"/>
  <c r="AQ205" i="1" s="1"/>
  <c r="AL206" i="1"/>
  <c r="BM176" i="8" l="1"/>
  <c r="BQ175" i="8"/>
  <c r="BR175" i="8" s="1"/>
  <c r="AM206" i="1"/>
  <c r="AN206" i="1" s="1"/>
  <c r="AO206" i="1" s="1"/>
  <c r="AP206" i="1" s="1"/>
  <c r="AQ206" i="1" s="1"/>
  <c r="AL207" i="1"/>
  <c r="BM177" i="8" l="1"/>
  <c r="BN176" i="8"/>
  <c r="BO176" i="8" s="1"/>
  <c r="BT176" i="8" s="1"/>
  <c r="AM207" i="1"/>
  <c r="AN207" i="1" s="1"/>
  <c r="AO207" i="1" s="1"/>
  <c r="AP207" i="1" s="1"/>
  <c r="AQ207" i="1" s="1"/>
  <c r="AL208" i="1"/>
  <c r="BS176" i="8" l="1"/>
  <c r="BP176" i="8"/>
  <c r="BM178" i="8"/>
  <c r="BN177" i="8"/>
  <c r="BO177" i="8" s="1"/>
  <c r="AM208" i="1"/>
  <c r="AN208" i="1" s="1"/>
  <c r="AO208" i="1" s="1"/>
  <c r="AP208" i="1" s="1"/>
  <c r="AQ208" i="1" s="1"/>
  <c r="AL209" i="1"/>
  <c r="AM209" i="1" s="1"/>
  <c r="AN209" i="1" s="1"/>
  <c r="BS177" i="8" l="1"/>
  <c r="BT177" i="8"/>
  <c r="BN178" i="8"/>
  <c r="BO178" i="8" s="1"/>
  <c r="BM179" i="8"/>
  <c r="BP177" i="8"/>
  <c r="BQ176" i="8"/>
  <c r="BR176" i="8" s="1"/>
  <c r="AO209" i="1"/>
  <c r="BS178" i="8" l="1"/>
  <c r="BT178" i="8"/>
  <c r="BP178" i="8"/>
  <c r="BQ177" i="8"/>
  <c r="BR177" i="8" s="1"/>
  <c r="BN179" i="8"/>
  <c r="BO179" i="8" s="1"/>
  <c r="BM180" i="8"/>
  <c r="BN180" i="8" s="1"/>
  <c r="BO180" i="8" s="1"/>
  <c r="AL210" i="1"/>
  <c r="AP209" i="1"/>
  <c r="AQ209" i="1" s="1"/>
  <c r="BS180" i="8" l="1"/>
  <c r="BT180" i="8"/>
  <c r="BS179" i="8"/>
  <c r="BT179" i="8"/>
  <c r="BP179" i="8"/>
  <c r="BQ178" i="8"/>
  <c r="BR178" i="8" s="1"/>
  <c r="AM210" i="1"/>
  <c r="AN210" i="1" s="1"/>
  <c r="AO210" i="1" s="1"/>
  <c r="AP210" i="1" s="1"/>
  <c r="AQ210" i="1" s="1"/>
  <c r="AL211" i="1"/>
  <c r="BP180" i="8" l="1"/>
  <c r="BQ179" i="8"/>
  <c r="BR179" i="8" s="1"/>
  <c r="AM211" i="1"/>
  <c r="AN211" i="1" s="1"/>
  <c r="AO211" i="1" s="1"/>
  <c r="AP211" i="1" s="1"/>
  <c r="AQ211" i="1" s="1"/>
  <c r="AL212" i="1"/>
  <c r="AM212" i="1" s="1"/>
  <c r="AN212" i="1" s="1"/>
  <c r="BM181" i="8" l="1"/>
  <c r="BQ180" i="8"/>
  <c r="BR180" i="8" s="1"/>
  <c r="AO212" i="1"/>
  <c r="AL213" i="1" s="1"/>
  <c r="AP212" i="1"/>
  <c r="AQ212" i="1" s="1"/>
  <c r="BM182" i="8" l="1"/>
  <c r="BN182" i="8" s="1"/>
  <c r="BO182" i="8" s="1"/>
  <c r="BN181" i="8"/>
  <c r="BO181" i="8" s="1"/>
  <c r="BT181" i="8" s="1"/>
  <c r="AM213" i="1"/>
  <c r="AN213" i="1" s="1"/>
  <c r="AO213" i="1" s="1"/>
  <c r="AP213" i="1" s="1"/>
  <c r="AQ213" i="1" s="1"/>
  <c r="AL214" i="1"/>
  <c r="BS182" i="8" l="1"/>
  <c r="BT182" i="8"/>
  <c r="BS181" i="8"/>
  <c r="BP181" i="8"/>
  <c r="AM214" i="1"/>
  <c r="AN214" i="1" s="1"/>
  <c r="AO214" i="1" s="1"/>
  <c r="AP214" i="1" s="1"/>
  <c r="AQ214" i="1" s="1"/>
  <c r="AL215" i="1"/>
  <c r="AM215" i="1" s="1"/>
  <c r="AN215" i="1" s="1"/>
  <c r="BP182" i="8" l="1"/>
  <c r="BQ181" i="8"/>
  <c r="BR181" i="8" s="1"/>
  <c r="AO215" i="1"/>
  <c r="BM183" i="8" l="1"/>
  <c r="BQ182" i="8"/>
  <c r="BR182" i="8" s="1"/>
  <c r="AL216" i="1"/>
  <c r="AP215" i="1"/>
  <c r="AQ215" i="1" s="1"/>
  <c r="BM184" i="8" l="1"/>
  <c r="BN183" i="8"/>
  <c r="BO183" i="8" s="1"/>
  <c r="BT183" i="8" s="1"/>
  <c r="AM216" i="1"/>
  <c r="AN216" i="1" s="1"/>
  <c r="AO216" i="1" s="1"/>
  <c r="AP216" i="1" s="1"/>
  <c r="AQ216" i="1" s="1"/>
  <c r="AL217" i="1"/>
  <c r="BN184" i="8" l="1"/>
  <c r="BO184" i="8" s="1"/>
  <c r="BM185" i="8"/>
  <c r="BN185" i="8" s="1"/>
  <c r="BO185" i="8" s="1"/>
  <c r="BS183" i="8"/>
  <c r="BP183" i="8"/>
  <c r="AM217" i="1"/>
  <c r="AN217" i="1" s="1"/>
  <c r="AO217" i="1" s="1"/>
  <c r="AP217" i="1" s="1"/>
  <c r="AQ217" i="1" s="1"/>
  <c r="AL218" i="1"/>
  <c r="BS185" i="8" l="1"/>
  <c r="BT185" i="8"/>
  <c r="BS184" i="8"/>
  <c r="BT184" i="8"/>
  <c r="BP184" i="8"/>
  <c r="BQ183" i="8"/>
  <c r="BR183" i="8" s="1"/>
  <c r="AM218" i="1"/>
  <c r="AN218" i="1" s="1"/>
  <c r="AO218" i="1" s="1"/>
  <c r="AP218" i="1" s="1"/>
  <c r="AQ218" i="1" s="1"/>
  <c r="AL219" i="1"/>
  <c r="BP185" i="8" l="1"/>
  <c r="BQ184" i="8"/>
  <c r="BR184" i="8" s="1"/>
  <c r="AM219" i="1"/>
  <c r="AN219" i="1" s="1"/>
  <c r="AO219" i="1" s="1"/>
  <c r="AL220" i="1"/>
  <c r="AM220" i="1" s="1"/>
  <c r="AN220" i="1" s="1"/>
  <c r="BM186" i="8" l="1"/>
  <c r="BQ185" i="8"/>
  <c r="BR185" i="8" s="1"/>
  <c r="AO220" i="1"/>
  <c r="AP219" i="1"/>
  <c r="AQ219" i="1" s="1"/>
  <c r="BM187" i="8" l="1"/>
  <c r="BN187" i="8" s="1"/>
  <c r="BO187" i="8" s="1"/>
  <c r="BN186" i="8"/>
  <c r="BO186" i="8" s="1"/>
  <c r="BT186" i="8" s="1"/>
  <c r="AL221" i="1"/>
  <c r="AP220" i="1"/>
  <c r="AQ220" i="1" s="1"/>
  <c r="BS187" i="8" l="1"/>
  <c r="BT187" i="8"/>
  <c r="BS186" i="8"/>
  <c r="BP186" i="8"/>
  <c r="AM221" i="1"/>
  <c r="AN221" i="1" s="1"/>
  <c r="AO221" i="1" s="1"/>
  <c r="AP221" i="1" s="1"/>
  <c r="AQ221" i="1" s="1"/>
  <c r="AL222" i="1"/>
  <c r="AM222" i="1" s="1"/>
  <c r="AN222" i="1" s="1"/>
  <c r="BP187" i="8" l="1"/>
  <c r="BQ186" i="8"/>
  <c r="BR186" i="8" s="1"/>
  <c r="AO222" i="1"/>
  <c r="AL223" i="1" s="1"/>
  <c r="AP222" i="1"/>
  <c r="AQ222" i="1" s="1"/>
  <c r="BM188" i="8" l="1"/>
  <c r="BN188" i="8" s="1"/>
  <c r="BO188" i="8" s="1"/>
  <c r="BQ187" i="8"/>
  <c r="BR187" i="8" s="1"/>
  <c r="AM223" i="1"/>
  <c r="AN223" i="1" s="1"/>
  <c r="AO223" i="1" s="1"/>
  <c r="AP223" i="1" s="1"/>
  <c r="AQ223" i="1" s="1"/>
  <c r="AL224" i="1"/>
  <c r="BS188" i="8" l="1"/>
  <c r="BT188" i="8"/>
  <c r="BP188" i="8"/>
  <c r="AM224" i="1"/>
  <c r="AN224" i="1" s="1"/>
  <c r="AO224" i="1" s="1"/>
  <c r="AP224" i="1" s="1"/>
  <c r="AQ224" i="1" s="1"/>
  <c r="AL225" i="1"/>
  <c r="BM189" i="8" l="1"/>
  <c r="BN189" i="8" s="1"/>
  <c r="BO189" i="8" s="1"/>
  <c r="BQ188" i="8"/>
  <c r="BR188" i="8" s="1"/>
  <c r="AM225" i="1"/>
  <c r="AN225" i="1" s="1"/>
  <c r="AO225" i="1" s="1"/>
  <c r="AP225" i="1" s="1"/>
  <c r="AQ225" i="1" s="1"/>
  <c r="AL226" i="1"/>
  <c r="AM226" i="1" s="1"/>
  <c r="AN226" i="1" s="1"/>
  <c r="BS189" i="8" l="1"/>
  <c r="BT189" i="8"/>
  <c r="BP189" i="8"/>
  <c r="AO226" i="1"/>
  <c r="AL227" i="1" s="1"/>
  <c r="AP226" i="1"/>
  <c r="AQ226" i="1" s="1"/>
  <c r="BM190" i="8" l="1"/>
  <c r="BQ189" i="8"/>
  <c r="BR189" i="8" s="1"/>
  <c r="AM227" i="1"/>
  <c r="AN227" i="1" s="1"/>
  <c r="AO227" i="1" s="1"/>
  <c r="AP227" i="1" s="1"/>
  <c r="AQ227" i="1" s="1"/>
  <c r="AL228" i="1"/>
  <c r="AM228" i="1" s="1"/>
  <c r="AN228" i="1" s="1"/>
  <c r="BN190" i="8" l="1"/>
  <c r="BO190" i="8" s="1"/>
  <c r="BT190" i="8" s="1"/>
  <c r="BM191" i="8"/>
  <c r="BN191" i="8" s="1"/>
  <c r="BO191" i="8" s="1"/>
  <c r="AO228" i="1"/>
  <c r="BS191" i="8" l="1"/>
  <c r="BT191" i="8"/>
  <c r="BS190" i="8"/>
  <c r="BP190" i="8"/>
  <c r="AL229" i="1"/>
  <c r="AP228" i="1"/>
  <c r="AQ228" i="1" s="1"/>
  <c r="BP191" i="8" l="1"/>
  <c r="BQ190" i="8"/>
  <c r="BR190" i="8" s="1"/>
  <c r="AM229" i="1"/>
  <c r="AN229" i="1" s="1"/>
  <c r="AO229" i="1" s="1"/>
  <c r="AP229" i="1" s="1"/>
  <c r="AQ229" i="1" s="1"/>
  <c r="AL230" i="1"/>
  <c r="BM192" i="8" l="1"/>
  <c r="BQ191" i="8"/>
  <c r="BR191" i="8" s="1"/>
  <c r="AM230" i="1"/>
  <c r="AN230" i="1" s="1"/>
  <c r="AO230" i="1" s="1"/>
  <c r="AP230" i="1" s="1"/>
  <c r="AQ230" i="1" s="1"/>
  <c r="AL231" i="1"/>
  <c r="AM231" i="1" s="1"/>
  <c r="AN231" i="1" s="1"/>
  <c r="BN192" i="8" l="1"/>
  <c r="BO192" i="8" s="1"/>
  <c r="BT192" i="8" s="1"/>
  <c r="BM193" i="8"/>
  <c r="BN193" i="8" s="1"/>
  <c r="BO193" i="8" s="1"/>
  <c r="AO231" i="1"/>
  <c r="BS193" i="8" l="1"/>
  <c r="BT193" i="8"/>
  <c r="BS192" i="8"/>
  <c r="BP192" i="8"/>
  <c r="AL232" i="1"/>
  <c r="AP231" i="1"/>
  <c r="AQ231" i="1" s="1"/>
  <c r="BP193" i="8" l="1"/>
  <c r="BQ192" i="8"/>
  <c r="BR192" i="8" s="1"/>
  <c r="AM232" i="1"/>
  <c r="AN232" i="1" s="1"/>
  <c r="AO232" i="1" s="1"/>
  <c r="AP232" i="1" s="1"/>
  <c r="AQ232" i="1" s="1"/>
  <c r="AL233" i="1"/>
  <c r="BM194" i="8" l="1"/>
  <c r="BQ193" i="8"/>
  <c r="BR193" i="8" s="1"/>
  <c r="AM233" i="1"/>
  <c r="AN233" i="1" s="1"/>
  <c r="AO233" i="1" s="1"/>
  <c r="AP233" i="1" s="1"/>
  <c r="AQ233" i="1" s="1"/>
  <c r="AL234" i="1"/>
  <c r="BM195" i="8" l="1"/>
  <c r="BN194" i="8"/>
  <c r="BO194" i="8" s="1"/>
  <c r="BT194" i="8" s="1"/>
  <c r="AM234" i="1"/>
  <c r="AN234" i="1" s="1"/>
  <c r="AO234" i="1" s="1"/>
  <c r="AL235" i="1"/>
  <c r="BS194" i="8" l="1"/>
  <c r="BP194" i="8"/>
  <c r="BN195" i="8"/>
  <c r="BO195" i="8" s="1"/>
  <c r="BM196" i="8"/>
  <c r="AP234" i="1"/>
  <c r="AQ234" i="1" s="1"/>
  <c r="AM235" i="1"/>
  <c r="AN235" i="1" s="1"/>
  <c r="AO235" i="1" s="1"/>
  <c r="AP235" i="1" s="1"/>
  <c r="AQ235" i="1" s="1"/>
  <c r="AL236" i="1"/>
  <c r="AM236" i="1" s="1"/>
  <c r="AN236" i="1" s="1"/>
  <c r="BS195" i="8" l="1"/>
  <c r="BT195" i="8"/>
  <c r="BM197" i="8"/>
  <c r="BN197" i="8" s="1"/>
  <c r="BO197" i="8" s="1"/>
  <c r="BN196" i="8"/>
  <c r="BO196" i="8" s="1"/>
  <c r="BP195" i="8"/>
  <c r="BQ194" i="8"/>
  <c r="BR194" i="8" s="1"/>
  <c r="AO236" i="1"/>
  <c r="BS196" i="8" l="1"/>
  <c r="BT196" i="8"/>
  <c r="BS197" i="8"/>
  <c r="BT197" i="8"/>
  <c r="BP196" i="8"/>
  <c r="BQ195" i="8"/>
  <c r="BR195" i="8" s="1"/>
  <c r="AL237" i="1"/>
  <c r="AP236" i="1"/>
  <c r="AQ236" i="1" s="1"/>
  <c r="BP197" i="8" l="1"/>
  <c r="BQ196" i="8"/>
  <c r="BR196" i="8" s="1"/>
  <c r="AM237" i="1"/>
  <c r="AN237" i="1" s="1"/>
  <c r="AO237" i="1" s="1"/>
  <c r="AP237" i="1" s="1"/>
  <c r="AQ237" i="1" s="1"/>
  <c r="AL238" i="1"/>
  <c r="BM198" i="8" l="1"/>
  <c r="BN198" i="8" s="1"/>
  <c r="BO198" i="8" s="1"/>
  <c r="BQ197" i="8"/>
  <c r="BR197" i="8" s="1"/>
  <c r="AM238" i="1"/>
  <c r="AN238" i="1" s="1"/>
  <c r="AO238" i="1" s="1"/>
  <c r="AP238" i="1" s="1"/>
  <c r="AQ238" i="1" s="1"/>
  <c r="AL239" i="1"/>
  <c r="BS198" i="8" l="1"/>
  <c r="BT198" i="8"/>
  <c r="BP198" i="8"/>
  <c r="AM239" i="1"/>
  <c r="AN239" i="1" s="1"/>
  <c r="AO239" i="1" s="1"/>
  <c r="AP239" i="1" s="1"/>
  <c r="AQ239" i="1" s="1"/>
  <c r="AL240" i="1"/>
  <c r="AM240" i="1" s="1"/>
  <c r="AN240" i="1" s="1"/>
  <c r="BM199" i="8" l="1"/>
  <c r="BQ198" i="8"/>
  <c r="BR198" i="8" s="1"/>
  <c r="AO240" i="1"/>
  <c r="BM200" i="8" l="1"/>
  <c r="BN199" i="8"/>
  <c r="BO199" i="8" s="1"/>
  <c r="BT199" i="8" s="1"/>
  <c r="AL241" i="1"/>
  <c r="AP240" i="1"/>
  <c r="AQ240" i="1" s="1"/>
  <c r="BS199" i="8" l="1"/>
  <c r="BP199" i="8"/>
  <c r="BN200" i="8"/>
  <c r="BO200" i="8" s="1"/>
  <c r="BM201" i="8"/>
  <c r="AM241" i="1"/>
  <c r="AN241" i="1" s="1"/>
  <c r="AO241" i="1" s="1"/>
  <c r="AP241" i="1" s="1"/>
  <c r="AQ241" i="1" s="1"/>
  <c r="AL242" i="1"/>
  <c r="AM242" i="1" s="1"/>
  <c r="AN242" i="1" s="1"/>
  <c r="BS200" i="8" l="1"/>
  <c r="BT200" i="8"/>
  <c r="BN201" i="8"/>
  <c r="BO201" i="8" s="1"/>
  <c r="BM202" i="8"/>
  <c r="BP200" i="8"/>
  <c r="BQ199" i="8"/>
  <c r="BR199" i="8" s="1"/>
  <c r="AO242" i="1"/>
  <c r="AL243" i="1" s="1"/>
  <c r="AP242" i="1"/>
  <c r="AQ242" i="1" s="1"/>
  <c r="BS201" i="8" l="1"/>
  <c r="BT201" i="8"/>
  <c r="BP201" i="8"/>
  <c r="BQ200" i="8"/>
  <c r="BR200" i="8" s="1"/>
  <c r="BM203" i="8"/>
  <c r="BN202" i="8"/>
  <c r="BO202" i="8" s="1"/>
  <c r="AM243" i="1"/>
  <c r="AN243" i="1" s="1"/>
  <c r="AO243" i="1" s="1"/>
  <c r="AP243" i="1" s="1"/>
  <c r="AQ243" i="1" s="1"/>
  <c r="AL244" i="1"/>
  <c r="BS202" i="8" l="1"/>
  <c r="BT202" i="8"/>
  <c r="BN203" i="8"/>
  <c r="BO203" i="8" s="1"/>
  <c r="BM204" i="8"/>
  <c r="BN204" i="8" s="1"/>
  <c r="BO204" i="8" s="1"/>
  <c r="BP202" i="8"/>
  <c r="BQ201" i="8"/>
  <c r="BR201" i="8" s="1"/>
  <c r="AM244" i="1"/>
  <c r="AN244" i="1" s="1"/>
  <c r="AO244" i="1" s="1"/>
  <c r="AP244" i="1" s="1"/>
  <c r="AQ244" i="1" s="1"/>
  <c r="AL245" i="1"/>
  <c r="BS204" i="8" l="1"/>
  <c r="BT204" i="8"/>
  <c r="BS203" i="8"/>
  <c r="BT203" i="8"/>
  <c r="BP203" i="8"/>
  <c r="BQ202" i="8"/>
  <c r="BR202" i="8" s="1"/>
  <c r="AM245" i="1"/>
  <c r="AN245" i="1" s="1"/>
  <c r="AO245" i="1" s="1"/>
  <c r="AP245" i="1" s="1"/>
  <c r="AQ245" i="1" s="1"/>
  <c r="AL246" i="1"/>
  <c r="AM246" i="1" s="1"/>
  <c r="AN246" i="1" s="1"/>
  <c r="BP204" i="8" l="1"/>
  <c r="BQ203" i="8"/>
  <c r="BR203" i="8" s="1"/>
  <c r="AO246" i="1"/>
  <c r="AL247" i="1" s="1"/>
  <c r="AP246" i="1"/>
  <c r="AQ246" i="1" s="1"/>
  <c r="BM205" i="8" l="1"/>
  <c r="BQ204" i="8"/>
  <c r="BR204" i="8" s="1"/>
  <c r="AM247" i="1"/>
  <c r="AN247" i="1" s="1"/>
  <c r="AO247" i="1" s="1"/>
  <c r="AP247" i="1" s="1"/>
  <c r="AQ247" i="1" s="1"/>
  <c r="AL248" i="1"/>
  <c r="BM206" i="8" l="1"/>
  <c r="BN205" i="8"/>
  <c r="BO205" i="8" s="1"/>
  <c r="BT205" i="8" s="1"/>
  <c r="AM248" i="1"/>
  <c r="AN248" i="1" s="1"/>
  <c r="AO248" i="1" s="1"/>
  <c r="AP248" i="1" s="1"/>
  <c r="AQ248" i="1" s="1"/>
  <c r="AL249" i="1"/>
  <c r="AM249" i="1" s="1"/>
  <c r="AN249" i="1" s="1"/>
  <c r="BS205" i="8" l="1"/>
  <c r="BP205" i="8"/>
  <c r="BM207" i="8"/>
  <c r="BN206" i="8"/>
  <c r="BO206" i="8" s="1"/>
  <c r="AO249" i="1"/>
  <c r="AL250" i="1" s="1"/>
  <c r="AP249" i="1"/>
  <c r="AQ249" i="1" s="1"/>
  <c r="BS206" i="8" l="1"/>
  <c r="BT206" i="8"/>
  <c r="BM208" i="8"/>
  <c r="BN207" i="8"/>
  <c r="BO207" i="8" s="1"/>
  <c r="BP206" i="8"/>
  <c r="BQ205" i="8"/>
  <c r="BR205" i="8" s="1"/>
  <c r="AM250" i="1"/>
  <c r="AN250" i="1" s="1"/>
  <c r="AO250" i="1" s="1"/>
  <c r="AP250" i="1" s="1"/>
  <c r="AQ250" i="1" s="1"/>
  <c r="AL251" i="1"/>
  <c r="AM251" i="1" s="1"/>
  <c r="AN251" i="1" s="1"/>
  <c r="BS207" i="8" l="1"/>
  <c r="BT207" i="8"/>
  <c r="BP207" i="8"/>
  <c r="BQ206" i="8"/>
  <c r="BR206" i="8" s="1"/>
  <c r="BN208" i="8"/>
  <c r="BO208" i="8" s="1"/>
  <c r="BM209" i="8"/>
  <c r="BN209" i="8" s="1"/>
  <c r="BO209" i="8" s="1"/>
  <c r="AO251" i="1"/>
  <c r="AL252" i="1" s="1"/>
  <c r="AP251" i="1"/>
  <c r="AQ251" i="1" s="1"/>
  <c r="BS209" i="8" l="1"/>
  <c r="BT209" i="8"/>
  <c r="BS208" i="8"/>
  <c r="BT208" i="8"/>
  <c r="BP208" i="8"/>
  <c r="BQ207" i="8"/>
  <c r="BR207" i="8" s="1"/>
  <c r="AM252" i="1"/>
  <c r="AN252" i="1" s="1"/>
  <c r="AO252" i="1" s="1"/>
  <c r="AP252" i="1" s="1"/>
  <c r="AQ252" i="1" s="1"/>
  <c r="AL253" i="1"/>
  <c r="BP209" i="8" l="1"/>
  <c r="BQ208" i="8"/>
  <c r="BR208" i="8" s="1"/>
  <c r="AM253" i="1"/>
  <c r="AN253" i="1" s="1"/>
  <c r="AO253" i="1" s="1"/>
  <c r="AP253" i="1" s="1"/>
  <c r="AQ253" i="1" s="1"/>
  <c r="AL254" i="1"/>
  <c r="BM210" i="8" l="1"/>
  <c r="BQ209" i="8"/>
  <c r="BR209" i="8" s="1"/>
  <c r="AM254" i="1"/>
  <c r="AN254" i="1" s="1"/>
  <c r="AO254" i="1" s="1"/>
  <c r="AP254" i="1" s="1"/>
  <c r="AQ254" i="1" s="1"/>
  <c r="AL255" i="1"/>
  <c r="AM255" i="1" s="1"/>
  <c r="AN255" i="1" s="1"/>
  <c r="BN210" i="8" l="1"/>
  <c r="BO210" i="8" s="1"/>
  <c r="BT210" i="8" s="1"/>
  <c r="BM211" i="8"/>
  <c r="AO255" i="1"/>
  <c r="AL256" i="1" s="1"/>
  <c r="AP255" i="1"/>
  <c r="AQ255" i="1" s="1"/>
  <c r="BS210" i="8" l="1"/>
  <c r="BP210" i="8"/>
  <c r="BN211" i="8"/>
  <c r="BO211" i="8" s="1"/>
  <c r="BM212" i="8"/>
  <c r="BN212" i="8" s="1"/>
  <c r="BO212" i="8" s="1"/>
  <c r="AM256" i="1"/>
  <c r="AN256" i="1" s="1"/>
  <c r="AO256" i="1" s="1"/>
  <c r="AP256" i="1" s="1"/>
  <c r="AQ256" i="1" s="1"/>
  <c r="AL257" i="1"/>
  <c r="BS212" i="8" l="1"/>
  <c r="BT212" i="8"/>
  <c r="BS211" i="8"/>
  <c r="BT211" i="8"/>
  <c r="BP211" i="8"/>
  <c r="BQ210" i="8"/>
  <c r="BR210" i="8" s="1"/>
  <c r="AM257" i="1"/>
  <c r="AN257" i="1" s="1"/>
  <c r="AO257" i="1" s="1"/>
  <c r="AP257" i="1" s="1"/>
  <c r="AQ257" i="1" s="1"/>
  <c r="AL258" i="1"/>
  <c r="BP212" i="8" l="1"/>
  <c r="BQ211" i="8"/>
  <c r="BR211" i="8" s="1"/>
  <c r="AM258" i="1"/>
  <c r="AN258" i="1" s="1"/>
  <c r="AO258" i="1" s="1"/>
  <c r="AP258" i="1" s="1"/>
  <c r="AQ258" i="1" s="1"/>
  <c r="AL259" i="1"/>
  <c r="BM213" i="8" l="1"/>
  <c r="BQ212" i="8"/>
  <c r="BR212" i="8" s="1"/>
  <c r="AM259" i="1"/>
  <c r="AN259" i="1" s="1"/>
  <c r="AO259" i="1" s="1"/>
  <c r="AL260" i="1"/>
  <c r="BN213" i="8" l="1"/>
  <c r="BO213" i="8" s="1"/>
  <c r="BT213" i="8" s="1"/>
  <c r="BM214" i="8"/>
  <c r="AM260" i="1"/>
  <c r="AN260" i="1" s="1"/>
  <c r="AO260" i="1" s="1"/>
  <c r="AP260" i="1" s="1"/>
  <c r="AQ260" i="1" s="1"/>
  <c r="AL261" i="1"/>
  <c r="AM261" i="1" s="1"/>
  <c r="AN261" i="1" s="1"/>
  <c r="AP259" i="1"/>
  <c r="AQ259" i="1" s="1"/>
  <c r="BN214" i="8" l="1"/>
  <c r="BO214" i="8" s="1"/>
  <c r="BM215" i="8"/>
  <c r="BN215" i="8" s="1"/>
  <c r="BO215" i="8" s="1"/>
  <c r="BS213" i="8"/>
  <c r="BP213" i="8"/>
  <c r="AO261" i="1"/>
  <c r="BS214" i="8" l="1"/>
  <c r="BT214" i="8"/>
  <c r="BS215" i="8"/>
  <c r="BT215" i="8"/>
  <c r="BP214" i="8"/>
  <c r="BQ213" i="8"/>
  <c r="BR213" i="8" s="1"/>
  <c r="AL262" i="1"/>
  <c r="AP261" i="1"/>
  <c r="AQ261" i="1" s="1"/>
  <c r="BP215" i="8" l="1"/>
  <c r="BQ214" i="8"/>
  <c r="BR214" i="8" s="1"/>
  <c r="AM262" i="1"/>
  <c r="AN262" i="1" s="1"/>
  <c r="AO262" i="1" s="1"/>
  <c r="AP262" i="1" s="1"/>
  <c r="AQ262" i="1" s="1"/>
  <c r="AL263" i="1"/>
  <c r="AM263" i="1" s="1"/>
  <c r="AN263" i="1" s="1"/>
  <c r="BM216" i="8" l="1"/>
  <c r="BQ215" i="8"/>
  <c r="BR215" i="8" s="1"/>
  <c r="AO263" i="1"/>
  <c r="AL264" i="1" s="1"/>
  <c r="AP263" i="1"/>
  <c r="AQ263" i="1" s="1"/>
  <c r="BM217" i="8" l="1"/>
  <c r="BN216" i="8"/>
  <c r="BO216" i="8" s="1"/>
  <c r="BT216" i="8" s="1"/>
  <c r="AM264" i="1"/>
  <c r="AN264" i="1" s="1"/>
  <c r="AO264" i="1" s="1"/>
  <c r="AP264" i="1" s="1"/>
  <c r="AQ264" i="1" s="1"/>
  <c r="AL265" i="1"/>
  <c r="AM265" i="1" s="1"/>
  <c r="AN265" i="1" s="1"/>
  <c r="BS216" i="8" l="1"/>
  <c r="BP216" i="8"/>
  <c r="BM218" i="8"/>
  <c r="BN217" i="8"/>
  <c r="BO217" i="8" s="1"/>
  <c r="AO265" i="1"/>
  <c r="AL266" i="1" s="1"/>
  <c r="AP265" i="1"/>
  <c r="AQ265" i="1" s="1"/>
  <c r="BS217" i="8" l="1"/>
  <c r="BT217" i="8"/>
  <c r="BN218" i="8"/>
  <c r="BO218" i="8" s="1"/>
  <c r="BM219" i="8"/>
  <c r="BP217" i="8"/>
  <c r="BQ216" i="8"/>
  <c r="BR216" i="8" s="1"/>
  <c r="AM266" i="1"/>
  <c r="AN266" i="1" s="1"/>
  <c r="AO266" i="1" s="1"/>
  <c r="AP266" i="1" s="1"/>
  <c r="AQ266" i="1" s="1"/>
  <c r="AL267" i="1"/>
  <c r="BS218" i="8" l="1"/>
  <c r="BT218" i="8"/>
  <c r="BP218" i="8"/>
  <c r="BQ217" i="8"/>
  <c r="BR217" i="8" s="1"/>
  <c r="BM220" i="8"/>
  <c r="BN220" i="8" s="1"/>
  <c r="BO220" i="8" s="1"/>
  <c r="BN219" i="8"/>
  <c r="BO219" i="8" s="1"/>
  <c r="AM267" i="1"/>
  <c r="AN267" i="1" s="1"/>
  <c r="AO267" i="1" s="1"/>
  <c r="AP267" i="1" s="1"/>
  <c r="AQ267" i="1" s="1"/>
  <c r="AL268" i="1"/>
  <c r="BS220" i="8" l="1"/>
  <c r="BT220" i="8"/>
  <c r="BS219" i="8"/>
  <c r="BT219" i="8"/>
  <c r="BP219" i="8"/>
  <c r="BQ218" i="8"/>
  <c r="BR218" i="8" s="1"/>
  <c r="AM268" i="1"/>
  <c r="AN268" i="1" s="1"/>
  <c r="AO268" i="1" s="1"/>
  <c r="AP268" i="1" s="1"/>
  <c r="AQ268" i="1" s="1"/>
  <c r="AL269" i="1"/>
  <c r="AM269" i="1" s="1"/>
  <c r="AN269" i="1" s="1"/>
  <c r="BP220" i="8" l="1"/>
  <c r="BQ219" i="8"/>
  <c r="BR219" i="8" s="1"/>
  <c r="AO269" i="1"/>
  <c r="AL270" i="1" s="1"/>
  <c r="AP269" i="1"/>
  <c r="AQ269" i="1" s="1"/>
  <c r="BM221" i="8" l="1"/>
  <c r="BQ220" i="8"/>
  <c r="BR220" i="8" s="1"/>
  <c r="AM270" i="1"/>
  <c r="AN270" i="1" s="1"/>
  <c r="AO270" i="1" s="1"/>
  <c r="AP270" i="1" s="1"/>
  <c r="AQ270" i="1" s="1"/>
  <c r="AL271" i="1"/>
  <c r="BN221" i="8" l="1"/>
  <c r="BO221" i="8" s="1"/>
  <c r="BT221" i="8" s="1"/>
  <c r="BM222" i="8"/>
  <c r="BN222" i="8" s="1"/>
  <c r="BO222" i="8" s="1"/>
  <c r="AM271" i="1"/>
  <c r="AN271" i="1" s="1"/>
  <c r="AO271" i="1" s="1"/>
  <c r="AP271" i="1" s="1"/>
  <c r="AQ271" i="1" s="1"/>
  <c r="AL272" i="1"/>
  <c r="BS222" i="8" l="1"/>
  <c r="BT222" i="8"/>
  <c r="BS221" i="8"/>
  <c r="BP221" i="8"/>
  <c r="AM272" i="1"/>
  <c r="AN272" i="1" s="1"/>
  <c r="AO272" i="1" s="1"/>
  <c r="AP272" i="1" s="1"/>
  <c r="AQ272" i="1" s="1"/>
  <c r="AL273" i="1"/>
  <c r="AM273" i="1" s="1"/>
  <c r="AN273" i="1" s="1"/>
  <c r="BP222" i="8" l="1"/>
  <c r="BQ221" i="8"/>
  <c r="BR221" i="8" s="1"/>
  <c r="AO273" i="1"/>
  <c r="AL274" i="1" s="1"/>
  <c r="AM274" i="1" s="1"/>
  <c r="AN274" i="1" s="1"/>
  <c r="AO274" i="1" s="1"/>
  <c r="AP273" i="1"/>
  <c r="AQ273" i="1" s="1"/>
  <c r="BM223" i="8" l="1"/>
  <c r="BQ222" i="8"/>
  <c r="BR222" i="8" s="1"/>
  <c r="AL275" i="1"/>
  <c r="AP274" i="1"/>
  <c r="AQ274" i="1" s="1"/>
  <c r="BN223" i="8" l="1"/>
  <c r="BO223" i="8" s="1"/>
  <c r="BT223" i="8" s="1"/>
  <c r="BM224" i="8"/>
  <c r="AM275" i="1"/>
  <c r="AN275" i="1" s="1"/>
  <c r="AO275" i="1" s="1"/>
  <c r="AP275" i="1" s="1"/>
  <c r="AQ275" i="1" s="1"/>
  <c r="AL276" i="1"/>
  <c r="BN224" i="8" l="1"/>
  <c r="BO224" i="8" s="1"/>
  <c r="BM225" i="8"/>
  <c r="BS223" i="8"/>
  <c r="BP223" i="8"/>
  <c r="AM276" i="1"/>
  <c r="AN276" i="1" s="1"/>
  <c r="AO276" i="1" s="1"/>
  <c r="AP276" i="1" s="1"/>
  <c r="AQ276" i="1" s="1"/>
  <c r="AL277" i="1"/>
  <c r="AM277" i="1" s="1"/>
  <c r="AN277" i="1" s="1"/>
  <c r="BS224" i="8" l="1"/>
  <c r="BT224" i="8"/>
  <c r="BP224" i="8"/>
  <c r="BQ223" i="8"/>
  <c r="BR223" i="8" s="1"/>
  <c r="BN225" i="8"/>
  <c r="BO225" i="8" s="1"/>
  <c r="BM226" i="8"/>
  <c r="BN226" i="8" s="1"/>
  <c r="BO226" i="8" s="1"/>
  <c r="AO277" i="1"/>
  <c r="AL278" i="1" s="1"/>
  <c r="AP277" i="1"/>
  <c r="AQ277" i="1" s="1"/>
  <c r="BS225" i="8" l="1"/>
  <c r="BT225" i="8"/>
  <c r="BS226" i="8"/>
  <c r="BT226" i="8"/>
  <c r="BP225" i="8"/>
  <c r="BQ224" i="8"/>
  <c r="BR224" i="8" s="1"/>
  <c r="AM278" i="1"/>
  <c r="AN278" i="1" s="1"/>
  <c r="AO278" i="1" s="1"/>
  <c r="AP278" i="1" s="1"/>
  <c r="AQ278" i="1" s="1"/>
  <c r="AL279" i="1"/>
  <c r="BP226" i="8" l="1"/>
  <c r="BQ225" i="8"/>
  <c r="BR225" i="8" s="1"/>
  <c r="AM279" i="1"/>
  <c r="AN279" i="1" s="1"/>
  <c r="AO279" i="1" s="1"/>
  <c r="AP279" i="1" s="1"/>
  <c r="AQ279" i="1" s="1"/>
  <c r="AL280" i="1"/>
  <c r="BM227" i="8" l="1"/>
  <c r="BQ226" i="8"/>
  <c r="BR226" i="8" s="1"/>
  <c r="AM280" i="1"/>
  <c r="AN280" i="1" s="1"/>
  <c r="AO280" i="1" s="1"/>
  <c r="AP280" i="1" s="1"/>
  <c r="AQ280" i="1" s="1"/>
  <c r="AL281" i="1"/>
  <c r="BN227" i="8" l="1"/>
  <c r="BO227" i="8" s="1"/>
  <c r="BT227" i="8" s="1"/>
  <c r="BM228" i="8"/>
  <c r="BN228" i="8" s="1"/>
  <c r="BO228" i="8" s="1"/>
  <c r="AM281" i="1"/>
  <c r="AN281" i="1" s="1"/>
  <c r="AO281" i="1" s="1"/>
  <c r="AP281" i="1" s="1"/>
  <c r="AQ281" i="1" s="1"/>
  <c r="AL282" i="1"/>
  <c r="BS228" i="8" l="1"/>
  <c r="BT228" i="8"/>
  <c r="BS227" i="8"/>
  <c r="BP227" i="8"/>
  <c r="AM282" i="1"/>
  <c r="AN282" i="1" s="1"/>
  <c r="AO282" i="1" s="1"/>
  <c r="AP282" i="1" s="1"/>
  <c r="AQ282" i="1" s="1"/>
  <c r="AL283" i="1"/>
  <c r="BP228" i="8" l="1"/>
  <c r="BQ227" i="8"/>
  <c r="BR227" i="8" s="1"/>
  <c r="AL284" i="1"/>
  <c r="AM283" i="1"/>
  <c r="AN283" i="1" s="1"/>
  <c r="AO283" i="1" s="1"/>
  <c r="BM229" i="8" l="1"/>
  <c r="BQ228" i="8"/>
  <c r="BR228" i="8" s="1"/>
  <c r="AP283" i="1"/>
  <c r="AQ283" i="1" s="1"/>
  <c r="AM284" i="1"/>
  <c r="AN284" i="1" s="1"/>
  <c r="AO284" i="1" s="1"/>
  <c r="AP284" i="1" s="1"/>
  <c r="AQ284" i="1" s="1"/>
  <c r="AL285" i="1"/>
  <c r="AM285" i="1" s="1"/>
  <c r="AN285" i="1" s="1"/>
  <c r="BN229" i="8" l="1"/>
  <c r="BO229" i="8" s="1"/>
  <c r="BT229" i="8" s="1"/>
  <c r="BM230" i="8"/>
  <c r="AO285" i="1"/>
  <c r="BM231" i="8" l="1"/>
  <c r="BN231" i="8" s="1"/>
  <c r="BO231" i="8" s="1"/>
  <c r="BN230" i="8"/>
  <c r="BO230" i="8" s="1"/>
  <c r="BS229" i="8"/>
  <c r="BP229" i="8"/>
  <c r="AL286" i="1"/>
  <c r="AP285" i="1"/>
  <c r="AQ285" i="1" s="1"/>
  <c r="BS231" i="8" l="1"/>
  <c r="BT231" i="8"/>
  <c r="BS230" i="8"/>
  <c r="BT230" i="8"/>
  <c r="BP230" i="8"/>
  <c r="BQ229" i="8"/>
  <c r="BR229" i="8" s="1"/>
  <c r="AM286" i="1"/>
  <c r="AN286" i="1" s="1"/>
  <c r="AO286" i="1" s="1"/>
  <c r="AP286" i="1" s="1"/>
  <c r="AQ286" i="1" s="1"/>
  <c r="AL287" i="1"/>
  <c r="AM287" i="1" s="1"/>
  <c r="AN287" i="1" s="1"/>
  <c r="BP231" i="8" l="1"/>
  <c r="BQ230" i="8"/>
  <c r="BR230" i="8" s="1"/>
  <c r="AO287" i="1"/>
  <c r="BM232" i="8" l="1"/>
  <c r="BQ231" i="8"/>
  <c r="BR231" i="8" s="1"/>
  <c r="AL288" i="1"/>
  <c r="AP287" i="1"/>
  <c r="AQ287" i="1" s="1"/>
  <c r="BN232" i="8" l="1"/>
  <c r="BO232" i="8" s="1"/>
  <c r="BT232" i="8" s="1"/>
  <c r="BM233" i="8"/>
  <c r="AM288" i="1"/>
  <c r="AN288" i="1" s="1"/>
  <c r="AO288" i="1" s="1"/>
  <c r="AP288" i="1" s="1"/>
  <c r="AQ288" i="1" s="1"/>
  <c r="AL289" i="1"/>
  <c r="BN233" i="8" l="1"/>
  <c r="BO233" i="8" s="1"/>
  <c r="BM234" i="8"/>
  <c r="BS232" i="8"/>
  <c r="BP232" i="8"/>
  <c r="AM289" i="1"/>
  <c r="AN289" i="1" s="1"/>
  <c r="AO289" i="1" s="1"/>
  <c r="AP289" i="1" s="1"/>
  <c r="AQ289" i="1" s="1"/>
  <c r="AL290" i="1"/>
  <c r="BS233" i="8" l="1"/>
  <c r="BT233" i="8"/>
  <c r="BP233" i="8"/>
  <c r="BQ232" i="8"/>
  <c r="BR232" i="8" s="1"/>
  <c r="BM235" i="8"/>
  <c r="BN234" i="8"/>
  <c r="BO234" i="8" s="1"/>
  <c r="AM290" i="1"/>
  <c r="AN290" i="1" s="1"/>
  <c r="AO290" i="1" s="1"/>
  <c r="AP290" i="1" s="1"/>
  <c r="AQ290" i="1" s="1"/>
  <c r="AL291" i="1"/>
  <c r="AM291" i="1" s="1"/>
  <c r="AN291" i="1" s="1"/>
  <c r="BS234" i="8" l="1"/>
  <c r="BT234" i="8"/>
  <c r="BM236" i="8"/>
  <c r="BN236" i="8" s="1"/>
  <c r="BO236" i="8" s="1"/>
  <c r="BN235" i="8"/>
  <c r="BO235" i="8" s="1"/>
  <c r="BP234" i="8"/>
  <c r="BQ233" i="8"/>
  <c r="BR233" i="8" s="1"/>
  <c r="AO291" i="1"/>
  <c r="AP291" i="1"/>
  <c r="AQ291" i="1" s="1"/>
  <c r="AL292" i="1"/>
  <c r="BS236" i="8" l="1"/>
  <c r="BT236" i="8"/>
  <c r="BS235" i="8"/>
  <c r="BT235" i="8"/>
  <c r="BP235" i="8"/>
  <c r="BQ234" i="8"/>
  <c r="BR234" i="8" s="1"/>
  <c r="AM292" i="1"/>
  <c r="AN292" i="1" s="1"/>
  <c r="AO292" i="1" s="1"/>
  <c r="AP292" i="1" s="1"/>
  <c r="AQ292" i="1" s="1"/>
  <c r="BP236" i="8" l="1"/>
  <c r="BQ235" i="8"/>
  <c r="BR235" i="8" s="1"/>
  <c r="AL293" i="1"/>
  <c r="AM293" i="1" s="1"/>
  <c r="AN293" i="1" s="1"/>
  <c r="AO293" i="1" s="1"/>
  <c r="AL294" i="1" s="1"/>
  <c r="BM237" i="8" l="1"/>
  <c r="BQ236" i="8"/>
  <c r="BR236" i="8" s="1"/>
  <c r="AP293" i="1"/>
  <c r="AQ293" i="1" s="1"/>
  <c r="AM294" i="1"/>
  <c r="AN294" i="1" s="1"/>
  <c r="AO294" i="1" s="1"/>
  <c r="AL295" i="1" s="1"/>
  <c r="BM238" i="8" l="1"/>
  <c r="BN237" i="8"/>
  <c r="BO237" i="8" s="1"/>
  <c r="BT237" i="8" s="1"/>
  <c r="AP294" i="1"/>
  <c r="AQ294" i="1" s="1"/>
  <c r="AM295" i="1"/>
  <c r="AN295" i="1" s="1"/>
  <c r="AO295" i="1" s="1"/>
  <c r="AL296" i="1"/>
  <c r="BS237" i="8" l="1"/>
  <c r="BP237" i="8"/>
  <c r="BM239" i="8"/>
  <c r="BN238" i="8"/>
  <c r="BO238" i="8" s="1"/>
  <c r="AP295" i="1"/>
  <c r="AQ295" i="1" s="1"/>
  <c r="AL297" i="1"/>
  <c r="AM296" i="1"/>
  <c r="AN296" i="1" s="1"/>
  <c r="AO296" i="1" s="1"/>
  <c r="BS238" i="8" l="1"/>
  <c r="BT238" i="8"/>
  <c r="BN239" i="8"/>
  <c r="BO239" i="8" s="1"/>
  <c r="BM240" i="8"/>
  <c r="BN240" i="8" s="1"/>
  <c r="BO240" i="8" s="1"/>
  <c r="BP238" i="8"/>
  <c r="BQ237" i="8"/>
  <c r="BR237" i="8" s="1"/>
  <c r="AP296" i="1"/>
  <c r="AQ296" i="1" s="1"/>
  <c r="AL298" i="1"/>
  <c r="AM297" i="1"/>
  <c r="AN297" i="1" s="1"/>
  <c r="AO297" i="1" s="1"/>
  <c r="BS239" i="8" l="1"/>
  <c r="BT239" i="8"/>
  <c r="BS240" i="8"/>
  <c r="BT240" i="8"/>
  <c r="BP239" i="8"/>
  <c r="BQ238" i="8"/>
  <c r="BR238" i="8" s="1"/>
  <c r="AP297" i="1"/>
  <c r="AQ297" i="1" s="1"/>
  <c r="AL299" i="1"/>
  <c r="AM298" i="1"/>
  <c r="AN298" i="1" s="1"/>
  <c r="AO298" i="1" s="1"/>
  <c r="BP240" i="8" l="1"/>
  <c r="BQ239" i="8"/>
  <c r="BR239" i="8" s="1"/>
  <c r="AP298" i="1"/>
  <c r="AQ298" i="1" s="1"/>
  <c r="AM299" i="1"/>
  <c r="AN299" i="1" s="1"/>
  <c r="AO299" i="1" s="1"/>
  <c r="AL300" i="1"/>
  <c r="BM241" i="8" l="1"/>
  <c r="BQ240" i="8"/>
  <c r="BR240" i="8" s="1"/>
  <c r="AP299" i="1"/>
  <c r="AQ299" i="1" s="1"/>
  <c r="AM300" i="1"/>
  <c r="AN300" i="1" s="1"/>
  <c r="AO300" i="1" s="1"/>
  <c r="AL301" i="1"/>
  <c r="BM242" i="8" l="1"/>
  <c r="BN242" i="8" s="1"/>
  <c r="BO242" i="8" s="1"/>
  <c r="BN241" i="8"/>
  <c r="BO241" i="8" s="1"/>
  <c r="BT241" i="8" s="1"/>
  <c r="AP300" i="1"/>
  <c r="AQ300" i="1" s="1"/>
  <c r="AL302" i="1"/>
  <c r="AM301" i="1"/>
  <c r="AN301" i="1" s="1"/>
  <c r="AO301" i="1" s="1"/>
  <c r="BS242" i="8" l="1"/>
  <c r="BT242" i="8"/>
  <c r="BS241" i="8"/>
  <c r="BP241" i="8"/>
  <c r="AP301" i="1"/>
  <c r="AQ301" i="1" s="1"/>
  <c r="AL303" i="1"/>
  <c r="AM302" i="1"/>
  <c r="AN302" i="1" s="1"/>
  <c r="AO302" i="1" s="1"/>
  <c r="BP242" i="8" l="1"/>
  <c r="BQ241" i="8"/>
  <c r="BR241" i="8" s="1"/>
  <c r="AP302" i="1"/>
  <c r="AQ302" i="1" s="1"/>
  <c r="AM303" i="1"/>
  <c r="AN303" i="1" s="1"/>
  <c r="AO303" i="1" s="1"/>
  <c r="AL304" i="1"/>
  <c r="BM243" i="8" l="1"/>
  <c r="BQ242" i="8"/>
  <c r="BR242" i="8" s="1"/>
  <c r="AP303" i="1"/>
  <c r="AQ303" i="1" s="1"/>
  <c r="AM304" i="1"/>
  <c r="AN304" i="1" s="1"/>
  <c r="AO304" i="1" s="1"/>
  <c r="AL305" i="1"/>
  <c r="BM244" i="8" l="1"/>
  <c r="BN243" i="8"/>
  <c r="BO243" i="8" s="1"/>
  <c r="BT243" i="8" s="1"/>
  <c r="AP304" i="1"/>
  <c r="AQ304" i="1" s="1"/>
  <c r="AM305" i="1"/>
  <c r="AN305" i="1" s="1"/>
  <c r="AO305" i="1" s="1"/>
  <c r="AL306" i="1"/>
  <c r="BM245" i="8" l="1"/>
  <c r="BN244" i="8"/>
  <c r="BO244" i="8" s="1"/>
  <c r="BS243" i="8"/>
  <c r="BP243" i="8"/>
  <c r="AP305" i="1"/>
  <c r="AQ305" i="1" s="1"/>
  <c r="AM306" i="1"/>
  <c r="AN306" i="1" s="1"/>
  <c r="AO306" i="1" s="1"/>
  <c r="AL307" i="1"/>
  <c r="BS244" i="8" l="1"/>
  <c r="BT244" i="8"/>
  <c r="BP244" i="8"/>
  <c r="BQ243" i="8"/>
  <c r="BR243" i="8" s="1"/>
  <c r="BN245" i="8"/>
  <c r="BO245" i="8" s="1"/>
  <c r="BM246" i="8"/>
  <c r="BN246" i="8" s="1"/>
  <c r="BO246" i="8" s="1"/>
  <c r="AP306" i="1"/>
  <c r="AQ306" i="1" s="1"/>
  <c r="AM307" i="1"/>
  <c r="AN307" i="1" s="1"/>
  <c r="AO307" i="1" s="1"/>
  <c r="AL308" i="1"/>
  <c r="BS245" i="8" l="1"/>
  <c r="BT245" i="8"/>
  <c r="BS246" i="8"/>
  <c r="BT246" i="8"/>
  <c r="BP245" i="8"/>
  <c r="BQ244" i="8"/>
  <c r="BR244" i="8" s="1"/>
  <c r="AP307" i="1"/>
  <c r="AQ307" i="1" s="1"/>
  <c r="AM308" i="1"/>
  <c r="AN308" i="1" s="1"/>
  <c r="AO308" i="1" s="1"/>
  <c r="AL309" i="1"/>
  <c r="BP246" i="8" l="1"/>
  <c r="BQ245" i="8"/>
  <c r="BR245" i="8" s="1"/>
  <c r="AP308" i="1"/>
  <c r="AQ308" i="1" s="1"/>
  <c r="AM309" i="1"/>
  <c r="AN309" i="1" s="1"/>
  <c r="AO309" i="1" s="1"/>
  <c r="AL310" i="1"/>
  <c r="BM247" i="8" l="1"/>
  <c r="BQ246" i="8"/>
  <c r="BR246" i="8" s="1"/>
  <c r="AP309" i="1"/>
  <c r="AQ309" i="1" s="1"/>
  <c r="AL311" i="1"/>
  <c r="AM310" i="1"/>
  <c r="AN310" i="1" s="1"/>
  <c r="AO310" i="1" s="1"/>
  <c r="BM248" i="8" l="1"/>
  <c r="BN247" i="8"/>
  <c r="BO247" i="8" s="1"/>
  <c r="BT247" i="8" s="1"/>
  <c r="AP310" i="1"/>
  <c r="AQ310" i="1" s="1"/>
  <c r="AL312" i="1"/>
  <c r="AM312" i="1" s="1"/>
  <c r="AN312" i="1" s="1"/>
  <c r="AM311" i="1"/>
  <c r="AN311" i="1" s="1"/>
  <c r="AO311" i="1" s="1"/>
  <c r="BM249" i="8" l="1"/>
  <c r="BN249" i="8" s="1"/>
  <c r="BO249" i="8" s="1"/>
  <c r="BN248" i="8"/>
  <c r="BO248" i="8" s="1"/>
  <c r="BS247" i="8"/>
  <c r="BP247" i="8"/>
  <c r="AO312" i="1"/>
  <c r="AP312" i="1" s="1"/>
  <c r="AQ312" i="1" s="1"/>
  <c r="AQ316" i="1" s="1"/>
  <c r="AP311" i="1"/>
  <c r="AQ311" i="1" s="1"/>
  <c r="BS248" i="8" l="1"/>
  <c r="BT248" i="8"/>
  <c r="BS249" i="8"/>
  <c r="BT249" i="8"/>
  <c r="BP248" i="8"/>
  <c r="BQ247" i="8"/>
  <c r="BR247" i="8" s="1"/>
  <c r="AS129" i="1"/>
  <c r="AT129" i="1" s="1"/>
  <c r="AU129" i="1" s="1"/>
  <c r="AV129" i="1" s="1"/>
  <c r="AC5" i="1"/>
  <c r="AC6" i="1" s="1"/>
  <c r="AC7" i="1" s="1"/>
  <c r="AC8" i="1" s="1"/>
  <c r="AC9" i="1" s="1"/>
  <c r="AC10" i="1" s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AC58" i="1" s="1"/>
  <c r="AC59" i="1" s="1"/>
  <c r="AC60" i="1" s="1"/>
  <c r="AC61" i="1" s="1"/>
  <c r="AC62" i="1" s="1"/>
  <c r="AC63" i="1" s="1"/>
  <c r="AC64" i="1" s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C95" i="1" s="1"/>
  <c r="AC96" i="1" s="1"/>
  <c r="AC97" i="1" s="1"/>
  <c r="AC98" i="1" s="1"/>
  <c r="AC99" i="1" s="1"/>
  <c r="AC100" i="1" s="1"/>
  <c r="AC101" i="1" s="1"/>
  <c r="AC102" i="1" s="1"/>
  <c r="AC103" i="1" s="1"/>
  <c r="AC104" i="1" s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AC122" i="1" s="1"/>
  <c r="AC123" i="1" s="1"/>
  <c r="AC124" i="1" s="1"/>
  <c r="AC125" i="1" s="1"/>
  <c r="AC126" i="1" s="1"/>
  <c r="AC127" i="1" s="1"/>
  <c r="AC128" i="1" s="1"/>
  <c r="AC129" i="1" s="1"/>
  <c r="AC130" i="1" s="1"/>
  <c r="AC131" i="1" s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C149" i="1" s="1"/>
  <c r="AC150" i="1" s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AC166" i="1" s="1"/>
  <c r="AC167" i="1" s="1"/>
  <c r="AC168" i="1" s="1"/>
  <c r="AC169" i="1" s="1"/>
  <c r="AC170" i="1" s="1"/>
  <c r="AC171" i="1" s="1"/>
  <c r="AC172" i="1" s="1"/>
  <c r="AC173" i="1" s="1"/>
  <c r="AC174" i="1" s="1"/>
  <c r="AC175" i="1" s="1"/>
  <c r="AC176" i="1" s="1"/>
  <c r="AC177" i="1" s="1"/>
  <c r="AC178" i="1" s="1"/>
  <c r="AC179" i="1" s="1"/>
  <c r="AC180" i="1" s="1"/>
  <c r="AC181" i="1" s="1"/>
  <c r="AC182" i="1" s="1"/>
  <c r="AC183" i="1" s="1"/>
  <c r="AC184" i="1" s="1"/>
  <c r="AC185" i="1" s="1"/>
  <c r="AC186" i="1" s="1"/>
  <c r="AC187" i="1" s="1"/>
  <c r="AC188" i="1" s="1"/>
  <c r="AC189" i="1" s="1"/>
  <c r="AC190" i="1" s="1"/>
  <c r="AC191" i="1" s="1"/>
  <c r="AC192" i="1" s="1"/>
  <c r="AC193" i="1" s="1"/>
  <c r="AC194" i="1" s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C205" i="1" s="1"/>
  <c r="AC206" i="1" s="1"/>
  <c r="AC207" i="1" s="1"/>
  <c r="AC208" i="1" s="1"/>
  <c r="AC209" i="1" s="1"/>
  <c r="AC210" i="1" s="1"/>
  <c r="AC211" i="1" s="1"/>
  <c r="AC212" i="1" s="1"/>
  <c r="AC213" i="1" s="1"/>
  <c r="AC214" i="1" s="1"/>
  <c r="AC215" i="1" s="1"/>
  <c r="AC216" i="1" s="1"/>
  <c r="AC217" i="1" s="1"/>
  <c r="AC218" i="1" s="1"/>
  <c r="AC219" i="1" s="1"/>
  <c r="AC220" i="1" s="1"/>
  <c r="AC221" i="1" s="1"/>
  <c r="AC222" i="1" s="1"/>
  <c r="AC223" i="1" s="1"/>
  <c r="AC224" i="1" s="1"/>
  <c r="AC225" i="1" s="1"/>
  <c r="AC226" i="1" s="1"/>
  <c r="AC227" i="1" s="1"/>
  <c r="AC228" i="1" s="1"/>
  <c r="AC229" i="1" s="1"/>
  <c r="AC230" i="1" s="1"/>
  <c r="AC231" i="1" s="1"/>
  <c r="AC232" i="1" s="1"/>
  <c r="AC233" i="1" s="1"/>
  <c r="AC234" i="1" s="1"/>
  <c r="AC235" i="1" s="1"/>
  <c r="AC236" i="1" s="1"/>
  <c r="AC237" i="1" s="1"/>
  <c r="AC238" i="1" s="1"/>
  <c r="AC239" i="1" s="1"/>
  <c r="AC240" i="1" s="1"/>
  <c r="AC241" i="1" s="1"/>
  <c r="AC242" i="1" s="1"/>
  <c r="AC243" i="1" s="1"/>
  <c r="AC244" i="1" s="1"/>
  <c r="AC245" i="1" s="1"/>
  <c r="AC246" i="1" s="1"/>
  <c r="AC247" i="1" s="1"/>
  <c r="AC248" i="1" s="1"/>
  <c r="AC249" i="1" s="1"/>
  <c r="AC250" i="1" s="1"/>
  <c r="AC251" i="1" s="1"/>
  <c r="AC252" i="1" s="1"/>
  <c r="AC253" i="1" s="1"/>
  <c r="AC254" i="1" s="1"/>
  <c r="AC255" i="1" s="1"/>
  <c r="AC256" i="1" s="1"/>
  <c r="AC257" i="1" s="1"/>
  <c r="AC258" i="1" s="1"/>
  <c r="AC259" i="1" s="1"/>
  <c r="AC260" i="1" s="1"/>
  <c r="AC261" i="1" s="1"/>
  <c r="AC262" i="1" s="1"/>
  <c r="AC263" i="1" s="1"/>
  <c r="AC264" i="1" s="1"/>
  <c r="AC265" i="1" s="1"/>
  <c r="AC266" i="1" s="1"/>
  <c r="AC267" i="1" s="1"/>
  <c r="AC268" i="1" s="1"/>
  <c r="AC269" i="1" s="1"/>
  <c r="AC270" i="1" s="1"/>
  <c r="AC271" i="1" s="1"/>
  <c r="AC272" i="1" s="1"/>
  <c r="AC273" i="1" s="1"/>
  <c r="AC274" i="1" s="1"/>
  <c r="AC275" i="1" s="1"/>
  <c r="AC276" i="1" s="1"/>
  <c r="AC277" i="1" s="1"/>
  <c r="AC278" i="1" s="1"/>
  <c r="AC279" i="1" s="1"/>
  <c r="AC280" i="1" s="1"/>
  <c r="AC281" i="1" s="1"/>
  <c r="AC282" i="1" s="1"/>
  <c r="AC283" i="1" s="1"/>
  <c r="AC284" i="1" s="1"/>
  <c r="AC285" i="1" s="1"/>
  <c r="AC286" i="1" s="1"/>
  <c r="AC287" i="1" s="1"/>
  <c r="AC288" i="1" s="1"/>
  <c r="AC289" i="1" s="1"/>
  <c r="AC290" i="1" s="1"/>
  <c r="AC291" i="1" s="1"/>
  <c r="AC292" i="1" s="1"/>
  <c r="AC293" i="1" s="1"/>
  <c r="AC294" i="1" s="1"/>
  <c r="AC295" i="1" s="1"/>
  <c r="AC296" i="1" s="1"/>
  <c r="AC297" i="1" s="1"/>
  <c r="AC298" i="1" s="1"/>
  <c r="AC299" i="1" s="1"/>
  <c r="AC300" i="1" s="1"/>
  <c r="AC301" i="1" s="1"/>
  <c r="AC302" i="1" s="1"/>
  <c r="AC303" i="1" s="1"/>
  <c r="AC304" i="1" s="1"/>
  <c r="AC305" i="1" s="1"/>
  <c r="AC306" i="1" s="1"/>
  <c r="AC307" i="1" s="1"/>
  <c r="AC308" i="1" s="1"/>
  <c r="AC309" i="1" s="1"/>
  <c r="AC310" i="1" s="1"/>
  <c r="AC311" i="1" s="1"/>
  <c r="AC312" i="1" s="1"/>
  <c r="AI5" i="1"/>
  <c r="AI6" i="1" s="1"/>
  <c r="AI7" i="1" s="1"/>
  <c r="AI8" i="1" s="1"/>
  <c r="AI9" i="1" s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AI258" i="1" s="1"/>
  <c r="AI259" i="1" s="1"/>
  <c r="AI260" i="1" s="1"/>
  <c r="AI261" i="1" s="1"/>
  <c r="AI262" i="1" s="1"/>
  <c r="AI263" i="1" s="1"/>
  <c r="AI264" i="1" s="1"/>
  <c r="AI265" i="1" s="1"/>
  <c r="AI266" i="1" s="1"/>
  <c r="AI267" i="1" s="1"/>
  <c r="AI268" i="1" s="1"/>
  <c r="AI269" i="1" s="1"/>
  <c r="AI270" i="1" s="1"/>
  <c r="AI271" i="1" s="1"/>
  <c r="AI272" i="1" s="1"/>
  <c r="AI273" i="1" s="1"/>
  <c r="AI274" i="1" s="1"/>
  <c r="AI275" i="1" s="1"/>
  <c r="AI276" i="1" s="1"/>
  <c r="AI277" i="1" s="1"/>
  <c r="AI278" i="1" s="1"/>
  <c r="AI279" i="1" s="1"/>
  <c r="AI280" i="1" s="1"/>
  <c r="AI281" i="1" s="1"/>
  <c r="AI282" i="1" s="1"/>
  <c r="AI283" i="1" s="1"/>
  <c r="AI284" i="1" s="1"/>
  <c r="AI285" i="1" s="1"/>
  <c r="AI286" i="1" s="1"/>
  <c r="AI287" i="1" s="1"/>
  <c r="AI288" i="1" s="1"/>
  <c r="AI289" i="1" s="1"/>
  <c r="AI290" i="1" s="1"/>
  <c r="AI291" i="1" s="1"/>
  <c r="AI292" i="1" s="1"/>
  <c r="AI293" i="1" s="1"/>
  <c r="AI294" i="1" s="1"/>
  <c r="AI295" i="1" s="1"/>
  <c r="AI296" i="1" s="1"/>
  <c r="AI297" i="1" s="1"/>
  <c r="AI298" i="1" s="1"/>
  <c r="AI299" i="1" s="1"/>
  <c r="AI300" i="1" s="1"/>
  <c r="AI301" i="1" s="1"/>
  <c r="AI302" i="1" s="1"/>
  <c r="AI303" i="1" s="1"/>
  <c r="AI304" i="1" s="1"/>
  <c r="AI305" i="1" s="1"/>
  <c r="AI306" i="1" s="1"/>
  <c r="AI307" i="1" s="1"/>
  <c r="AI308" i="1" s="1"/>
  <c r="AI309" i="1" s="1"/>
  <c r="AI310" i="1" s="1"/>
  <c r="AI311" i="1" s="1"/>
  <c r="AI312" i="1" s="1"/>
  <c r="BP249" i="8" l="1"/>
  <c r="BQ248" i="8"/>
  <c r="BR248" i="8" s="1"/>
  <c r="AW129" i="1"/>
  <c r="AX129" i="1" s="1"/>
  <c r="AS130" i="1"/>
  <c r="BM250" i="8" l="1"/>
  <c r="BQ249" i="8"/>
  <c r="BR249" i="8" s="1"/>
  <c r="AT130" i="1"/>
  <c r="AU130" i="1" s="1"/>
  <c r="AV130" i="1" s="1"/>
  <c r="AS131" i="1"/>
  <c r="BN250" i="8" l="1"/>
  <c r="BO250" i="8" s="1"/>
  <c r="BT250" i="8" s="1"/>
  <c r="BM251" i="8"/>
  <c r="BN251" i="8" s="1"/>
  <c r="BO251" i="8" s="1"/>
  <c r="AT131" i="1"/>
  <c r="AU131" i="1" s="1"/>
  <c r="AV131" i="1" s="1"/>
  <c r="AS132" i="1"/>
  <c r="AW130" i="1"/>
  <c r="AX130" i="1" s="1"/>
  <c r="BS251" i="8" l="1"/>
  <c r="BT251" i="8"/>
  <c r="BS250" i="8"/>
  <c r="BP250" i="8"/>
  <c r="AW131" i="1"/>
  <c r="AX131" i="1" s="1"/>
  <c r="AT132" i="1"/>
  <c r="AU132" i="1" s="1"/>
  <c r="AV132" i="1" s="1"/>
  <c r="AS133" i="1"/>
  <c r="BP251" i="8" l="1"/>
  <c r="BQ250" i="8"/>
  <c r="BR250" i="8" s="1"/>
  <c r="AW132" i="1"/>
  <c r="AX132" i="1" s="1"/>
  <c r="AT133" i="1"/>
  <c r="AU133" i="1" s="1"/>
  <c r="AV133" i="1" s="1"/>
  <c r="AS134" i="1"/>
  <c r="AT134" i="1" s="1"/>
  <c r="AU134" i="1" s="1"/>
  <c r="BM252" i="8" l="1"/>
  <c r="BQ251" i="8"/>
  <c r="BR251" i="8" s="1"/>
  <c r="AV134" i="1"/>
  <c r="AS135" i="1" s="1"/>
  <c r="AT135" i="1" s="1"/>
  <c r="AU135" i="1" s="1"/>
  <c r="AV135" i="1" s="1"/>
  <c r="AS136" i="1" s="1"/>
  <c r="AW133" i="1"/>
  <c r="AX133" i="1" s="1"/>
  <c r="BN252" i="8" l="1"/>
  <c r="BO252" i="8" s="1"/>
  <c r="BT252" i="8" s="1"/>
  <c r="BM253" i="8"/>
  <c r="AW135" i="1"/>
  <c r="AX135" i="1" s="1"/>
  <c r="AW134" i="1"/>
  <c r="AX134" i="1" s="1"/>
  <c r="AS137" i="1"/>
  <c r="AT136" i="1"/>
  <c r="AU136" i="1" s="1"/>
  <c r="AV136" i="1" s="1"/>
  <c r="BS252" i="8" l="1"/>
  <c r="BP252" i="8"/>
  <c r="BM254" i="8"/>
  <c r="BN253" i="8"/>
  <c r="BO253" i="8" s="1"/>
  <c r="AS138" i="1"/>
  <c r="AT138" i="1" s="1"/>
  <c r="AU138" i="1" s="1"/>
  <c r="AT137" i="1"/>
  <c r="AU137" i="1" s="1"/>
  <c r="AV137" i="1" s="1"/>
  <c r="AW137" i="1" s="1"/>
  <c r="AW136" i="1"/>
  <c r="AX136" i="1" s="1"/>
  <c r="BS253" i="8" l="1"/>
  <c r="BT253" i="8"/>
  <c r="BM255" i="8"/>
  <c r="BN255" i="8" s="1"/>
  <c r="BO255" i="8" s="1"/>
  <c r="BN254" i="8"/>
  <c r="BO254" i="8" s="1"/>
  <c r="BP253" i="8"/>
  <c r="BQ252" i="8"/>
  <c r="BR252" i="8" s="1"/>
  <c r="AV138" i="1"/>
  <c r="AX137" i="1"/>
  <c r="BS255" i="8" l="1"/>
  <c r="BT255" i="8"/>
  <c r="BS254" i="8"/>
  <c r="BT254" i="8"/>
  <c r="BP254" i="8"/>
  <c r="BQ253" i="8"/>
  <c r="BR253" i="8" s="1"/>
  <c r="AS139" i="1"/>
  <c r="AT139" i="1" s="1"/>
  <c r="AU139" i="1" s="1"/>
  <c r="AV139" i="1" s="1"/>
  <c r="AW138" i="1"/>
  <c r="AX138" i="1" s="1"/>
  <c r="BP255" i="8" l="1"/>
  <c r="BQ254" i="8"/>
  <c r="BR254" i="8" s="1"/>
  <c r="AS140" i="1"/>
  <c r="AW139" i="1"/>
  <c r="AX139" i="1" s="1"/>
  <c r="BM256" i="8" l="1"/>
  <c r="BQ255" i="8"/>
  <c r="BR255" i="8" s="1"/>
  <c r="AS141" i="1"/>
  <c r="AT140" i="1"/>
  <c r="AU140" i="1" s="1"/>
  <c r="AV140" i="1" s="1"/>
  <c r="BN256" i="8" l="1"/>
  <c r="BO256" i="8" s="1"/>
  <c r="BT256" i="8" s="1"/>
  <c r="BM257" i="8"/>
  <c r="AW140" i="1"/>
  <c r="AX140" i="1" s="1"/>
  <c r="AS142" i="1"/>
  <c r="AT141" i="1"/>
  <c r="AU141" i="1" s="1"/>
  <c r="AV141" i="1" s="1"/>
  <c r="BM258" i="8" l="1"/>
  <c r="BN257" i="8"/>
  <c r="BO257" i="8" s="1"/>
  <c r="BS256" i="8"/>
  <c r="BP256" i="8"/>
  <c r="AW141" i="1"/>
  <c r="AX141" i="1" s="1"/>
  <c r="AS143" i="1"/>
  <c r="AT142" i="1"/>
  <c r="AU142" i="1" s="1"/>
  <c r="AV142" i="1" s="1"/>
  <c r="BS257" i="8" l="1"/>
  <c r="BT257" i="8"/>
  <c r="BP257" i="8"/>
  <c r="BQ256" i="8"/>
  <c r="BR256" i="8" s="1"/>
  <c r="BN258" i="8"/>
  <c r="BO258" i="8" s="1"/>
  <c r="BM259" i="8"/>
  <c r="AW142" i="1"/>
  <c r="AX142" i="1" s="1"/>
  <c r="AS144" i="1"/>
  <c r="AT143" i="1"/>
  <c r="AU143" i="1" s="1"/>
  <c r="AV143" i="1" s="1"/>
  <c r="BS258" i="8" l="1"/>
  <c r="BT258" i="8"/>
  <c r="BM260" i="8"/>
  <c r="BN259" i="8"/>
  <c r="BO259" i="8" s="1"/>
  <c r="BP258" i="8"/>
  <c r="BQ257" i="8"/>
  <c r="BR257" i="8" s="1"/>
  <c r="AW143" i="1"/>
  <c r="AX143" i="1" s="1"/>
  <c r="AS145" i="1"/>
  <c r="AT144" i="1"/>
  <c r="AU144" i="1" s="1"/>
  <c r="AV144" i="1" s="1"/>
  <c r="BS259" i="8" l="1"/>
  <c r="BT259" i="8"/>
  <c r="BP259" i="8"/>
  <c r="BQ258" i="8"/>
  <c r="BR258" i="8" s="1"/>
  <c r="BM261" i="8"/>
  <c r="BN261" i="8" s="1"/>
  <c r="BO261" i="8" s="1"/>
  <c r="BN260" i="8"/>
  <c r="BO260" i="8" s="1"/>
  <c r="AW144" i="1"/>
  <c r="AX144" i="1" s="1"/>
  <c r="AS146" i="1"/>
  <c r="AT145" i="1"/>
  <c r="AU145" i="1" s="1"/>
  <c r="AV145" i="1" s="1"/>
  <c r="BS260" i="8" l="1"/>
  <c r="BT260" i="8"/>
  <c r="BS261" i="8"/>
  <c r="BT261" i="8"/>
  <c r="BP260" i="8"/>
  <c r="BQ259" i="8"/>
  <c r="BR259" i="8" s="1"/>
  <c r="AW145" i="1"/>
  <c r="AX145" i="1" s="1"/>
  <c r="AS147" i="1"/>
  <c r="AT147" i="1" s="1"/>
  <c r="AU147" i="1" s="1"/>
  <c r="AT146" i="1"/>
  <c r="AU146" i="1" s="1"/>
  <c r="AV146" i="1" s="1"/>
  <c r="BP261" i="8" l="1"/>
  <c r="BQ260" i="8"/>
  <c r="BR260" i="8" s="1"/>
  <c r="AV147" i="1"/>
  <c r="AW146" i="1"/>
  <c r="AX146" i="1" s="1"/>
  <c r="BM262" i="8" l="1"/>
  <c r="BQ261" i="8"/>
  <c r="BR261" i="8" s="1"/>
  <c r="AS148" i="1"/>
  <c r="AW147" i="1"/>
  <c r="AX147" i="1" s="1"/>
  <c r="BN262" i="8" l="1"/>
  <c r="BO262" i="8" s="1"/>
  <c r="BT262" i="8" s="1"/>
  <c r="BM263" i="8"/>
  <c r="BN263" i="8" s="1"/>
  <c r="BO263" i="8" s="1"/>
  <c r="AS149" i="1"/>
  <c r="AT148" i="1"/>
  <c r="AU148" i="1" s="1"/>
  <c r="AV148" i="1" s="1"/>
  <c r="BS263" i="8" l="1"/>
  <c r="BT263" i="8"/>
  <c r="BS262" i="8"/>
  <c r="BP262" i="8"/>
  <c r="AW148" i="1"/>
  <c r="AX148" i="1" s="1"/>
  <c r="AS150" i="1"/>
  <c r="AT150" i="1" s="1"/>
  <c r="AU150" i="1" s="1"/>
  <c r="AT149" i="1"/>
  <c r="AU149" i="1" s="1"/>
  <c r="AV149" i="1" s="1"/>
  <c r="BP263" i="8" l="1"/>
  <c r="BQ262" i="8"/>
  <c r="BR262" i="8" s="1"/>
  <c r="AV150" i="1"/>
  <c r="AW149" i="1"/>
  <c r="AX149" i="1" s="1"/>
  <c r="BM264" i="8" l="1"/>
  <c r="BQ263" i="8"/>
  <c r="BR263" i="8" s="1"/>
  <c r="AS151" i="1"/>
  <c r="AT151" i="1" s="1"/>
  <c r="AU151" i="1" s="1"/>
  <c r="AV151" i="1" s="1"/>
  <c r="AW150" i="1"/>
  <c r="AX150" i="1" s="1"/>
  <c r="BN264" i="8" l="1"/>
  <c r="BO264" i="8" s="1"/>
  <c r="BT264" i="8" s="1"/>
  <c r="BM265" i="8"/>
  <c r="BN265" i="8" s="1"/>
  <c r="BO265" i="8" s="1"/>
  <c r="AS152" i="1"/>
  <c r="AT152" i="1" s="1"/>
  <c r="AU152" i="1" s="1"/>
  <c r="AV152" i="1" s="1"/>
  <c r="AW151" i="1"/>
  <c r="AX151" i="1" s="1"/>
  <c r="BS265" i="8" l="1"/>
  <c r="BT265" i="8"/>
  <c r="BS264" i="8"/>
  <c r="BP264" i="8"/>
  <c r="AS153" i="1"/>
  <c r="AW152" i="1"/>
  <c r="AX152" i="1" s="1"/>
  <c r="BP265" i="8" l="1"/>
  <c r="BQ264" i="8"/>
  <c r="BR264" i="8" s="1"/>
  <c r="AS154" i="1"/>
  <c r="AT153" i="1"/>
  <c r="AU153" i="1" s="1"/>
  <c r="AV153" i="1" s="1"/>
  <c r="BM266" i="8" l="1"/>
  <c r="BQ265" i="8"/>
  <c r="BR265" i="8" s="1"/>
  <c r="AW153" i="1"/>
  <c r="AX153" i="1" s="1"/>
  <c r="AS155" i="1"/>
  <c r="AT155" i="1" s="1"/>
  <c r="AU155" i="1" s="1"/>
  <c r="AT154" i="1"/>
  <c r="AU154" i="1" s="1"/>
  <c r="AV154" i="1" s="1"/>
  <c r="BM267" i="8" l="1"/>
  <c r="BN266" i="8"/>
  <c r="BO266" i="8" s="1"/>
  <c r="BT266" i="8" s="1"/>
  <c r="AV155" i="1"/>
  <c r="AW154" i="1"/>
  <c r="AX154" i="1" s="1"/>
  <c r="BS266" i="8" l="1"/>
  <c r="BP266" i="8"/>
  <c r="BN267" i="8"/>
  <c r="BO267" i="8" s="1"/>
  <c r="BM268" i="8"/>
  <c r="AS156" i="1"/>
  <c r="AT156" i="1" s="1"/>
  <c r="AU156" i="1" s="1"/>
  <c r="AV156" i="1" s="1"/>
  <c r="AW155" i="1"/>
  <c r="AX155" i="1" s="1"/>
  <c r="BS267" i="8" l="1"/>
  <c r="BT267" i="8"/>
  <c r="BM269" i="8"/>
  <c r="BN269" i="8" s="1"/>
  <c r="BO269" i="8" s="1"/>
  <c r="BN268" i="8"/>
  <c r="BO268" i="8" s="1"/>
  <c r="BP267" i="8"/>
  <c r="BQ266" i="8"/>
  <c r="BR266" i="8" s="1"/>
  <c r="AS157" i="1"/>
  <c r="AW156" i="1"/>
  <c r="AX156" i="1" s="1"/>
  <c r="BS268" i="8" l="1"/>
  <c r="BT268" i="8"/>
  <c r="BS269" i="8"/>
  <c r="BT269" i="8"/>
  <c r="BP268" i="8"/>
  <c r="BQ267" i="8"/>
  <c r="BR267" i="8" s="1"/>
  <c r="AS158" i="1"/>
  <c r="AT157" i="1"/>
  <c r="AU157" i="1" s="1"/>
  <c r="AV157" i="1" s="1"/>
  <c r="BP269" i="8" l="1"/>
  <c r="BQ268" i="8"/>
  <c r="BR268" i="8" s="1"/>
  <c r="AW157" i="1"/>
  <c r="AX157" i="1" s="1"/>
  <c r="AS159" i="1"/>
  <c r="AT158" i="1"/>
  <c r="AU158" i="1" s="1"/>
  <c r="AV158" i="1" s="1"/>
  <c r="BM270" i="8" l="1"/>
  <c r="BQ269" i="8"/>
  <c r="BR269" i="8" s="1"/>
  <c r="AW158" i="1"/>
  <c r="AX158" i="1" s="1"/>
  <c r="AS160" i="1"/>
  <c r="AT159" i="1"/>
  <c r="AU159" i="1" s="1"/>
  <c r="AV159" i="1" s="1"/>
  <c r="BM271" i="8" l="1"/>
  <c r="BN270" i="8"/>
  <c r="BO270" i="8" s="1"/>
  <c r="BT270" i="8" s="1"/>
  <c r="AW159" i="1"/>
  <c r="AX159" i="1" s="1"/>
  <c r="AS161" i="1"/>
  <c r="AT161" i="1" s="1"/>
  <c r="AU161" i="1" s="1"/>
  <c r="AT160" i="1"/>
  <c r="AU160" i="1" s="1"/>
  <c r="AV160" i="1" s="1"/>
  <c r="BS270" i="8" l="1"/>
  <c r="BP270" i="8"/>
  <c r="BN271" i="8"/>
  <c r="BO271" i="8" s="1"/>
  <c r="BM272" i="8"/>
  <c r="AV161" i="1"/>
  <c r="AW160" i="1"/>
  <c r="AX160" i="1" s="1"/>
  <c r="BS271" i="8" l="1"/>
  <c r="BT271" i="8"/>
  <c r="BN272" i="8"/>
  <c r="BO272" i="8" s="1"/>
  <c r="BM273" i="8"/>
  <c r="BN273" i="8" s="1"/>
  <c r="BO273" i="8" s="1"/>
  <c r="BP271" i="8"/>
  <c r="BQ270" i="8"/>
  <c r="BR270" i="8" s="1"/>
  <c r="AS162" i="1"/>
  <c r="AT162" i="1" s="1"/>
  <c r="AU162" i="1" s="1"/>
  <c r="AV162" i="1" s="1"/>
  <c r="AW161" i="1"/>
  <c r="AX161" i="1" s="1"/>
  <c r="BS273" i="8" l="1"/>
  <c r="BT273" i="8"/>
  <c r="BS272" i="8"/>
  <c r="BT272" i="8"/>
  <c r="BP272" i="8"/>
  <c r="BQ271" i="8"/>
  <c r="BR271" i="8" s="1"/>
  <c r="AS163" i="1"/>
  <c r="AT163" i="1" s="1"/>
  <c r="AU163" i="1" s="1"/>
  <c r="AV163" i="1" s="1"/>
  <c r="AW162" i="1"/>
  <c r="AX162" i="1" s="1"/>
  <c r="BP273" i="8" l="1"/>
  <c r="BQ272" i="8"/>
  <c r="BR272" i="8" s="1"/>
  <c r="AS164" i="1"/>
  <c r="AT164" i="1" s="1"/>
  <c r="AU164" i="1" s="1"/>
  <c r="AV164" i="1" s="1"/>
  <c r="AW163" i="1"/>
  <c r="AX163" i="1" s="1"/>
  <c r="BM274" i="8" l="1"/>
  <c r="BN274" i="8" s="1"/>
  <c r="BO274" i="8" s="1"/>
  <c r="BQ273" i="8"/>
  <c r="BR273" i="8" s="1"/>
  <c r="AS165" i="1"/>
  <c r="AW164" i="1"/>
  <c r="AX164" i="1" s="1"/>
  <c r="BS274" i="8" l="1"/>
  <c r="BT274" i="8"/>
  <c r="BP274" i="8"/>
  <c r="AS166" i="1"/>
  <c r="AT165" i="1"/>
  <c r="AU165" i="1" s="1"/>
  <c r="AV165" i="1" s="1"/>
  <c r="BM275" i="8" l="1"/>
  <c r="BQ274" i="8"/>
  <c r="BR274" i="8" s="1"/>
  <c r="AS167" i="1"/>
  <c r="AT166" i="1"/>
  <c r="AU166" i="1" s="1"/>
  <c r="AV166" i="1" s="1"/>
  <c r="AW165" i="1"/>
  <c r="AX165" i="1" s="1"/>
  <c r="BN275" i="8" l="1"/>
  <c r="BO275" i="8" s="1"/>
  <c r="BT275" i="8" s="1"/>
  <c r="BM276" i="8"/>
  <c r="AS168" i="1"/>
  <c r="AT167" i="1"/>
  <c r="AU167" i="1" s="1"/>
  <c r="AV167" i="1" s="1"/>
  <c r="AW166" i="1"/>
  <c r="AX166" i="1" s="1"/>
  <c r="BM277" i="8" l="1"/>
  <c r="BN277" i="8" s="1"/>
  <c r="BO277" i="8" s="1"/>
  <c r="BN276" i="8"/>
  <c r="BO276" i="8" s="1"/>
  <c r="BS275" i="8"/>
  <c r="BP275" i="8"/>
  <c r="AS169" i="1"/>
  <c r="AT168" i="1"/>
  <c r="AU168" i="1" s="1"/>
  <c r="AV168" i="1" s="1"/>
  <c r="AW167" i="1"/>
  <c r="AX167" i="1" s="1"/>
  <c r="BS277" i="8" l="1"/>
  <c r="BT277" i="8"/>
  <c r="BS276" i="8"/>
  <c r="BT276" i="8"/>
  <c r="BP276" i="8"/>
  <c r="BQ275" i="8"/>
  <c r="BR275" i="8" s="1"/>
  <c r="AS170" i="1"/>
  <c r="AT169" i="1"/>
  <c r="AU169" i="1" s="1"/>
  <c r="AV169" i="1" s="1"/>
  <c r="AW168" i="1"/>
  <c r="AX168" i="1" s="1"/>
  <c r="BP277" i="8" l="1"/>
  <c r="BQ276" i="8"/>
  <c r="BR276" i="8" s="1"/>
  <c r="AS171" i="1"/>
  <c r="AT170" i="1"/>
  <c r="AU170" i="1" s="1"/>
  <c r="AV170" i="1" s="1"/>
  <c r="AW169" i="1"/>
  <c r="AX169" i="1" s="1"/>
  <c r="BM278" i="8" l="1"/>
  <c r="BQ277" i="8"/>
  <c r="BR277" i="8" s="1"/>
  <c r="AS172" i="1"/>
  <c r="AT171" i="1"/>
  <c r="AU171" i="1" s="1"/>
  <c r="AV171" i="1" s="1"/>
  <c r="AW170" i="1"/>
  <c r="AX170" i="1" s="1"/>
  <c r="BN278" i="8" l="1"/>
  <c r="BO278" i="8" s="1"/>
  <c r="BT278" i="8" s="1"/>
  <c r="BM279" i="8"/>
  <c r="AS173" i="1"/>
  <c r="AT172" i="1"/>
  <c r="AU172" i="1" s="1"/>
  <c r="AV172" i="1" s="1"/>
  <c r="AW171" i="1"/>
  <c r="AX171" i="1" s="1"/>
  <c r="BN279" i="8" l="1"/>
  <c r="BO279" i="8" s="1"/>
  <c r="BM280" i="8"/>
  <c r="BS278" i="8"/>
  <c r="BP278" i="8"/>
  <c r="AS174" i="1"/>
  <c r="AT173" i="1"/>
  <c r="AU173" i="1" s="1"/>
  <c r="AV173" i="1" s="1"/>
  <c r="AW172" i="1"/>
  <c r="AX172" i="1" s="1"/>
  <c r="BS279" i="8" l="1"/>
  <c r="BT279" i="8"/>
  <c r="BP279" i="8"/>
  <c r="BQ278" i="8"/>
  <c r="BR278" i="8" s="1"/>
  <c r="BM281" i="8"/>
  <c r="BN280" i="8"/>
  <c r="BO280" i="8" s="1"/>
  <c r="AS175" i="1"/>
  <c r="AT174" i="1"/>
  <c r="AU174" i="1" s="1"/>
  <c r="AV174" i="1" s="1"/>
  <c r="AW173" i="1"/>
  <c r="AX173" i="1" s="1"/>
  <c r="BS280" i="8" l="1"/>
  <c r="BT280" i="8"/>
  <c r="BN281" i="8"/>
  <c r="BO281" i="8" s="1"/>
  <c r="BM282" i="8"/>
  <c r="BP280" i="8"/>
  <c r="BQ279" i="8"/>
  <c r="BR279" i="8" s="1"/>
  <c r="AW174" i="1"/>
  <c r="AX174" i="1" s="1"/>
  <c r="AS176" i="1"/>
  <c r="AT175" i="1"/>
  <c r="AU175" i="1" s="1"/>
  <c r="AV175" i="1" s="1"/>
  <c r="BS281" i="8" l="1"/>
  <c r="BT281" i="8"/>
  <c r="BP281" i="8"/>
  <c r="BQ280" i="8"/>
  <c r="BR280" i="8" s="1"/>
  <c r="BM283" i="8"/>
  <c r="BN282" i="8"/>
  <c r="BO282" i="8" s="1"/>
  <c r="AW175" i="1"/>
  <c r="AX175" i="1" s="1"/>
  <c r="AS177" i="1"/>
  <c r="AT176" i="1"/>
  <c r="AU176" i="1" s="1"/>
  <c r="AV176" i="1" s="1"/>
  <c r="BS282" i="8" l="1"/>
  <c r="BT282" i="8"/>
  <c r="BN283" i="8"/>
  <c r="BO283" i="8" s="1"/>
  <c r="BM284" i="8"/>
  <c r="BN284" i="8" s="1"/>
  <c r="BO284" i="8" s="1"/>
  <c r="BP282" i="8"/>
  <c r="BQ281" i="8"/>
  <c r="BR281" i="8" s="1"/>
  <c r="AW176" i="1"/>
  <c r="AX176" i="1" s="1"/>
  <c r="AS178" i="1"/>
  <c r="AT177" i="1"/>
  <c r="AU177" i="1" s="1"/>
  <c r="AV177" i="1" s="1"/>
  <c r="BS284" i="8" l="1"/>
  <c r="BT284" i="8"/>
  <c r="BS283" i="8"/>
  <c r="BT283" i="8"/>
  <c r="BP283" i="8"/>
  <c r="BQ282" i="8"/>
  <c r="BR282" i="8" s="1"/>
  <c r="AW177" i="1"/>
  <c r="AX177" i="1" s="1"/>
  <c r="AS179" i="1"/>
  <c r="AT178" i="1"/>
  <c r="AU178" i="1" s="1"/>
  <c r="AV178" i="1" s="1"/>
  <c r="BP284" i="8" l="1"/>
  <c r="BQ283" i="8"/>
  <c r="BR283" i="8" s="1"/>
  <c r="AW178" i="1"/>
  <c r="AX178" i="1" s="1"/>
  <c r="AS180" i="1"/>
  <c r="AT179" i="1"/>
  <c r="AU179" i="1" s="1"/>
  <c r="AV179" i="1" s="1"/>
  <c r="BM285" i="8" l="1"/>
  <c r="BQ284" i="8"/>
  <c r="BR284" i="8" s="1"/>
  <c r="AW179" i="1"/>
  <c r="AX179" i="1" s="1"/>
  <c r="AS181" i="1"/>
  <c r="AT181" i="1" s="1"/>
  <c r="AU181" i="1" s="1"/>
  <c r="AT180" i="1"/>
  <c r="AU180" i="1" s="1"/>
  <c r="AV180" i="1" s="1"/>
  <c r="BM286" i="8" l="1"/>
  <c r="BN285" i="8"/>
  <c r="BO285" i="8" s="1"/>
  <c r="BT285" i="8" s="1"/>
  <c r="AV181" i="1"/>
  <c r="AW180" i="1"/>
  <c r="AX180" i="1" s="1"/>
  <c r="BS285" i="8" l="1"/>
  <c r="BP285" i="8"/>
  <c r="BM287" i="8"/>
  <c r="BN287" i="8" s="1"/>
  <c r="BO287" i="8" s="1"/>
  <c r="BN286" i="8"/>
  <c r="BO286" i="8" s="1"/>
  <c r="AS182" i="1"/>
  <c r="AT182" i="1" s="1"/>
  <c r="AU182" i="1" s="1"/>
  <c r="AV182" i="1" s="1"/>
  <c r="AW181" i="1"/>
  <c r="AX181" i="1" s="1"/>
  <c r="BS286" i="8" l="1"/>
  <c r="BT286" i="8"/>
  <c r="BS287" i="8"/>
  <c r="BT287" i="8"/>
  <c r="BP286" i="8"/>
  <c r="BQ285" i="8"/>
  <c r="BR285" i="8" s="1"/>
  <c r="AS183" i="1"/>
  <c r="AW182" i="1"/>
  <c r="AX182" i="1" s="1"/>
  <c r="BP287" i="8" l="1"/>
  <c r="BQ286" i="8"/>
  <c r="BR286" i="8" s="1"/>
  <c r="AS184" i="1"/>
  <c r="AT183" i="1"/>
  <c r="AU183" i="1" s="1"/>
  <c r="AV183" i="1" s="1"/>
  <c r="BM288" i="8" l="1"/>
  <c r="BQ287" i="8"/>
  <c r="BR287" i="8" s="1"/>
  <c r="AW183" i="1"/>
  <c r="AX183" i="1" s="1"/>
  <c r="AS185" i="1"/>
  <c r="AT184" i="1"/>
  <c r="AU184" i="1" s="1"/>
  <c r="AV184" i="1" s="1"/>
  <c r="BN288" i="8" l="1"/>
  <c r="BO288" i="8" s="1"/>
  <c r="BT288" i="8" s="1"/>
  <c r="BM289" i="8"/>
  <c r="AW184" i="1"/>
  <c r="AX184" i="1" s="1"/>
  <c r="AS186" i="1"/>
  <c r="AT185" i="1"/>
  <c r="AU185" i="1" s="1"/>
  <c r="AV185" i="1" s="1"/>
  <c r="BN289" i="8" l="1"/>
  <c r="BO289" i="8" s="1"/>
  <c r="BM290" i="8"/>
  <c r="BS288" i="8"/>
  <c r="BP288" i="8"/>
  <c r="AW185" i="1"/>
  <c r="AX185" i="1" s="1"/>
  <c r="AS187" i="1"/>
  <c r="AT186" i="1"/>
  <c r="AU186" i="1" s="1"/>
  <c r="AV186" i="1" s="1"/>
  <c r="BS289" i="8" l="1"/>
  <c r="BT289" i="8"/>
  <c r="BP289" i="8"/>
  <c r="BQ288" i="8"/>
  <c r="BR288" i="8" s="1"/>
  <c r="BN290" i="8"/>
  <c r="BO290" i="8" s="1"/>
  <c r="BM291" i="8"/>
  <c r="BN291" i="8" s="1"/>
  <c r="BO291" i="8" s="1"/>
  <c r="AW186" i="1"/>
  <c r="AX186" i="1" s="1"/>
  <c r="AT187" i="1"/>
  <c r="AU187" i="1" s="1"/>
  <c r="AV187" i="1" s="1"/>
  <c r="AS188" i="1"/>
  <c r="AT188" i="1" s="1"/>
  <c r="AU188" i="1" s="1"/>
  <c r="BS291" i="8" l="1"/>
  <c r="BT291" i="8"/>
  <c r="BS290" i="8"/>
  <c r="BT290" i="8"/>
  <c r="BP290" i="8"/>
  <c r="BQ289" i="8"/>
  <c r="BR289" i="8" s="1"/>
  <c r="AV188" i="1"/>
  <c r="AW187" i="1"/>
  <c r="AX187" i="1" s="1"/>
  <c r="BP291" i="8" l="1"/>
  <c r="BQ290" i="8"/>
  <c r="BR290" i="8" s="1"/>
  <c r="AS189" i="1"/>
  <c r="AT189" i="1" s="1"/>
  <c r="AU189" i="1" s="1"/>
  <c r="AV189" i="1" s="1"/>
  <c r="AW188" i="1"/>
  <c r="AX188" i="1" s="1"/>
  <c r="BM292" i="8" l="1"/>
  <c r="BQ291" i="8"/>
  <c r="BR291" i="8" s="1"/>
  <c r="AS190" i="1"/>
  <c r="AT190" i="1" s="1"/>
  <c r="AU190" i="1" s="1"/>
  <c r="AV190" i="1" s="1"/>
  <c r="AW189" i="1"/>
  <c r="AX189" i="1" s="1"/>
  <c r="BM293" i="8" l="1"/>
  <c r="BN292" i="8"/>
  <c r="BO292" i="8" s="1"/>
  <c r="BT292" i="8" s="1"/>
  <c r="AS191" i="1"/>
  <c r="AT191" i="1" s="1"/>
  <c r="AU191" i="1" s="1"/>
  <c r="AV191" i="1" s="1"/>
  <c r="AW190" i="1"/>
  <c r="AX190" i="1" s="1"/>
  <c r="BS292" i="8" l="1"/>
  <c r="BP292" i="8"/>
  <c r="BN293" i="8"/>
  <c r="BO293" i="8" s="1"/>
  <c r="BM294" i="8"/>
  <c r="BN294" i="8" s="1"/>
  <c r="BO294" i="8" s="1"/>
  <c r="AS192" i="1"/>
  <c r="AW191" i="1"/>
  <c r="AX191" i="1" s="1"/>
  <c r="BS293" i="8" l="1"/>
  <c r="BT293" i="8"/>
  <c r="BS294" i="8"/>
  <c r="BT294" i="8"/>
  <c r="BP293" i="8"/>
  <c r="BQ292" i="8"/>
  <c r="BR292" i="8" s="1"/>
  <c r="AT192" i="1"/>
  <c r="AU192" i="1" s="1"/>
  <c r="AV192" i="1" s="1"/>
  <c r="AS193" i="1"/>
  <c r="AT193" i="1" s="1"/>
  <c r="AU193" i="1" s="1"/>
  <c r="BP294" i="8" l="1"/>
  <c r="BQ293" i="8"/>
  <c r="BR293" i="8" s="1"/>
  <c r="AV193" i="1"/>
  <c r="AW192" i="1"/>
  <c r="AX192" i="1" s="1"/>
  <c r="BM295" i="8" l="1"/>
  <c r="BQ294" i="8"/>
  <c r="BR294" i="8" s="1"/>
  <c r="AS194" i="1"/>
  <c r="AT194" i="1" s="1"/>
  <c r="AU194" i="1" s="1"/>
  <c r="AV194" i="1" s="1"/>
  <c r="AW193" i="1"/>
  <c r="AX193" i="1" s="1"/>
  <c r="BN295" i="8" l="1"/>
  <c r="BO295" i="8" s="1"/>
  <c r="BT295" i="8" s="1"/>
  <c r="BM296" i="8"/>
  <c r="AS195" i="1"/>
  <c r="AW194" i="1"/>
  <c r="AX194" i="1" s="1"/>
  <c r="BN296" i="8" l="1"/>
  <c r="BO296" i="8" s="1"/>
  <c r="BM297" i="8"/>
  <c r="BN297" i="8" s="1"/>
  <c r="BO297" i="8" s="1"/>
  <c r="BS295" i="8"/>
  <c r="BP295" i="8"/>
  <c r="AT195" i="1"/>
  <c r="AU195" i="1" s="1"/>
  <c r="AV195" i="1" s="1"/>
  <c r="AS196" i="1"/>
  <c r="AT196" i="1" s="1"/>
  <c r="AU196" i="1" s="1"/>
  <c r="BS296" i="8" l="1"/>
  <c r="BT296" i="8"/>
  <c r="BS297" i="8"/>
  <c r="BT297" i="8"/>
  <c r="BP296" i="8"/>
  <c r="BQ295" i="8"/>
  <c r="BR295" i="8" s="1"/>
  <c r="AV196" i="1"/>
  <c r="AW195" i="1"/>
  <c r="AX195" i="1" s="1"/>
  <c r="BP297" i="8" l="1"/>
  <c r="BQ296" i="8"/>
  <c r="BR296" i="8" s="1"/>
  <c r="AS197" i="1"/>
  <c r="AT197" i="1" s="1"/>
  <c r="AU197" i="1" s="1"/>
  <c r="AV197" i="1" s="1"/>
  <c r="AW196" i="1"/>
  <c r="AX196" i="1" s="1"/>
  <c r="BM298" i="8" l="1"/>
  <c r="BQ297" i="8"/>
  <c r="BR297" i="8" s="1"/>
  <c r="AS198" i="1"/>
  <c r="AW197" i="1"/>
  <c r="AX197" i="1" s="1"/>
  <c r="BN298" i="8" l="1"/>
  <c r="BO298" i="8" s="1"/>
  <c r="BT298" i="8" s="1"/>
  <c r="AT198" i="1"/>
  <c r="AU198" i="1" s="1"/>
  <c r="AV198" i="1" s="1"/>
  <c r="AS199" i="1"/>
  <c r="AT199" i="1" s="1"/>
  <c r="AU199" i="1" s="1"/>
  <c r="BS298" i="8" l="1"/>
  <c r="BP298" i="8"/>
  <c r="BM299" i="8" s="1"/>
  <c r="AV199" i="1"/>
  <c r="AW198" i="1"/>
  <c r="AX198" i="1" s="1"/>
  <c r="BN299" i="8" l="1"/>
  <c r="BO299" i="8" s="1"/>
  <c r="BS299" i="8" s="1"/>
  <c r="BQ298" i="8"/>
  <c r="BR298" i="8" s="1"/>
  <c r="AS200" i="1"/>
  <c r="AT200" i="1" s="1"/>
  <c r="AU200" i="1" s="1"/>
  <c r="AV200" i="1" s="1"/>
  <c r="AW199" i="1"/>
  <c r="AX199" i="1" s="1"/>
  <c r="BT299" i="8" l="1"/>
  <c r="BP299" i="8"/>
  <c r="BM300" i="8" s="1"/>
  <c r="BQ299" i="8"/>
  <c r="BR299" i="8" s="1"/>
  <c r="AS201" i="1"/>
  <c r="AT201" i="1" s="1"/>
  <c r="AU201" i="1" s="1"/>
  <c r="AV201" i="1" s="1"/>
  <c r="AW200" i="1"/>
  <c r="AX200" i="1" s="1"/>
  <c r="BN300" i="8" l="1"/>
  <c r="BO300" i="8" s="1"/>
  <c r="AS202" i="1"/>
  <c r="AT202" i="1" s="1"/>
  <c r="AU202" i="1" s="1"/>
  <c r="AV202" i="1" s="1"/>
  <c r="AW201" i="1"/>
  <c r="AX201" i="1" s="1"/>
  <c r="BP300" i="8" l="1"/>
  <c r="BM301" i="8" s="1"/>
  <c r="BN301" i="8" s="1"/>
  <c r="BO301" i="8" s="1"/>
  <c r="BS300" i="8"/>
  <c r="BT300" i="8"/>
  <c r="AS203" i="1"/>
  <c r="AW202" i="1"/>
  <c r="AX202" i="1" s="1"/>
  <c r="BQ300" i="8" l="1"/>
  <c r="BR300" i="8" s="1"/>
  <c r="BP301" i="8"/>
  <c r="BM302" i="8" s="1"/>
  <c r="BT301" i="8"/>
  <c r="BS301" i="8"/>
  <c r="AT203" i="1"/>
  <c r="AU203" i="1" s="1"/>
  <c r="AV203" i="1" s="1"/>
  <c r="AS204" i="1"/>
  <c r="BN302" i="8" l="1"/>
  <c r="BO302" i="8" s="1"/>
  <c r="BP302" i="8" s="1"/>
  <c r="BM303" i="8" s="1"/>
  <c r="BQ301" i="8"/>
  <c r="BR301" i="8" s="1"/>
  <c r="AW203" i="1"/>
  <c r="AX203" i="1" s="1"/>
  <c r="AT204" i="1"/>
  <c r="AU204" i="1" s="1"/>
  <c r="AV204" i="1" s="1"/>
  <c r="AS205" i="1"/>
  <c r="AT205" i="1" s="1"/>
  <c r="AU205" i="1" s="1"/>
  <c r="BN303" i="8" l="1"/>
  <c r="BO303" i="8" s="1"/>
  <c r="BS303" i="8" s="1"/>
  <c r="BM304" i="8"/>
  <c r="BM305" i="8" s="1"/>
  <c r="BT302" i="8"/>
  <c r="BS302" i="8"/>
  <c r="BQ302" i="8"/>
  <c r="BR302" i="8" s="1"/>
  <c r="AV205" i="1"/>
  <c r="AW204" i="1"/>
  <c r="AX204" i="1" s="1"/>
  <c r="BN305" i="8" l="1"/>
  <c r="BO305" i="8" s="1"/>
  <c r="BM306" i="8"/>
  <c r="BN304" i="8"/>
  <c r="BO304" i="8" s="1"/>
  <c r="BS304" i="8" s="1"/>
  <c r="BP303" i="8"/>
  <c r="BT303" i="8"/>
  <c r="BQ303" i="8"/>
  <c r="BR303" i="8" s="1"/>
  <c r="AS206" i="1"/>
  <c r="AW205" i="1"/>
  <c r="AX205" i="1" s="1"/>
  <c r="BM307" i="8" l="1"/>
  <c r="BN306" i="8"/>
  <c r="BO306" i="8" s="1"/>
  <c r="BT305" i="8"/>
  <c r="BS305" i="8"/>
  <c r="BP304" i="8"/>
  <c r="BP305" i="8" s="1"/>
  <c r="BT304" i="8"/>
  <c r="BQ304" i="8"/>
  <c r="BR304" i="8" s="1"/>
  <c r="AT206" i="1"/>
  <c r="AU206" i="1" s="1"/>
  <c r="AV206" i="1" s="1"/>
  <c r="AS207" i="1"/>
  <c r="AT207" i="1" s="1"/>
  <c r="AU207" i="1" s="1"/>
  <c r="BP306" i="8" l="1"/>
  <c r="BQ305" i="8"/>
  <c r="BR305" i="8" s="1"/>
  <c r="BN307" i="8"/>
  <c r="BO307" i="8" s="1"/>
  <c r="BM308" i="8"/>
  <c r="BT306" i="8"/>
  <c r="BS306" i="8"/>
  <c r="AV207" i="1"/>
  <c r="AW206" i="1"/>
  <c r="AX206" i="1" s="1"/>
  <c r="BT307" i="8" l="1"/>
  <c r="BS307" i="8"/>
  <c r="BP307" i="8"/>
  <c r="BQ306" i="8"/>
  <c r="BR306" i="8" s="1"/>
  <c r="BM309" i="8"/>
  <c r="BN308" i="8"/>
  <c r="BO308" i="8" s="1"/>
  <c r="AS208" i="1"/>
  <c r="AW207" i="1"/>
  <c r="AX207" i="1" s="1"/>
  <c r="BP308" i="8" l="1"/>
  <c r="BQ307" i="8"/>
  <c r="BR307" i="8" s="1"/>
  <c r="BS308" i="8"/>
  <c r="BT308" i="8"/>
  <c r="BM310" i="8"/>
  <c r="BN309" i="8"/>
  <c r="BO309" i="8" s="1"/>
  <c r="AT208" i="1"/>
  <c r="AU208" i="1" s="1"/>
  <c r="AV208" i="1" s="1"/>
  <c r="AS209" i="1"/>
  <c r="AT209" i="1" s="1"/>
  <c r="AU209" i="1" s="1"/>
  <c r="BT309" i="8" l="1"/>
  <c r="BS309" i="8"/>
  <c r="BM311" i="8"/>
  <c r="BN310" i="8"/>
  <c r="BO310" i="8" s="1"/>
  <c r="BP309" i="8"/>
  <c r="BQ308" i="8"/>
  <c r="BR308" i="8" s="1"/>
  <c r="AV209" i="1"/>
  <c r="AW208" i="1"/>
  <c r="AX208" i="1" s="1"/>
  <c r="BP310" i="8" l="1"/>
  <c r="BQ309" i="8"/>
  <c r="BR309" i="8" s="1"/>
  <c r="BT310" i="8"/>
  <c r="BS310" i="8"/>
  <c r="BN311" i="8"/>
  <c r="BO311" i="8" s="1"/>
  <c r="BM312" i="8"/>
  <c r="AS210" i="1"/>
  <c r="AT210" i="1" s="1"/>
  <c r="AU210" i="1" s="1"/>
  <c r="AV210" i="1" s="1"/>
  <c r="AW209" i="1"/>
  <c r="AX209" i="1" s="1"/>
  <c r="BP311" i="8" l="1"/>
  <c r="BQ310" i="8"/>
  <c r="BR310" i="8" s="1"/>
  <c r="BM313" i="8"/>
  <c r="BN312" i="8"/>
  <c r="BO312" i="8" s="1"/>
  <c r="BS311" i="8"/>
  <c r="BT311" i="8"/>
  <c r="AS211" i="1"/>
  <c r="AT211" i="1" s="1"/>
  <c r="AU211" i="1" s="1"/>
  <c r="AV211" i="1" s="1"/>
  <c r="AW210" i="1"/>
  <c r="AX210" i="1" s="1"/>
  <c r="BT312" i="8" l="1"/>
  <c r="BS312" i="8"/>
  <c r="BP312" i="8"/>
  <c r="BQ311" i="8"/>
  <c r="BR311" i="8" s="1"/>
  <c r="BN313" i="8"/>
  <c r="BO313" i="8" s="1"/>
  <c r="BM314" i="8"/>
  <c r="AS212" i="1"/>
  <c r="AT212" i="1" s="1"/>
  <c r="AU212" i="1" s="1"/>
  <c r="AV212" i="1" s="1"/>
  <c r="AW211" i="1"/>
  <c r="AX211" i="1" s="1"/>
  <c r="BT313" i="8" l="1"/>
  <c r="BS313" i="8"/>
  <c r="BN314" i="8"/>
  <c r="BO314" i="8" s="1"/>
  <c r="BM315" i="8"/>
  <c r="BP313" i="8"/>
  <c r="BQ312" i="8"/>
  <c r="BR312" i="8" s="1"/>
  <c r="AS213" i="1"/>
  <c r="AT213" i="1" s="1"/>
  <c r="AU213" i="1" s="1"/>
  <c r="AV213" i="1" s="1"/>
  <c r="AW212" i="1"/>
  <c r="AX212" i="1" s="1"/>
  <c r="BT314" i="8" l="1"/>
  <c r="BS314" i="8"/>
  <c r="BP314" i="8"/>
  <c r="BQ313" i="8"/>
  <c r="BR313" i="8" s="1"/>
  <c r="BN315" i="8"/>
  <c r="BO315" i="8" s="1"/>
  <c r="BM316" i="8"/>
  <c r="AS214" i="1"/>
  <c r="AW213" i="1"/>
  <c r="AX213" i="1" s="1"/>
  <c r="BP315" i="8" l="1"/>
  <c r="BQ314" i="8"/>
  <c r="BR314" i="8" s="1"/>
  <c r="BM317" i="8"/>
  <c r="BN316" i="8"/>
  <c r="BO316" i="8" s="1"/>
  <c r="BT315" i="8"/>
  <c r="BS315" i="8"/>
  <c r="AS215" i="1"/>
  <c r="AT215" i="1" s="1"/>
  <c r="AU215" i="1" s="1"/>
  <c r="AT214" i="1"/>
  <c r="AU214" i="1" s="1"/>
  <c r="AV214" i="1" s="1"/>
  <c r="BT316" i="8" l="1"/>
  <c r="BS316" i="8"/>
  <c r="BP316" i="8"/>
  <c r="BQ315" i="8"/>
  <c r="BR315" i="8" s="1"/>
  <c r="BM318" i="8"/>
  <c r="BN318" i="8" s="1"/>
  <c r="BO318" i="8" s="1"/>
  <c r="BN317" i="8"/>
  <c r="BO317" i="8" s="1"/>
  <c r="AV215" i="1"/>
  <c r="AW214" i="1"/>
  <c r="AX214" i="1" s="1"/>
  <c r="BP317" i="8" l="1"/>
  <c r="BQ316" i="8"/>
  <c r="BR316" i="8" s="1"/>
  <c r="BT317" i="8"/>
  <c r="BS317" i="8"/>
  <c r="BT318" i="8"/>
  <c r="BS318" i="8"/>
  <c r="AS216" i="1"/>
  <c r="AT216" i="1" s="1"/>
  <c r="AU216" i="1" s="1"/>
  <c r="AV216" i="1" s="1"/>
  <c r="AW215" i="1"/>
  <c r="AX215" i="1" s="1"/>
  <c r="BS320" i="8" l="1"/>
  <c r="BT321" i="8" s="1"/>
  <c r="BT320" i="8"/>
  <c r="BP318" i="8"/>
  <c r="BQ318" i="8" s="1"/>
  <c r="BR318" i="8" s="1"/>
  <c r="BR320" i="8" s="1"/>
  <c r="BQ317" i="8"/>
  <c r="BR317" i="8" s="1"/>
  <c r="AS217" i="1"/>
  <c r="AW216" i="1"/>
  <c r="AX216" i="1" s="1"/>
  <c r="BS321" i="8" l="1"/>
  <c r="BT322" i="8"/>
  <c r="BT323" i="8" s="1"/>
  <c r="AS218" i="1"/>
  <c r="AT218" i="1" s="1"/>
  <c r="AU218" i="1" s="1"/>
  <c r="AT217" i="1"/>
  <c r="AU217" i="1" s="1"/>
  <c r="AV217" i="1" s="1"/>
  <c r="AV218" i="1" l="1"/>
  <c r="AW217" i="1"/>
  <c r="AX217" i="1" s="1"/>
  <c r="AS219" i="1" l="1"/>
  <c r="AW218" i="1"/>
  <c r="AX218" i="1" s="1"/>
  <c r="AS220" i="1" l="1"/>
  <c r="AT220" i="1" s="1"/>
  <c r="AU220" i="1" s="1"/>
  <c r="AT219" i="1"/>
  <c r="AU219" i="1" s="1"/>
  <c r="AV219" i="1" s="1"/>
  <c r="AV220" i="1" l="1"/>
  <c r="AW219" i="1"/>
  <c r="AX219" i="1" s="1"/>
  <c r="AS221" i="1" l="1"/>
  <c r="AW220" i="1"/>
  <c r="AX220" i="1" s="1"/>
  <c r="AS222" i="1" l="1"/>
  <c r="AT221" i="1"/>
  <c r="AU221" i="1" s="1"/>
  <c r="AV221" i="1" s="1"/>
  <c r="AS223" i="1" l="1"/>
  <c r="AT223" i="1" s="1"/>
  <c r="AU223" i="1" s="1"/>
  <c r="AT222" i="1"/>
  <c r="AU222" i="1" s="1"/>
  <c r="AV222" i="1" s="1"/>
  <c r="AW221" i="1"/>
  <c r="AX221" i="1" s="1"/>
  <c r="AV223" i="1" l="1"/>
  <c r="AW222" i="1"/>
  <c r="AX222" i="1" s="1"/>
  <c r="AS224" i="1" l="1"/>
  <c r="AW223" i="1"/>
  <c r="AX223" i="1" s="1"/>
  <c r="AS225" i="1" l="1"/>
  <c r="AT224" i="1"/>
  <c r="AU224" i="1" s="1"/>
  <c r="AV224" i="1" s="1"/>
  <c r="AW224" i="1" l="1"/>
  <c r="AX224" i="1" s="1"/>
  <c r="AS226" i="1"/>
  <c r="AT225" i="1"/>
  <c r="AU225" i="1" s="1"/>
  <c r="AV225" i="1" s="1"/>
  <c r="AW225" i="1" l="1"/>
  <c r="AX225" i="1" s="1"/>
  <c r="AS227" i="1"/>
  <c r="AT226" i="1"/>
  <c r="AU226" i="1" s="1"/>
  <c r="AV226" i="1" s="1"/>
  <c r="AW226" i="1" l="1"/>
  <c r="AX226" i="1" s="1"/>
  <c r="AS228" i="1"/>
  <c r="AT227" i="1"/>
  <c r="AU227" i="1" s="1"/>
  <c r="AV227" i="1" s="1"/>
  <c r="AW227" i="1" l="1"/>
  <c r="AX227" i="1" s="1"/>
  <c r="AS229" i="1"/>
  <c r="AT229" i="1" s="1"/>
  <c r="AU229" i="1" s="1"/>
  <c r="AT228" i="1"/>
  <c r="AU228" i="1" s="1"/>
  <c r="AV228" i="1" s="1"/>
  <c r="AV229" i="1" l="1"/>
  <c r="AW228" i="1"/>
  <c r="AX228" i="1" s="1"/>
  <c r="AS230" i="1" l="1"/>
  <c r="AW229" i="1"/>
  <c r="AX229" i="1" s="1"/>
  <c r="AS231" i="1" l="1"/>
  <c r="AT231" i="1" s="1"/>
  <c r="AU231" i="1" s="1"/>
  <c r="AT230" i="1"/>
  <c r="AU230" i="1" s="1"/>
  <c r="AV230" i="1" s="1"/>
  <c r="AV231" i="1" l="1"/>
  <c r="AW230" i="1"/>
  <c r="AX230" i="1" s="1"/>
  <c r="AS232" i="1" l="1"/>
  <c r="AW231" i="1"/>
  <c r="AX231" i="1" s="1"/>
  <c r="AS233" i="1" l="1"/>
  <c r="AT232" i="1"/>
  <c r="AU232" i="1" s="1"/>
  <c r="AV232" i="1" s="1"/>
  <c r="AW232" i="1" l="1"/>
  <c r="AX232" i="1" s="1"/>
  <c r="AS234" i="1"/>
  <c r="AT233" i="1"/>
  <c r="AU233" i="1" s="1"/>
  <c r="AV233" i="1" s="1"/>
  <c r="AW233" i="1" l="1"/>
  <c r="AX233" i="1" s="1"/>
  <c r="AS235" i="1"/>
  <c r="AT235" i="1" s="1"/>
  <c r="AU235" i="1" s="1"/>
  <c r="AT234" i="1"/>
  <c r="AU234" i="1" s="1"/>
  <c r="AV234" i="1" s="1"/>
  <c r="AV235" i="1" l="1"/>
  <c r="AW234" i="1"/>
  <c r="AX234" i="1" s="1"/>
  <c r="AS236" i="1" l="1"/>
  <c r="AT236" i="1" s="1"/>
  <c r="AU236" i="1" s="1"/>
  <c r="AV236" i="1" s="1"/>
  <c r="AW235" i="1"/>
  <c r="AX235" i="1" s="1"/>
  <c r="AS237" i="1" l="1"/>
  <c r="AT237" i="1" s="1"/>
  <c r="AU237" i="1" s="1"/>
  <c r="AV237" i="1" s="1"/>
  <c r="AW236" i="1"/>
  <c r="AX236" i="1" s="1"/>
  <c r="AS238" i="1" l="1"/>
  <c r="AT238" i="1" s="1"/>
  <c r="AU238" i="1" s="1"/>
  <c r="AV238" i="1" s="1"/>
  <c r="AW237" i="1"/>
  <c r="AX237" i="1" s="1"/>
  <c r="AS239" i="1" l="1"/>
  <c r="AW238" i="1"/>
  <c r="AX238" i="1" s="1"/>
  <c r="AS240" i="1" l="1"/>
  <c r="AT239" i="1"/>
  <c r="AU239" i="1" s="1"/>
  <c r="AV239" i="1" s="1"/>
  <c r="AW239" i="1" l="1"/>
  <c r="AX239" i="1" s="1"/>
  <c r="AS241" i="1"/>
  <c r="AT240" i="1"/>
  <c r="AU240" i="1" s="1"/>
  <c r="AV240" i="1" s="1"/>
  <c r="AW240" i="1" l="1"/>
  <c r="AX240" i="1" s="1"/>
  <c r="AS242" i="1"/>
  <c r="AT241" i="1"/>
  <c r="AU241" i="1" s="1"/>
  <c r="AV241" i="1" s="1"/>
  <c r="AW241" i="1" l="1"/>
  <c r="AX241" i="1" s="1"/>
  <c r="AS243" i="1"/>
  <c r="AT242" i="1"/>
  <c r="AU242" i="1" s="1"/>
  <c r="AV242" i="1" s="1"/>
  <c r="AW242" i="1" l="1"/>
  <c r="AX242" i="1" s="1"/>
  <c r="AS244" i="1"/>
  <c r="AT244" i="1" s="1"/>
  <c r="AU244" i="1" s="1"/>
  <c r="AT243" i="1"/>
  <c r="AU243" i="1" s="1"/>
  <c r="AV243" i="1" s="1"/>
  <c r="AV244" i="1" l="1"/>
  <c r="AW243" i="1"/>
  <c r="AX243" i="1" s="1"/>
  <c r="AS245" i="1" l="1"/>
  <c r="AT245" i="1" s="1"/>
  <c r="AU245" i="1" s="1"/>
  <c r="AV245" i="1" s="1"/>
  <c r="AW244" i="1"/>
  <c r="AX244" i="1" s="1"/>
  <c r="AS246" i="1" l="1"/>
  <c r="AW245" i="1"/>
  <c r="AX245" i="1" s="1"/>
  <c r="AS247" i="1" l="1"/>
  <c r="AT246" i="1"/>
  <c r="AU246" i="1" s="1"/>
  <c r="AV246" i="1" s="1"/>
  <c r="AS248" i="1" l="1"/>
  <c r="AT247" i="1"/>
  <c r="AU247" i="1" s="1"/>
  <c r="AV247" i="1" s="1"/>
  <c r="AW246" i="1"/>
  <c r="AX246" i="1" s="1"/>
  <c r="AS249" i="1" l="1"/>
  <c r="AT248" i="1"/>
  <c r="AU248" i="1" s="1"/>
  <c r="AV248" i="1" s="1"/>
  <c r="AW247" i="1"/>
  <c r="AX247" i="1" s="1"/>
  <c r="AS250" i="1" l="1"/>
  <c r="AT250" i="1" s="1"/>
  <c r="AU250" i="1" s="1"/>
  <c r="AT249" i="1"/>
  <c r="AU249" i="1" s="1"/>
  <c r="AV249" i="1" s="1"/>
  <c r="AW248" i="1"/>
  <c r="AX248" i="1" s="1"/>
  <c r="AV250" i="1" l="1"/>
  <c r="AW249" i="1"/>
  <c r="AX249" i="1" s="1"/>
  <c r="AS251" i="1" l="1"/>
  <c r="AT251" i="1" s="1"/>
  <c r="AU251" i="1" s="1"/>
  <c r="AV251" i="1" s="1"/>
  <c r="AW250" i="1"/>
  <c r="AX250" i="1" s="1"/>
  <c r="AS252" i="1" l="1"/>
  <c r="AW251" i="1"/>
  <c r="AX251" i="1" s="1"/>
  <c r="AS253" i="1" l="1"/>
  <c r="AT253" i="1" s="1"/>
  <c r="AU253" i="1" s="1"/>
  <c r="AT252" i="1"/>
  <c r="AU252" i="1" s="1"/>
  <c r="AV252" i="1" s="1"/>
  <c r="AV253" i="1" l="1"/>
  <c r="AW252" i="1"/>
  <c r="AX252" i="1" s="1"/>
  <c r="AS254" i="1" l="1"/>
  <c r="AT254" i="1" s="1"/>
  <c r="AU254" i="1" s="1"/>
  <c r="AV254" i="1" s="1"/>
  <c r="AW253" i="1"/>
  <c r="AX253" i="1" s="1"/>
  <c r="AS255" i="1" l="1"/>
  <c r="AW254" i="1"/>
  <c r="AX254" i="1" s="1"/>
  <c r="AS256" i="1" l="1"/>
  <c r="AT255" i="1"/>
  <c r="AU255" i="1" s="1"/>
  <c r="AV255" i="1" s="1"/>
  <c r="AW255" i="1" l="1"/>
  <c r="AX255" i="1" s="1"/>
  <c r="AS257" i="1"/>
  <c r="AT256" i="1"/>
  <c r="AU256" i="1" s="1"/>
  <c r="AV256" i="1" s="1"/>
  <c r="AW256" i="1" l="1"/>
  <c r="AX256" i="1" s="1"/>
  <c r="AS258" i="1"/>
  <c r="AT257" i="1"/>
  <c r="AU257" i="1" s="1"/>
  <c r="AV257" i="1" s="1"/>
  <c r="AW257" i="1" l="1"/>
  <c r="AX257" i="1" s="1"/>
  <c r="AS259" i="1"/>
  <c r="AT258" i="1"/>
  <c r="AU258" i="1" s="1"/>
  <c r="AV258" i="1" s="1"/>
  <c r="AW258" i="1" l="1"/>
  <c r="AX258" i="1" s="1"/>
  <c r="AS260" i="1"/>
  <c r="AT259" i="1"/>
  <c r="AU259" i="1" s="1"/>
  <c r="AV259" i="1" s="1"/>
  <c r="AW259" i="1" l="1"/>
  <c r="AX259" i="1" s="1"/>
  <c r="AS261" i="1"/>
  <c r="AT261" i="1" s="1"/>
  <c r="AU261" i="1" s="1"/>
  <c r="AT260" i="1"/>
  <c r="AU260" i="1" s="1"/>
  <c r="AV260" i="1" s="1"/>
  <c r="AV261" i="1" l="1"/>
  <c r="AW260" i="1"/>
  <c r="AX260" i="1" s="1"/>
  <c r="AS262" i="1" l="1"/>
  <c r="AT262" i="1" s="1"/>
  <c r="AU262" i="1" s="1"/>
  <c r="AV262" i="1" s="1"/>
  <c r="AW261" i="1"/>
  <c r="AX261" i="1" s="1"/>
  <c r="AS263" i="1" l="1"/>
  <c r="AW262" i="1"/>
  <c r="AX262" i="1" s="1"/>
  <c r="AS264" i="1" l="1"/>
  <c r="AT263" i="1"/>
  <c r="AU263" i="1" s="1"/>
  <c r="AV263" i="1" s="1"/>
  <c r="AS265" i="1" l="1"/>
  <c r="AT264" i="1"/>
  <c r="AU264" i="1" s="1"/>
  <c r="AV264" i="1" s="1"/>
  <c r="AW263" i="1"/>
  <c r="AX263" i="1" s="1"/>
  <c r="AS266" i="1" l="1"/>
  <c r="AT265" i="1"/>
  <c r="AU265" i="1" s="1"/>
  <c r="AV265" i="1" s="1"/>
  <c r="AW264" i="1"/>
  <c r="AX264" i="1" s="1"/>
  <c r="AW265" i="1" l="1"/>
  <c r="AX265" i="1" s="1"/>
  <c r="AS267" i="1"/>
  <c r="AT266" i="1"/>
  <c r="AU266" i="1" s="1"/>
  <c r="AV266" i="1" s="1"/>
  <c r="AW266" i="1" l="1"/>
  <c r="AX266" i="1" s="1"/>
  <c r="AS268" i="1"/>
  <c r="AT267" i="1"/>
  <c r="AU267" i="1" s="1"/>
  <c r="AV267" i="1" s="1"/>
  <c r="AW267" i="1" l="1"/>
  <c r="AX267" i="1" s="1"/>
  <c r="AS269" i="1"/>
  <c r="AT268" i="1"/>
  <c r="AU268" i="1" s="1"/>
  <c r="AV268" i="1" s="1"/>
  <c r="AW268" i="1" l="1"/>
  <c r="AX268" i="1" s="1"/>
  <c r="AS270" i="1"/>
  <c r="AT269" i="1"/>
  <c r="AU269" i="1" s="1"/>
  <c r="AV269" i="1" s="1"/>
  <c r="AW269" i="1" l="1"/>
  <c r="AX269" i="1" s="1"/>
  <c r="AS271" i="1"/>
  <c r="AT270" i="1"/>
  <c r="AU270" i="1" s="1"/>
  <c r="AV270" i="1" s="1"/>
  <c r="AW270" i="1" l="1"/>
  <c r="AX270" i="1" s="1"/>
  <c r="AS272" i="1"/>
  <c r="AT271" i="1"/>
  <c r="AU271" i="1" s="1"/>
  <c r="AV271" i="1" s="1"/>
  <c r="AW271" i="1" l="1"/>
  <c r="AX271" i="1" s="1"/>
  <c r="AS273" i="1"/>
  <c r="AT272" i="1"/>
  <c r="AU272" i="1" s="1"/>
  <c r="AV272" i="1" s="1"/>
  <c r="AW272" i="1" l="1"/>
  <c r="AX272" i="1" s="1"/>
  <c r="AS274" i="1"/>
  <c r="AT273" i="1"/>
  <c r="AU273" i="1" s="1"/>
  <c r="AV273" i="1" s="1"/>
  <c r="AW273" i="1" l="1"/>
  <c r="AX273" i="1" s="1"/>
  <c r="AS275" i="1"/>
  <c r="AT274" i="1"/>
  <c r="AU274" i="1" s="1"/>
  <c r="AV274" i="1" s="1"/>
  <c r="AW274" i="1" l="1"/>
  <c r="AX274" i="1" s="1"/>
  <c r="AS276" i="1"/>
  <c r="AT275" i="1"/>
  <c r="AU275" i="1" s="1"/>
  <c r="AV275" i="1" s="1"/>
  <c r="AW275" i="1" l="1"/>
  <c r="AX275" i="1" s="1"/>
  <c r="AS277" i="1"/>
  <c r="AT276" i="1"/>
  <c r="AU276" i="1" s="1"/>
  <c r="AV276" i="1" s="1"/>
  <c r="AW276" i="1" l="1"/>
  <c r="AX276" i="1" s="1"/>
  <c r="AS278" i="1"/>
  <c r="AT277" i="1"/>
  <c r="AU277" i="1" s="1"/>
  <c r="AV277" i="1" s="1"/>
  <c r="AW277" i="1" l="1"/>
  <c r="AX277" i="1" s="1"/>
  <c r="AS279" i="1"/>
  <c r="AT278" i="1"/>
  <c r="AU278" i="1" s="1"/>
  <c r="AV278" i="1" s="1"/>
  <c r="AW278" i="1" l="1"/>
  <c r="AX278" i="1" s="1"/>
  <c r="AS280" i="1"/>
  <c r="AT279" i="1"/>
  <c r="AU279" i="1" s="1"/>
  <c r="AV279" i="1" s="1"/>
  <c r="AW279" i="1" l="1"/>
  <c r="AX279" i="1" s="1"/>
  <c r="AS281" i="1"/>
  <c r="AT280" i="1"/>
  <c r="AU280" i="1" s="1"/>
  <c r="AV280" i="1" s="1"/>
  <c r="AW280" i="1" l="1"/>
  <c r="AX280" i="1" s="1"/>
  <c r="AS282" i="1"/>
  <c r="AT281" i="1"/>
  <c r="AU281" i="1" s="1"/>
  <c r="AV281" i="1" s="1"/>
  <c r="AW281" i="1" l="1"/>
  <c r="AX281" i="1" s="1"/>
  <c r="AS283" i="1"/>
  <c r="AT282" i="1"/>
  <c r="AU282" i="1" s="1"/>
  <c r="AV282" i="1" s="1"/>
  <c r="AW282" i="1" l="1"/>
  <c r="AX282" i="1" s="1"/>
  <c r="AS284" i="1"/>
  <c r="AT283" i="1"/>
  <c r="AU283" i="1" s="1"/>
  <c r="AV283" i="1" s="1"/>
  <c r="AW283" i="1" l="1"/>
  <c r="AX283" i="1" s="1"/>
  <c r="AT284" i="1"/>
  <c r="AU284" i="1" s="1"/>
  <c r="AV284" i="1" s="1"/>
  <c r="AS285" i="1"/>
  <c r="AT285" i="1" s="1"/>
  <c r="AU285" i="1" s="1"/>
  <c r="AV285" i="1" l="1"/>
  <c r="AW284" i="1"/>
  <c r="AX284" i="1" s="1"/>
  <c r="AS286" i="1" l="1"/>
  <c r="AT286" i="1" s="1"/>
  <c r="AU286" i="1" s="1"/>
  <c r="AV286" i="1" s="1"/>
  <c r="AW285" i="1"/>
  <c r="AX285" i="1" s="1"/>
  <c r="AS287" i="1" l="1"/>
  <c r="AT287" i="1" s="1"/>
  <c r="AU287" i="1" s="1"/>
  <c r="AV287" i="1" s="1"/>
  <c r="AW286" i="1"/>
  <c r="AX286" i="1" s="1"/>
  <c r="AS288" i="1" l="1"/>
  <c r="AW287" i="1"/>
  <c r="AX287" i="1" s="1"/>
  <c r="AT288" i="1" l="1"/>
  <c r="AU288" i="1" s="1"/>
  <c r="AV288" i="1" s="1"/>
  <c r="AS289" i="1"/>
  <c r="AT289" i="1" s="1"/>
  <c r="AU289" i="1" s="1"/>
  <c r="AV289" i="1" l="1"/>
  <c r="AW288" i="1"/>
  <c r="AX288" i="1" s="1"/>
  <c r="AS290" i="1" l="1"/>
  <c r="AW289" i="1"/>
  <c r="AX289" i="1" s="1"/>
  <c r="AS291" i="1" l="1"/>
  <c r="AT290" i="1"/>
  <c r="AU290" i="1" s="1"/>
  <c r="AV290" i="1" s="1"/>
  <c r="AS292" i="1" l="1"/>
  <c r="AT291" i="1"/>
  <c r="AU291" i="1" s="1"/>
  <c r="AV291" i="1" s="1"/>
  <c r="AW290" i="1"/>
  <c r="AX290" i="1" s="1"/>
  <c r="AT292" i="1" l="1"/>
  <c r="AU292" i="1" s="1"/>
  <c r="AV292" i="1" s="1"/>
  <c r="AW292" i="1" s="1"/>
  <c r="AX292" i="1" s="1"/>
  <c r="AS293" i="1"/>
  <c r="AW291" i="1"/>
  <c r="AX291" i="1" s="1"/>
  <c r="AT293" i="1" l="1"/>
  <c r="AU293" i="1" s="1"/>
  <c r="AV293" i="1" s="1"/>
  <c r="AS294" i="1"/>
  <c r="AT294" i="1" l="1"/>
  <c r="AU294" i="1" s="1"/>
  <c r="AV294" i="1" s="1"/>
  <c r="AS295" i="1"/>
  <c r="AW293" i="1"/>
  <c r="AX293" i="1" s="1"/>
  <c r="AW294" i="1" l="1"/>
  <c r="AX294" i="1" s="1"/>
  <c r="AT295" i="1"/>
  <c r="AU295" i="1" s="1"/>
  <c r="AV295" i="1" s="1"/>
  <c r="AS296" i="1"/>
  <c r="AW295" i="1" l="1"/>
  <c r="AX295" i="1" s="1"/>
  <c r="AS297" i="1"/>
  <c r="AT296" i="1"/>
  <c r="AU296" i="1" s="1"/>
  <c r="AV296" i="1" s="1"/>
  <c r="AW296" i="1" l="1"/>
  <c r="AX296" i="1" s="1"/>
  <c r="AT297" i="1"/>
  <c r="AU297" i="1" s="1"/>
  <c r="AV297" i="1" s="1"/>
  <c r="AS298" i="1"/>
  <c r="AW297" i="1" l="1"/>
  <c r="AX297" i="1" s="1"/>
  <c r="AT298" i="1"/>
  <c r="AU298" i="1" s="1"/>
  <c r="AV298" i="1" s="1"/>
  <c r="AS299" i="1"/>
  <c r="AW298" i="1" l="1"/>
  <c r="AX298" i="1" s="1"/>
  <c r="AT299" i="1"/>
  <c r="AU299" i="1" s="1"/>
  <c r="AV299" i="1" s="1"/>
  <c r="AS300" i="1"/>
  <c r="AW299" i="1" l="1"/>
  <c r="AX299" i="1" s="1"/>
  <c r="AS301" i="1"/>
  <c r="AT300" i="1"/>
  <c r="AU300" i="1" s="1"/>
  <c r="AV300" i="1" s="1"/>
  <c r="AW300" i="1" l="1"/>
  <c r="AX300" i="1" s="1"/>
  <c r="AS302" i="1"/>
  <c r="AT301" i="1"/>
  <c r="AU301" i="1" s="1"/>
  <c r="AV301" i="1" s="1"/>
  <c r="AT302" i="1" l="1"/>
  <c r="AU302" i="1" s="1"/>
  <c r="AV302" i="1" s="1"/>
  <c r="AS303" i="1"/>
  <c r="AW301" i="1"/>
  <c r="AX301" i="1" s="1"/>
  <c r="AW302" i="1" l="1"/>
  <c r="AX302" i="1" s="1"/>
  <c r="AT303" i="1"/>
  <c r="AU303" i="1" s="1"/>
  <c r="AV303" i="1" s="1"/>
  <c r="AS304" i="1"/>
  <c r="AW303" i="1" l="1"/>
  <c r="AX303" i="1" s="1"/>
  <c r="AT304" i="1"/>
  <c r="AU304" i="1" s="1"/>
  <c r="AV304" i="1" s="1"/>
  <c r="AS305" i="1"/>
  <c r="AW304" i="1" l="1"/>
  <c r="AX304" i="1" s="1"/>
  <c r="AT305" i="1"/>
  <c r="AU305" i="1" s="1"/>
  <c r="AV305" i="1" s="1"/>
  <c r="AS306" i="1"/>
  <c r="AW305" i="1" l="1"/>
  <c r="AX305" i="1" s="1"/>
  <c r="AT306" i="1"/>
  <c r="AU306" i="1" s="1"/>
  <c r="AV306" i="1" s="1"/>
  <c r="AS307" i="1"/>
  <c r="AW306" i="1" l="1"/>
  <c r="AX306" i="1" s="1"/>
  <c r="AT307" i="1"/>
  <c r="AU307" i="1" s="1"/>
  <c r="AV307" i="1" s="1"/>
  <c r="AS308" i="1"/>
  <c r="AW307" i="1" l="1"/>
  <c r="AX307" i="1" s="1"/>
  <c r="AT308" i="1"/>
  <c r="AU308" i="1" s="1"/>
  <c r="AV308" i="1" s="1"/>
  <c r="AS309" i="1"/>
  <c r="AW308" i="1" l="1"/>
  <c r="AX308" i="1" s="1"/>
  <c r="AT309" i="1"/>
  <c r="AU309" i="1" s="1"/>
  <c r="AV309" i="1" s="1"/>
  <c r="AS310" i="1"/>
  <c r="AW309" i="1" l="1"/>
  <c r="AX309" i="1" s="1"/>
  <c r="AS311" i="1"/>
  <c r="AT310" i="1"/>
  <c r="AU310" i="1" s="1"/>
  <c r="AV310" i="1" s="1"/>
  <c r="AT311" i="1" l="1"/>
  <c r="AU311" i="1" s="1"/>
  <c r="AV311" i="1" s="1"/>
  <c r="AS312" i="1"/>
  <c r="AT312" i="1" s="1"/>
  <c r="AU312" i="1" s="1"/>
  <c r="AW310" i="1"/>
  <c r="AX310" i="1" s="1"/>
  <c r="AV312" i="1" l="1"/>
  <c r="AW312" i="1" s="1"/>
  <c r="AX312" i="1" s="1"/>
  <c r="AW311" i="1"/>
  <c r="AX311" i="1" s="1"/>
  <c r="AX316" i="1" l="1"/>
  <c r="AG5" i="9" l="1"/>
  <c r="AG6" i="9" s="1"/>
  <c r="AG7" i="9" s="1"/>
  <c r="AG8" i="9" s="1"/>
  <c r="AG9" i="9" s="1"/>
  <c r="AG10" i="9" s="1"/>
  <c r="AG11" i="9" s="1"/>
  <c r="AG12" i="9" s="1"/>
  <c r="AG13" i="9" s="1"/>
  <c r="AG14" i="9" s="1"/>
  <c r="AG15" i="9" s="1"/>
  <c r="AG16" i="9" s="1"/>
  <c r="AG17" i="9" s="1"/>
  <c r="AG18" i="9" s="1"/>
  <c r="AG19" i="9" s="1"/>
  <c r="AG20" i="9" s="1"/>
  <c r="AG21" i="9" s="1"/>
  <c r="AG22" i="9" s="1"/>
  <c r="AG23" i="9" s="1"/>
  <c r="AG24" i="9" s="1"/>
  <c r="AG25" i="9" s="1"/>
  <c r="AG26" i="9" s="1"/>
  <c r="AG27" i="9" s="1"/>
  <c r="AG28" i="9" s="1"/>
  <c r="AG29" i="9" s="1"/>
  <c r="AG30" i="9" s="1"/>
  <c r="AG31" i="9" s="1"/>
  <c r="AG32" i="9" s="1"/>
  <c r="AG33" i="9" s="1"/>
  <c r="AG34" i="9" s="1"/>
  <c r="AG35" i="9" s="1"/>
  <c r="AG36" i="9" s="1"/>
  <c r="AG37" i="9" s="1"/>
  <c r="AG38" i="9" s="1"/>
  <c r="AG39" i="9" s="1"/>
  <c r="AG40" i="9" s="1"/>
  <c r="AG41" i="9" s="1"/>
  <c r="AG42" i="9" s="1"/>
  <c r="AG43" i="9" s="1"/>
  <c r="AG44" i="9" s="1"/>
  <c r="AG45" i="9" s="1"/>
  <c r="AG46" i="9" s="1"/>
  <c r="AG47" i="9" s="1"/>
  <c r="AG48" i="9" s="1"/>
  <c r="AG49" i="9" s="1"/>
  <c r="AG50" i="9" s="1"/>
  <c r="AG51" i="9" s="1"/>
  <c r="AG52" i="9" s="1"/>
  <c r="AG53" i="9" s="1"/>
  <c r="AG54" i="9" s="1"/>
  <c r="AG55" i="9" s="1"/>
  <c r="AG56" i="9" s="1"/>
  <c r="AG57" i="9" s="1"/>
  <c r="AG58" i="9" s="1"/>
  <c r="AG59" i="9" s="1"/>
  <c r="AG60" i="9" s="1"/>
  <c r="AG61" i="9" s="1"/>
  <c r="AG62" i="9" s="1"/>
  <c r="AG63" i="9" s="1"/>
  <c r="AG64" i="9" s="1"/>
  <c r="AG65" i="9" s="1"/>
  <c r="AG66" i="9" s="1"/>
  <c r="AG67" i="9" s="1"/>
  <c r="AG68" i="9" s="1"/>
  <c r="AG69" i="9" s="1"/>
  <c r="AG70" i="9" s="1"/>
  <c r="AG71" i="9" s="1"/>
  <c r="AG72" i="9" s="1"/>
  <c r="AG73" i="9" s="1"/>
  <c r="AG74" i="9" s="1"/>
  <c r="AG75" i="9" s="1"/>
  <c r="AG76" i="9" s="1"/>
  <c r="AG77" i="9" s="1"/>
  <c r="AG78" i="9" s="1"/>
  <c r="AG79" i="9" s="1"/>
  <c r="AG80" i="9" s="1"/>
  <c r="AG81" i="9" s="1"/>
  <c r="AG82" i="9" s="1"/>
  <c r="AG83" i="9" s="1"/>
  <c r="AG84" i="9" s="1"/>
  <c r="AG85" i="9" s="1"/>
  <c r="AG86" i="9" s="1"/>
  <c r="AG87" i="9" s="1"/>
  <c r="AG88" i="9" s="1"/>
  <c r="AG89" i="9" s="1"/>
  <c r="AG90" i="9" s="1"/>
  <c r="AG91" i="9" s="1"/>
  <c r="AG92" i="9" s="1"/>
  <c r="AG93" i="9" s="1"/>
  <c r="AG94" i="9" s="1"/>
  <c r="AG95" i="9" s="1"/>
  <c r="AG96" i="9" s="1"/>
  <c r="AG97" i="9" s="1"/>
  <c r="AG98" i="9" s="1"/>
  <c r="AG99" i="9" s="1"/>
  <c r="AG100" i="9" s="1"/>
  <c r="AG101" i="9" s="1"/>
  <c r="AG102" i="9" s="1"/>
  <c r="AG103" i="9" s="1"/>
  <c r="AG104" i="9" s="1"/>
  <c r="AG105" i="9" s="1"/>
  <c r="AG106" i="9" s="1"/>
  <c r="AG107" i="9" s="1"/>
  <c r="AG108" i="9" s="1"/>
  <c r="AG109" i="9" s="1"/>
  <c r="AG110" i="9" s="1"/>
  <c r="AG111" i="9" s="1"/>
  <c r="AG112" i="9" s="1"/>
  <c r="AG113" i="9" s="1"/>
  <c r="AG114" i="9" s="1"/>
  <c r="AG115" i="9" s="1"/>
  <c r="AG116" i="9" s="1"/>
  <c r="AG117" i="9" s="1"/>
  <c r="AG118" i="9" s="1"/>
  <c r="AG119" i="9" s="1"/>
  <c r="AG120" i="9" s="1"/>
  <c r="AG121" i="9" s="1"/>
  <c r="AG122" i="9" s="1"/>
  <c r="AG123" i="9" s="1"/>
  <c r="AG124" i="9" s="1"/>
  <c r="AG125" i="9" s="1"/>
  <c r="AG126" i="9" s="1"/>
  <c r="AG127" i="9" s="1"/>
  <c r="AG128" i="9" s="1"/>
  <c r="AG129" i="9" s="1"/>
  <c r="AG130" i="9" s="1"/>
  <c r="AG131" i="9" s="1"/>
  <c r="AG132" i="9" s="1"/>
  <c r="AG133" i="9" s="1"/>
  <c r="AG134" i="9" s="1"/>
  <c r="AG135" i="9" s="1"/>
  <c r="AG136" i="9" s="1"/>
  <c r="AG137" i="9" s="1"/>
  <c r="AG138" i="9" s="1"/>
  <c r="AG139" i="9" s="1"/>
  <c r="AG140" i="9" s="1"/>
  <c r="AG141" i="9" s="1"/>
  <c r="AG142" i="9" s="1"/>
  <c r="AG143" i="9" s="1"/>
  <c r="AG144" i="9" s="1"/>
  <c r="AG145" i="9" s="1"/>
  <c r="AG146" i="9" s="1"/>
  <c r="AG147" i="9" s="1"/>
  <c r="AG148" i="9" s="1"/>
  <c r="AG149" i="9" s="1"/>
  <c r="AG150" i="9" s="1"/>
  <c r="AG151" i="9" s="1"/>
  <c r="AG152" i="9" s="1"/>
  <c r="AG153" i="9" s="1"/>
  <c r="AG154" i="9" s="1"/>
  <c r="AG155" i="9" s="1"/>
  <c r="AG156" i="9" s="1"/>
  <c r="AG157" i="9" s="1"/>
  <c r="AG158" i="9" s="1"/>
  <c r="AG159" i="9" s="1"/>
  <c r="AG160" i="9" s="1"/>
  <c r="AG161" i="9" s="1"/>
  <c r="AG162" i="9" s="1"/>
  <c r="AG163" i="9" s="1"/>
  <c r="AG164" i="9" s="1"/>
  <c r="AG165" i="9" s="1"/>
  <c r="AG166" i="9" s="1"/>
  <c r="AG167" i="9" s="1"/>
  <c r="AG168" i="9" s="1"/>
  <c r="AG169" i="9" s="1"/>
  <c r="AG170" i="9" s="1"/>
  <c r="AG171" i="9" s="1"/>
  <c r="AG172" i="9" s="1"/>
  <c r="AG173" i="9" s="1"/>
  <c r="AG174" i="9" s="1"/>
  <c r="AG175" i="9" s="1"/>
  <c r="AG176" i="9" s="1"/>
  <c r="AG177" i="9" s="1"/>
  <c r="AG178" i="9" s="1"/>
  <c r="AG179" i="9" s="1"/>
  <c r="AG180" i="9" s="1"/>
  <c r="AG181" i="9" s="1"/>
  <c r="AG182" i="9" s="1"/>
  <c r="AG183" i="9" s="1"/>
  <c r="AG184" i="9" s="1"/>
  <c r="AG185" i="9" s="1"/>
  <c r="AG186" i="9" s="1"/>
  <c r="AG187" i="9" s="1"/>
  <c r="AG188" i="9" s="1"/>
  <c r="AG189" i="9" s="1"/>
  <c r="AG190" i="9" s="1"/>
  <c r="AG191" i="9" s="1"/>
  <c r="AG192" i="9" s="1"/>
  <c r="AG193" i="9" s="1"/>
  <c r="AG194" i="9" s="1"/>
  <c r="AG195" i="9" s="1"/>
  <c r="AG196" i="9" s="1"/>
  <c r="AG197" i="9" s="1"/>
  <c r="AG198" i="9" s="1"/>
  <c r="AG199" i="9" s="1"/>
  <c r="AG200" i="9" s="1"/>
  <c r="AG201" i="9" s="1"/>
  <c r="AG202" i="9" s="1"/>
  <c r="AG203" i="9" s="1"/>
  <c r="AG204" i="9" s="1"/>
  <c r="AG205" i="9" s="1"/>
  <c r="AG206" i="9" s="1"/>
  <c r="AG207" i="9" s="1"/>
  <c r="AG208" i="9" s="1"/>
  <c r="AG209" i="9" s="1"/>
  <c r="AG210" i="9" s="1"/>
  <c r="AG211" i="9" s="1"/>
  <c r="AG212" i="9" s="1"/>
  <c r="AG213" i="9" s="1"/>
  <c r="AG214" i="9" s="1"/>
  <c r="AG215" i="9" s="1"/>
  <c r="AG216" i="9" s="1"/>
  <c r="AG217" i="9" s="1"/>
  <c r="AG218" i="9" s="1"/>
  <c r="AG219" i="9" s="1"/>
  <c r="AG220" i="9" s="1"/>
  <c r="AG221" i="9" s="1"/>
  <c r="AG222" i="9" s="1"/>
  <c r="AG223" i="9" s="1"/>
  <c r="AG224" i="9" s="1"/>
  <c r="AG225" i="9" s="1"/>
  <c r="AG226" i="9" s="1"/>
  <c r="AG227" i="9" s="1"/>
  <c r="AG228" i="9" s="1"/>
  <c r="AG229" i="9" s="1"/>
  <c r="AG230" i="9" s="1"/>
  <c r="AG231" i="9" s="1"/>
  <c r="AG232" i="9" s="1"/>
  <c r="AG233" i="9" s="1"/>
  <c r="AG234" i="9" s="1"/>
  <c r="AG235" i="9" s="1"/>
  <c r="AG236" i="9" s="1"/>
  <c r="AG237" i="9" s="1"/>
  <c r="AG238" i="9" s="1"/>
  <c r="AG239" i="9" s="1"/>
  <c r="AG240" i="9" s="1"/>
  <c r="AG241" i="9" s="1"/>
  <c r="AG242" i="9" s="1"/>
  <c r="AG243" i="9" s="1"/>
  <c r="AG244" i="9" s="1"/>
  <c r="AG245" i="9" s="1"/>
  <c r="AG246" i="9" s="1"/>
  <c r="AG247" i="9" s="1"/>
  <c r="AG248" i="9" s="1"/>
  <c r="AG249" i="9" s="1"/>
  <c r="AG250" i="9" s="1"/>
  <c r="AG251" i="9" s="1"/>
  <c r="AG252" i="9" s="1"/>
  <c r="AG253" i="9" s="1"/>
  <c r="AG254" i="9" s="1"/>
  <c r="AG255" i="9" s="1"/>
  <c r="AG256" i="9" s="1"/>
  <c r="AG257" i="9" s="1"/>
  <c r="AG258" i="9" s="1"/>
  <c r="AG259" i="9" s="1"/>
  <c r="AG260" i="9" s="1"/>
  <c r="AG261" i="9" s="1"/>
  <c r="AG262" i="9" s="1"/>
  <c r="AG263" i="9" s="1"/>
  <c r="AG264" i="9" s="1"/>
  <c r="AG265" i="9" s="1"/>
  <c r="AG266" i="9" s="1"/>
  <c r="AG267" i="9" s="1"/>
  <c r="AG268" i="9" s="1"/>
  <c r="AG269" i="9" s="1"/>
  <c r="AG270" i="9" s="1"/>
  <c r="AG271" i="9" s="1"/>
  <c r="AG272" i="9" s="1"/>
  <c r="AG273" i="9" s="1"/>
  <c r="AG274" i="9" s="1"/>
  <c r="AG275" i="9" s="1"/>
  <c r="AG276" i="9" s="1"/>
  <c r="AG277" i="9" s="1"/>
  <c r="AG278" i="9" s="1"/>
  <c r="AG279" i="9" s="1"/>
  <c r="AG280" i="9" s="1"/>
  <c r="AG281" i="9" s="1"/>
  <c r="AG282" i="9" s="1"/>
  <c r="AG283" i="9" s="1"/>
  <c r="AG284" i="9" s="1"/>
  <c r="AG285" i="9" s="1"/>
  <c r="AG286" i="9" s="1"/>
  <c r="AG287" i="9" s="1"/>
  <c r="AG288" i="9" s="1"/>
  <c r="AG289" i="9" s="1"/>
  <c r="AG290" i="9" s="1"/>
  <c r="AG291" i="9" s="1"/>
  <c r="AG292" i="9" s="1"/>
  <c r="AG293" i="9" s="1"/>
  <c r="AG294" i="9" s="1"/>
  <c r="AG295" i="9" s="1"/>
  <c r="AG296" i="9" s="1"/>
  <c r="AG297" i="9" s="1"/>
  <c r="AG298" i="9" s="1"/>
  <c r="AG299" i="9" s="1"/>
  <c r="AG300" i="9" s="1"/>
  <c r="AG301" i="9" s="1"/>
  <c r="AG302" i="9" s="1"/>
  <c r="AG303" i="9" s="1"/>
  <c r="AG304" i="9" s="1"/>
  <c r="AG305" i="9" s="1"/>
  <c r="AG306" i="9" s="1"/>
  <c r="AG307" i="9" s="1"/>
  <c r="AG308" i="9" s="1"/>
  <c r="AM5" i="9"/>
  <c r="AM6" i="9" s="1"/>
  <c r="AM7" i="9" s="1"/>
  <c r="AM8" i="9" s="1"/>
  <c r="AM9" i="9" s="1"/>
  <c r="AM10" i="9" s="1"/>
  <c r="AM11" i="9" s="1"/>
  <c r="AM12" i="9" s="1"/>
  <c r="AM13" i="9" s="1"/>
  <c r="AM14" i="9" s="1"/>
  <c r="AM15" i="9" s="1"/>
  <c r="AM16" i="9" s="1"/>
  <c r="AM17" i="9" s="1"/>
  <c r="AM18" i="9" s="1"/>
  <c r="AM19" i="9" s="1"/>
  <c r="AM20" i="9" s="1"/>
  <c r="AM21" i="9" s="1"/>
  <c r="AM22" i="9" s="1"/>
  <c r="AM23" i="9" s="1"/>
  <c r="AM24" i="9" s="1"/>
  <c r="AM25" i="9" s="1"/>
  <c r="AM26" i="9" s="1"/>
  <c r="AM27" i="9" s="1"/>
  <c r="AM28" i="9" s="1"/>
  <c r="AM29" i="9" s="1"/>
  <c r="AM30" i="9" s="1"/>
  <c r="AM31" i="9" s="1"/>
  <c r="AM32" i="9" s="1"/>
  <c r="AM33" i="9" s="1"/>
  <c r="AM34" i="9" s="1"/>
  <c r="AM35" i="9" s="1"/>
  <c r="AM36" i="9" s="1"/>
  <c r="AM37" i="9" s="1"/>
  <c r="AM38" i="9" s="1"/>
  <c r="AM39" i="9" s="1"/>
  <c r="AM40" i="9" s="1"/>
  <c r="AM41" i="9" s="1"/>
  <c r="AM42" i="9" s="1"/>
  <c r="AM43" i="9" s="1"/>
  <c r="AM44" i="9" s="1"/>
  <c r="AM45" i="9" s="1"/>
  <c r="AM46" i="9" s="1"/>
  <c r="AM47" i="9" s="1"/>
  <c r="AM48" i="9" s="1"/>
  <c r="AM49" i="9" s="1"/>
  <c r="AM50" i="9" s="1"/>
  <c r="AM51" i="9" s="1"/>
  <c r="AM52" i="9" s="1"/>
  <c r="AM53" i="9" s="1"/>
  <c r="AM54" i="9" s="1"/>
  <c r="AM55" i="9" s="1"/>
  <c r="AM56" i="9" s="1"/>
  <c r="AM57" i="9" s="1"/>
  <c r="AM58" i="9" s="1"/>
  <c r="AM59" i="9" s="1"/>
  <c r="AM60" i="9" s="1"/>
  <c r="AM61" i="9" s="1"/>
  <c r="AM62" i="9" s="1"/>
  <c r="AM63" i="9" s="1"/>
  <c r="AM64" i="9" s="1"/>
  <c r="AM65" i="9" s="1"/>
  <c r="AM66" i="9" s="1"/>
  <c r="AM67" i="9" s="1"/>
  <c r="AM68" i="9" s="1"/>
  <c r="AM69" i="9" s="1"/>
  <c r="AM70" i="9" s="1"/>
  <c r="AM71" i="9" s="1"/>
  <c r="AM72" i="9" s="1"/>
  <c r="AM73" i="9" s="1"/>
  <c r="AM74" i="9" s="1"/>
  <c r="AM75" i="9" s="1"/>
  <c r="AM76" i="9" s="1"/>
  <c r="AM77" i="9" s="1"/>
  <c r="AM78" i="9" s="1"/>
  <c r="AM79" i="9" s="1"/>
  <c r="AM80" i="9" s="1"/>
  <c r="AM81" i="9" s="1"/>
  <c r="AM82" i="9" s="1"/>
  <c r="AM83" i="9" s="1"/>
  <c r="AM84" i="9" s="1"/>
  <c r="AM85" i="9" s="1"/>
  <c r="AM86" i="9" s="1"/>
  <c r="AM87" i="9" s="1"/>
  <c r="AM88" i="9" s="1"/>
  <c r="AM89" i="9" s="1"/>
  <c r="AM90" i="9" s="1"/>
  <c r="AM91" i="9" s="1"/>
  <c r="AM92" i="9" s="1"/>
  <c r="AM93" i="9" s="1"/>
  <c r="AM94" i="9" s="1"/>
  <c r="AM95" i="9" s="1"/>
  <c r="AM96" i="9" s="1"/>
  <c r="AM97" i="9" s="1"/>
  <c r="AM98" i="9" s="1"/>
  <c r="AM99" i="9" s="1"/>
  <c r="AM100" i="9" s="1"/>
  <c r="AM101" i="9" s="1"/>
  <c r="AM102" i="9" s="1"/>
  <c r="AM103" i="9" s="1"/>
  <c r="AM104" i="9" s="1"/>
  <c r="AM105" i="9" s="1"/>
  <c r="AM106" i="9" s="1"/>
  <c r="AM107" i="9" s="1"/>
  <c r="AM108" i="9" s="1"/>
  <c r="AM109" i="9" s="1"/>
  <c r="AM110" i="9" s="1"/>
  <c r="AM111" i="9" s="1"/>
  <c r="AM112" i="9" s="1"/>
  <c r="AM113" i="9" s="1"/>
  <c r="AM114" i="9" s="1"/>
  <c r="AM115" i="9" s="1"/>
  <c r="AM116" i="9" s="1"/>
  <c r="AM117" i="9" s="1"/>
  <c r="AM118" i="9" s="1"/>
  <c r="AM119" i="9" s="1"/>
  <c r="AM120" i="9" s="1"/>
  <c r="AM121" i="9" s="1"/>
  <c r="AM122" i="9" s="1"/>
  <c r="AM123" i="9" s="1"/>
  <c r="AM124" i="9" s="1"/>
  <c r="AM125" i="9" s="1"/>
  <c r="AM126" i="9" s="1"/>
  <c r="AM127" i="9" s="1"/>
  <c r="AM128" i="9" s="1"/>
  <c r="AM129" i="9" s="1"/>
  <c r="AM130" i="9" s="1"/>
  <c r="AM131" i="9" s="1"/>
  <c r="AM132" i="9" s="1"/>
  <c r="AM133" i="9" s="1"/>
  <c r="AM134" i="9" s="1"/>
  <c r="AM135" i="9" s="1"/>
  <c r="AM136" i="9" s="1"/>
  <c r="AM137" i="9" s="1"/>
  <c r="AM138" i="9" s="1"/>
  <c r="AM139" i="9" s="1"/>
  <c r="AM140" i="9" s="1"/>
  <c r="AM141" i="9" s="1"/>
  <c r="AM142" i="9" s="1"/>
  <c r="AM143" i="9" s="1"/>
  <c r="AM144" i="9" s="1"/>
  <c r="AM145" i="9" s="1"/>
  <c r="AM146" i="9" s="1"/>
  <c r="AM147" i="9" s="1"/>
  <c r="AM148" i="9" s="1"/>
  <c r="AM149" i="9" s="1"/>
  <c r="AM150" i="9" s="1"/>
  <c r="AM151" i="9" s="1"/>
  <c r="AM152" i="9" s="1"/>
  <c r="AM153" i="9" s="1"/>
  <c r="AM154" i="9" s="1"/>
  <c r="AM155" i="9" s="1"/>
  <c r="AM156" i="9" s="1"/>
  <c r="AM157" i="9" s="1"/>
  <c r="AM158" i="9" s="1"/>
  <c r="AM159" i="9" s="1"/>
  <c r="AM160" i="9" s="1"/>
  <c r="AM161" i="9" s="1"/>
  <c r="AM162" i="9" s="1"/>
  <c r="AM163" i="9" s="1"/>
  <c r="AM164" i="9" s="1"/>
  <c r="AM165" i="9" s="1"/>
  <c r="AM166" i="9" s="1"/>
  <c r="AM167" i="9" s="1"/>
  <c r="AM168" i="9" s="1"/>
  <c r="AM169" i="9" s="1"/>
  <c r="AM170" i="9" s="1"/>
  <c r="AM171" i="9" s="1"/>
  <c r="AM172" i="9" s="1"/>
  <c r="AM173" i="9" s="1"/>
  <c r="AM174" i="9" s="1"/>
  <c r="AM175" i="9" s="1"/>
  <c r="AM176" i="9" s="1"/>
  <c r="AM177" i="9" s="1"/>
  <c r="AM178" i="9" s="1"/>
  <c r="AM179" i="9" s="1"/>
  <c r="AM180" i="9" s="1"/>
  <c r="AM181" i="9" s="1"/>
  <c r="AM182" i="9" s="1"/>
  <c r="AM183" i="9" s="1"/>
  <c r="AM184" i="9" s="1"/>
  <c r="AM185" i="9" s="1"/>
  <c r="AM186" i="9" s="1"/>
  <c r="AM187" i="9" s="1"/>
  <c r="AM188" i="9" s="1"/>
  <c r="AM189" i="9" s="1"/>
  <c r="AM190" i="9" s="1"/>
  <c r="AM191" i="9" s="1"/>
  <c r="AM192" i="9" s="1"/>
  <c r="AM193" i="9" s="1"/>
  <c r="AM194" i="9" s="1"/>
  <c r="AM195" i="9" s="1"/>
  <c r="AM196" i="9" s="1"/>
  <c r="AM197" i="9" s="1"/>
  <c r="AM198" i="9" s="1"/>
  <c r="AM199" i="9" s="1"/>
  <c r="AM200" i="9" s="1"/>
  <c r="AM201" i="9" s="1"/>
  <c r="AM202" i="9" s="1"/>
  <c r="AM203" i="9" s="1"/>
  <c r="AM204" i="9" s="1"/>
  <c r="AM205" i="9" s="1"/>
  <c r="AM206" i="9" s="1"/>
  <c r="AM207" i="9" s="1"/>
  <c r="AM208" i="9" s="1"/>
  <c r="AM209" i="9" s="1"/>
  <c r="AM210" i="9" s="1"/>
  <c r="AM211" i="9" s="1"/>
  <c r="AM212" i="9" s="1"/>
  <c r="AM213" i="9" s="1"/>
  <c r="AM214" i="9" s="1"/>
  <c r="AM215" i="9" s="1"/>
  <c r="AM216" i="9" s="1"/>
  <c r="AM217" i="9" s="1"/>
  <c r="AM218" i="9" s="1"/>
  <c r="AM219" i="9" s="1"/>
  <c r="AM220" i="9" s="1"/>
  <c r="AM221" i="9" s="1"/>
  <c r="AM222" i="9" s="1"/>
  <c r="AM223" i="9" s="1"/>
  <c r="AM224" i="9" s="1"/>
  <c r="AM225" i="9" s="1"/>
  <c r="AM226" i="9" s="1"/>
  <c r="AM227" i="9" s="1"/>
  <c r="AM228" i="9" s="1"/>
  <c r="AM229" i="9" s="1"/>
  <c r="AM230" i="9" s="1"/>
  <c r="AM231" i="9" s="1"/>
  <c r="AM232" i="9" s="1"/>
  <c r="AM233" i="9" s="1"/>
  <c r="AM234" i="9" s="1"/>
  <c r="AM235" i="9" s="1"/>
  <c r="AM236" i="9" s="1"/>
  <c r="AM237" i="9" s="1"/>
  <c r="AM238" i="9" s="1"/>
  <c r="AM239" i="9" s="1"/>
  <c r="AM240" i="9" s="1"/>
  <c r="AM241" i="9" s="1"/>
  <c r="AM242" i="9" s="1"/>
  <c r="AM243" i="9" s="1"/>
  <c r="AM244" i="9" s="1"/>
  <c r="AM245" i="9" s="1"/>
  <c r="AM246" i="9" s="1"/>
  <c r="AM247" i="9" s="1"/>
  <c r="AM248" i="9" s="1"/>
  <c r="AM249" i="9" s="1"/>
  <c r="AM250" i="9" s="1"/>
  <c r="AM251" i="9" s="1"/>
  <c r="AM252" i="9" s="1"/>
  <c r="AM253" i="9" s="1"/>
  <c r="AM254" i="9" s="1"/>
  <c r="AM255" i="9" s="1"/>
  <c r="AM256" i="9" s="1"/>
  <c r="AM257" i="9" s="1"/>
  <c r="AM258" i="9" s="1"/>
  <c r="AM259" i="9" s="1"/>
  <c r="AM260" i="9" s="1"/>
  <c r="AM261" i="9" s="1"/>
  <c r="AM262" i="9" s="1"/>
  <c r="AM263" i="9" s="1"/>
  <c r="AM264" i="9" s="1"/>
  <c r="AM265" i="9" s="1"/>
  <c r="AM266" i="9" s="1"/>
  <c r="AM267" i="9" s="1"/>
  <c r="AM268" i="9" s="1"/>
  <c r="AM269" i="9" s="1"/>
  <c r="AM270" i="9" s="1"/>
  <c r="AM271" i="9" s="1"/>
  <c r="AM272" i="9" s="1"/>
  <c r="AM273" i="9" s="1"/>
  <c r="AM274" i="9" s="1"/>
  <c r="AM275" i="9" s="1"/>
  <c r="AM276" i="9" s="1"/>
  <c r="AM277" i="9" s="1"/>
  <c r="AM278" i="9" s="1"/>
  <c r="AM279" i="9" s="1"/>
  <c r="AM280" i="9" s="1"/>
  <c r="AM281" i="9" s="1"/>
  <c r="AM282" i="9" s="1"/>
  <c r="AM283" i="9" s="1"/>
  <c r="AM284" i="9" s="1"/>
  <c r="AM285" i="9" s="1"/>
  <c r="AM286" i="9" s="1"/>
  <c r="AM287" i="9" s="1"/>
  <c r="AM288" i="9" s="1"/>
  <c r="AM289" i="9" s="1"/>
  <c r="AM290" i="9" s="1"/>
  <c r="AM291" i="9" s="1"/>
  <c r="AM292" i="9" s="1"/>
  <c r="AM293" i="9" s="1"/>
  <c r="AM294" i="9" s="1"/>
  <c r="AM295" i="9" s="1"/>
  <c r="AM296" i="9" s="1"/>
  <c r="AM297" i="9" s="1"/>
  <c r="AM298" i="9" s="1"/>
  <c r="AM299" i="9" s="1"/>
  <c r="AM300" i="9" s="1"/>
  <c r="AM301" i="9" s="1"/>
  <c r="AM302" i="9" s="1"/>
  <c r="AM303" i="9" s="1"/>
  <c r="AM304" i="9" s="1"/>
  <c r="AM305" i="9" s="1"/>
  <c r="AM306" i="9" s="1"/>
  <c r="AM307" i="9" s="1"/>
  <c r="AM308" i="9" s="1"/>
  <c r="AQ5" i="9"/>
  <c r="AR5" i="9" s="1"/>
  <c r="AS5" i="9" s="1"/>
  <c r="AT5" i="9" l="1"/>
  <c r="AU5" i="9" s="1"/>
  <c r="AQ6" i="9"/>
  <c r="AR6" i="9" s="1"/>
  <c r="AS6" i="9" l="1"/>
  <c r="AT6" i="9" l="1"/>
  <c r="AU6" i="9" s="1"/>
  <c r="AQ7" i="9"/>
  <c r="AR7" i="9" l="1"/>
  <c r="AS7" i="9" s="1"/>
  <c r="AQ8" i="9" l="1"/>
  <c r="AT7" i="9"/>
  <c r="AU7" i="9" s="1"/>
  <c r="AR8" i="9" l="1"/>
  <c r="AS8" i="9" s="1"/>
  <c r="AP9" i="9" l="1"/>
  <c r="AP10" i="9" s="1"/>
  <c r="AT8" i="9"/>
  <c r="AU8" i="9" s="1"/>
  <c r="AQ9" i="9" l="1"/>
  <c r="AR9" i="9" s="1"/>
  <c r="AS9" i="9" s="1"/>
  <c r="AT9" i="9" s="1"/>
  <c r="AU9" i="9" s="1"/>
  <c r="AQ10" i="9"/>
  <c r="AR10" i="9" s="1"/>
  <c r="AS10" i="9" l="1"/>
  <c r="AP11" i="9" s="1"/>
  <c r="AP12" i="9" s="1"/>
  <c r="AP13" i="9" s="1"/>
  <c r="AP14" i="9" s="1"/>
  <c r="AP15" i="9" s="1"/>
  <c r="AP16" i="9" s="1"/>
  <c r="AP17" i="9" s="1"/>
  <c r="AQ11" i="9" l="1"/>
  <c r="AR11" i="9" s="1"/>
  <c r="AS11" i="9" s="1"/>
  <c r="AT10" i="9"/>
  <c r="AU10" i="9" s="1"/>
  <c r="AQ12" i="9" l="1"/>
  <c r="AR12" i="9" s="1"/>
  <c r="AT11" i="9"/>
  <c r="AU11" i="9" s="1"/>
  <c r="AS12" i="9" l="1"/>
  <c r="AQ13" i="9" l="1"/>
  <c r="AR13" i="9" s="1"/>
  <c r="AT12" i="9"/>
  <c r="AU12" i="9" s="1"/>
  <c r="AS13" i="9" l="1"/>
  <c r="AQ14" i="9" l="1"/>
  <c r="AR14" i="9" s="1"/>
  <c r="AT13" i="9"/>
  <c r="AU13" i="9" s="1"/>
  <c r="AS14" i="9" l="1"/>
  <c r="AQ15" i="9" l="1"/>
  <c r="AR15" i="9" s="1"/>
  <c r="AT14" i="9"/>
  <c r="AU14" i="9" s="1"/>
  <c r="AS15" i="9" l="1"/>
  <c r="AQ16" i="9" l="1"/>
  <c r="AR16" i="9" s="1"/>
  <c r="AT15" i="9"/>
  <c r="AU15" i="9" s="1"/>
  <c r="AS16" i="9" l="1"/>
  <c r="AQ17" i="9" l="1"/>
  <c r="AR17" i="9" s="1"/>
  <c r="AT16" i="9"/>
  <c r="AU16" i="9" s="1"/>
  <c r="AS17" i="9" l="1"/>
  <c r="AP18" i="9" s="1"/>
  <c r="AP19" i="9" s="1"/>
  <c r="AP20" i="9" s="1"/>
  <c r="AP21" i="9" s="1"/>
  <c r="AQ18" i="9" l="1"/>
  <c r="AR18" i="9" s="1"/>
  <c r="AT17" i="9"/>
  <c r="AU17" i="9" s="1"/>
  <c r="AS18" i="9" l="1"/>
  <c r="AQ19" i="9" l="1"/>
  <c r="AR19" i="9" s="1"/>
  <c r="AT18" i="9"/>
  <c r="AU18" i="9" s="1"/>
  <c r="AS19" i="9" l="1"/>
  <c r="AQ20" i="9" l="1"/>
  <c r="AR20" i="9" s="1"/>
  <c r="AT19" i="9"/>
  <c r="AU19" i="9" s="1"/>
  <c r="AS20" i="9" l="1"/>
  <c r="AQ21" i="9" l="1"/>
  <c r="AR21" i="9" s="1"/>
  <c r="AT20" i="9"/>
  <c r="AU20" i="9" s="1"/>
  <c r="AS21" i="9" l="1"/>
  <c r="AP22" i="9" s="1"/>
  <c r="AQ22" i="9" l="1"/>
  <c r="AR22" i="9" s="1"/>
  <c r="AT21" i="9"/>
  <c r="AU21" i="9" s="1"/>
  <c r="AS22" i="9" l="1"/>
  <c r="AP23" i="9" s="1"/>
  <c r="AP24" i="9" s="1"/>
  <c r="AP25" i="9" s="1"/>
  <c r="AP26" i="9" s="1"/>
  <c r="AP27" i="9" s="1"/>
  <c r="AQ23" i="9" l="1"/>
  <c r="AR23" i="9" s="1"/>
  <c r="AT22" i="9"/>
  <c r="AU22" i="9" s="1"/>
  <c r="AS23" i="9" l="1"/>
  <c r="AQ24" i="9" l="1"/>
  <c r="AR24" i="9" s="1"/>
  <c r="AT23" i="9"/>
  <c r="AU23" i="9" s="1"/>
  <c r="AS24" i="9" l="1"/>
  <c r="AQ25" i="9" l="1"/>
  <c r="AR25" i="9" s="1"/>
  <c r="AT24" i="9"/>
  <c r="AU24" i="9" s="1"/>
  <c r="AS25" i="9" l="1"/>
  <c r="AQ26" i="9" l="1"/>
  <c r="AR26" i="9" s="1"/>
  <c r="AT25" i="9"/>
  <c r="AU25" i="9" s="1"/>
  <c r="AS26" i="9" l="1"/>
  <c r="AQ27" i="9" l="1"/>
  <c r="AR27" i="9" s="1"/>
  <c r="AT26" i="9"/>
  <c r="AU26" i="9" s="1"/>
  <c r="AS27" i="9" l="1"/>
  <c r="AP28" i="9" s="1"/>
  <c r="AP29" i="9" s="1"/>
  <c r="AP30" i="9" s="1"/>
  <c r="AQ28" i="9" l="1"/>
  <c r="AR28" i="9" s="1"/>
  <c r="AT27" i="9"/>
  <c r="AU27" i="9" s="1"/>
  <c r="AS28" i="9" l="1"/>
  <c r="AQ29" i="9" l="1"/>
  <c r="AR29" i="9" s="1"/>
  <c r="AT28" i="9"/>
  <c r="AU28" i="9" s="1"/>
  <c r="AS29" i="9" l="1"/>
  <c r="AQ30" i="9" l="1"/>
  <c r="AR30" i="9" s="1"/>
  <c r="AT29" i="9"/>
  <c r="AU29" i="9" s="1"/>
  <c r="AS30" i="9" l="1"/>
  <c r="AP31" i="9" s="1"/>
  <c r="AP32" i="9" s="1"/>
  <c r="AP33" i="9" s="1"/>
  <c r="AQ31" i="9" l="1"/>
  <c r="AR31" i="9" s="1"/>
  <c r="AT30" i="9"/>
  <c r="AU30" i="9" s="1"/>
  <c r="AS31" i="9" l="1"/>
  <c r="AQ32" i="9" l="1"/>
  <c r="AR32" i="9" s="1"/>
  <c r="AT31" i="9"/>
  <c r="AU31" i="9" s="1"/>
  <c r="AS32" i="9" l="1"/>
  <c r="AQ33" i="9" l="1"/>
  <c r="AR33" i="9" s="1"/>
  <c r="AT32" i="9"/>
  <c r="AU32" i="9" s="1"/>
  <c r="AS33" i="9" l="1"/>
  <c r="AP34" i="9" s="1"/>
  <c r="AP35" i="9" s="1"/>
  <c r="AP36" i="9" s="1"/>
  <c r="AP37" i="9" s="1"/>
  <c r="AQ34" i="9" l="1"/>
  <c r="AR34" i="9" s="1"/>
  <c r="AT33" i="9"/>
  <c r="AU33" i="9" s="1"/>
  <c r="AS34" i="9" l="1"/>
  <c r="AQ35" i="9" l="1"/>
  <c r="AR35" i="9" s="1"/>
  <c r="AT34" i="9"/>
  <c r="AU34" i="9" s="1"/>
  <c r="AS35" i="9" l="1"/>
  <c r="AQ36" i="9" l="1"/>
  <c r="AR36" i="9" s="1"/>
  <c r="AT35" i="9"/>
  <c r="AU35" i="9" s="1"/>
  <c r="AS36" i="9" l="1"/>
  <c r="AQ37" i="9" l="1"/>
  <c r="AR37" i="9" s="1"/>
  <c r="AT36" i="9"/>
  <c r="AU36" i="9" s="1"/>
  <c r="AS37" i="9" l="1"/>
  <c r="AP38" i="9" s="1"/>
  <c r="AP39" i="9" s="1"/>
  <c r="AP40" i="9" s="1"/>
  <c r="AP41" i="9" s="1"/>
  <c r="AP42" i="9" s="1"/>
  <c r="AQ38" i="9" l="1"/>
  <c r="AR38" i="9" s="1"/>
  <c r="AT37" i="9"/>
  <c r="AU37" i="9" s="1"/>
  <c r="AS38" i="9" l="1"/>
  <c r="AQ39" i="9" l="1"/>
  <c r="AR39" i="9" s="1"/>
  <c r="AT38" i="9"/>
  <c r="AU38" i="9" s="1"/>
  <c r="AS39" i="9" l="1"/>
  <c r="AQ40" i="9" l="1"/>
  <c r="AR40" i="9" s="1"/>
  <c r="AT39" i="9"/>
  <c r="AU39" i="9" s="1"/>
  <c r="AS40" i="9" l="1"/>
  <c r="AQ41" i="9" l="1"/>
  <c r="AR41" i="9" s="1"/>
  <c r="AT40" i="9"/>
  <c r="AU40" i="9" s="1"/>
  <c r="AS41" i="9" l="1"/>
  <c r="AQ42" i="9" l="1"/>
  <c r="AR42" i="9" s="1"/>
  <c r="AT41" i="9"/>
  <c r="AU41" i="9" s="1"/>
  <c r="AS42" i="9" l="1"/>
  <c r="AP43" i="9" s="1"/>
  <c r="AP44" i="9" s="1"/>
  <c r="AP45" i="9" s="1"/>
  <c r="AP46" i="9" s="1"/>
  <c r="AQ43" i="9" l="1"/>
  <c r="AR43" i="9" s="1"/>
  <c r="AT42" i="9"/>
  <c r="AU42" i="9" s="1"/>
  <c r="AS43" i="9" l="1"/>
  <c r="AQ44" i="9" l="1"/>
  <c r="AR44" i="9" s="1"/>
  <c r="AT43" i="9"/>
  <c r="AU43" i="9" s="1"/>
  <c r="AS44" i="9" l="1"/>
  <c r="AQ45" i="9" l="1"/>
  <c r="AR45" i="9" s="1"/>
  <c r="AT44" i="9"/>
  <c r="AU44" i="9" s="1"/>
  <c r="AS45" i="9" l="1"/>
  <c r="AQ46" i="9" l="1"/>
  <c r="AR46" i="9" s="1"/>
  <c r="AT45" i="9"/>
  <c r="AU45" i="9" s="1"/>
  <c r="AS46" i="9" l="1"/>
  <c r="AP47" i="9" s="1"/>
  <c r="AP48" i="9" s="1"/>
  <c r="AP49" i="9" s="1"/>
  <c r="AP50" i="9" s="1"/>
  <c r="AP51" i="9" s="1"/>
  <c r="AQ47" i="9" l="1"/>
  <c r="AR47" i="9" s="1"/>
  <c r="AT46" i="9"/>
  <c r="AU46" i="9" s="1"/>
  <c r="AS47" i="9" l="1"/>
  <c r="AQ48" i="9" l="1"/>
  <c r="AR48" i="9" s="1"/>
  <c r="AT47" i="9"/>
  <c r="AU47" i="9" s="1"/>
  <c r="AS48" i="9" l="1"/>
  <c r="AQ49" i="9" l="1"/>
  <c r="AR49" i="9" s="1"/>
  <c r="AT48" i="9"/>
  <c r="AU48" i="9" s="1"/>
  <c r="AS49" i="9" l="1"/>
  <c r="AQ50" i="9" l="1"/>
  <c r="AR50" i="9" s="1"/>
  <c r="AT49" i="9"/>
  <c r="AU49" i="9" s="1"/>
  <c r="AS50" i="9" l="1"/>
  <c r="AQ51" i="9" l="1"/>
  <c r="AR51" i="9" s="1"/>
  <c r="AT50" i="9"/>
  <c r="AU50" i="9" s="1"/>
  <c r="AS51" i="9" l="1"/>
  <c r="AP52" i="9" s="1"/>
  <c r="AP53" i="9" s="1"/>
  <c r="AP54" i="9" s="1"/>
  <c r="AP55" i="9" s="1"/>
  <c r="AQ52" i="9" l="1"/>
  <c r="AR52" i="9" s="1"/>
  <c r="AT51" i="9"/>
  <c r="AU51" i="9" s="1"/>
  <c r="AS52" i="9" l="1"/>
  <c r="AQ53" i="9" l="1"/>
  <c r="AR53" i="9" s="1"/>
  <c r="AT52" i="9"/>
  <c r="AU52" i="9" s="1"/>
  <c r="AS53" i="9" l="1"/>
  <c r="AQ54" i="9" l="1"/>
  <c r="AR54" i="9" s="1"/>
  <c r="AT53" i="9"/>
  <c r="AU53" i="9" s="1"/>
  <c r="AS54" i="9" l="1"/>
  <c r="AQ55" i="9" l="1"/>
  <c r="AR55" i="9" s="1"/>
  <c r="AT54" i="9"/>
  <c r="AU54" i="9" s="1"/>
  <c r="AS55" i="9" l="1"/>
  <c r="AP56" i="9" s="1"/>
  <c r="AQ56" i="9" l="1"/>
  <c r="AR56" i="9" s="1"/>
  <c r="AT55" i="9"/>
  <c r="AU55" i="9" s="1"/>
  <c r="AS56" i="9" l="1"/>
  <c r="AP57" i="9" s="1"/>
  <c r="AP58" i="9" s="1"/>
  <c r="AP59" i="9" s="1"/>
  <c r="AP60" i="9" s="1"/>
  <c r="AQ57" i="9" l="1"/>
  <c r="AR57" i="9" s="1"/>
  <c r="AT56" i="9"/>
  <c r="AU56" i="9" s="1"/>
  <c r="AS57" i="9" l="1"/>
  <c r="AQ58" i="9" l="1"/>
  <c r="AR58" i="9" s="1"/>
  <c r="AT57" i="9"/>
  <c r="AU57" i="9" s="1"/>
  <c r="AS58" i="9" l="1"/>
  <c r="AQ59" i="9" l="1"/>
  <c r="AR59" i="9" s="1"/>
  <c r="AT58" i="9"/>
  <c r="AU58" i="9" s="1"/>
  <c r="AS59" i="9" l="1"/>
  <c r="AQ60" i="9" l="1"/>
  <c r="AR60" i="9" s="1"/>
  <c r="AT59" i="9"/>
  <c r="AU59" i="9" s="1"/>
  <c r="AS60" i="9" l="1"/>
  <c r="AP61" i="9" s="1"/>
  <c r="AP62" i="9" s="1"/>
  <c r="AP63" i="9" s="1"/>
  <c r="AP64" i="9" s="1"/>
  <c r="AQ61" i="9" l="1"/>
  <c r="AR61" i="9" s="1"/>
  <c r="AT60" i="9"/>
  <c r="AU60" i="9" s="1"/>
  <c r="AS61" i="9" l="1"/>
  <c r="AQ62" i="9" l="1"/>
  <c r="AR62" i="9" s="1"/>
  <c r="AT61" i="9"/>
  <c r="AU61" i="9" s="1"/>
  <c r="AS62" i="9" l="1"/>
  <c r="AQ63" i="9" l="1"/>
  <c r="AR63" i="9" s="1"/>
  <c r="AT62" i="9"/>
  <c r="AU62" i="9" s="1"/>
  <c r="AS63" i="9" l="1"/>
  <c r="AQ64" i="9" l="1"/>
  <c r="AR64" i="9" s="1"/>
  <c r="AT63" i="9"/>
  <c r="AU63" i="9" s="1"/>
  <c r="AS64" i="9" l="1"/>
  <c r="AP65" i="9" s="1"/>
  <c r="AP66" i="9" s="1"/>
  <c r="AP67" i="9" s="1"/>
  <c r="AP68" i="9" s="1"/>
  <c r="AP69" i="9" s="1"/>
  <c r="AP70" i="9" s="1"/>
  <c r="AQ65" i="9" l="1"/>
  <c r="AR65" i="9" s="1"/>
  <c r="AT64" i="9"/>
  <c r="AU64" i="9" s="1"/>
  <c r="AS65" i="9" l="1"/>
  <c r="AQ66" i="9" l="1"/>
  <c r="AR66" i="9" s="1"/>
  <c r="AT65" i="9"/>
  <c r="AU65" i="9" s="1"/>
  <c r="AS66" i="9" l="1"/>
  <c r="AQ67" i="9" l="1"/>
  <c r="AR67" i="9" s="1"/>
  <c r="AT66" i="9"/>
  <c r="AU66" i="9" s="1"/>
  <c r="AS67" i="9" l="1"/>
  <c r="AQ68" i="9" l="1"/>
  <c r="AR68" i="9" s="1"/>
  <c r="AT67" i="9"/>
  <c r="AU67" i="9" s="1"/>
  <c r="AS68" i="9" l="1"/>
  <c r="AQ69" i="9" l="1"/>
  <c r="AR69" i="9" s="1"/>
  <c r="AT68" i="9"/>
  <c r="AU68" i="9" s="1"/>
  <c r="AS69" i="9" l="1"/>
  <c r="AQ70" i="9" l="1"/>
  <c r="AR70" i="9" s="1"/>
  <c r="AT69" i="9"/>
  <c r="AU69" i="9" s="1"/>
  <c r="AS70" i="9" l="1"/>
  <c r="AP71" i="9" s="1"/>
  <c r="AP72" i="9" s="1"/>
  <c r="AQ71" i="9" l="1"/>
  <c r="AR71" i="9" s="1"/>
  <c r="AT70" i="9"/>
  <c r="AU70" i="9" s="1"/>
  <c r="AS71" i="9" l="1"/>
  <c r="AQ72" i="9" l="1"/>
  <c r="AR72" i="9" s="1"/>
  <c r="AT71" i="9"/>
  <c r="AU71" i="9" s="1"/>
  <c r="AS72" i="9" l="1"/>
  <c r="AP73" i="9" s="1"/>
  <c r="AP74" i="9" s="1"/>
  <c r="AQ73" i="9" l="1"/>
  <c r="AR73" i="9" s="1"/>
  <c r="AT72" i="9"/>
  <c r="AU72" i="9" s="1"/>
  <c r="AS73" i="9" l="1"/>
  <c r="AQ74" i="9" l="1"/>
  <c r="AR74" i="9" s="1"/>
  <c r="AT73" i="9"/>
  <c r="AU73" i="9" s="1"/>
  <c r="AS74" i="9" l="1"/>
  <c r="AP75" i="9" s="1"/>
  <c r="AQ75" i="9" l="1"/>
  <c r="AR75" i="9" s="1"/>
  <c r="AT74" i="9"/>
  <c r="AU74" i="9" s="1"/>
  <c r="AS75" i="9" l="1"/>
  <c r="AP76" i="9" s="1"/>
  <c r="AP77" i="9" s="1"/>
  <c r="AP78" i="9" s="1"/>
  <c r="AQ76" i="9" l="1"/>
  <c r="AR76" i="9" s="1"/>
  <c r="AT75" i="9"/>
  <c r="AU75" i="9" s="1"/>
  <c r="AS76" i="9" l="1"/>
  <c r="AQ77" i="9" l="1"/>
  <c r="AR77" i="9" s="1"/>
  <c r="AT76" i="9"/>
  <c r="AU76" i="9" s="1"/>
  <c r="AS77" i="9" l="1"/>
  <c r="AQ78" i="9" l="1"/>
  <c r="AR78" i="9" s="1"/>
  <c r="AT77" i="9"/>
  <c r="AU77" i="9" s="1"/>
  <c r="AS78" i="9" l="1"/>
  <c r="AP79" i="9" s="1"/>
  <c r="AP80" i="9" s="1"/>
  <c r="AP81" i="9" s="1"/>
  <c r="AQ79" i="9" l="1"/>
  <c r="AR79" i="9" s="1"/>
  <c r="AT78" i="9"/>
  <c r="AU78" i="9" s="1"/>
  <c r="AS79" i="9" l="1"/>
  <c r="AQ80" i="9" l="1"/>
  <c r="AR80" i="9" s="1"/>
  <c r="AT79" i="9"/>
  <c r="AU79" i="9" s="1"/>
  <c r="AS80" i="9" l="1"/>
  <c r="AQ81" i="9" l="1"/>
  <c r="AR81" i="9" s="1"/>
  <c r="AT80" i="9"/>
  <c r="AU80" i="9" s="1"/>
  <c r="AS81" i="9" l="1"/>
  <c r="AP82" i="9" s="1"/>
  <c r="AP83" i="9" s="1"/>
  <c r="AP84" i="9" s="1"/>
  <c r="AP85" i="9" s="1"/>
  <c r="AQ82" i="9" l="1"/>
  <c r="AR82" i="9" s="1"/>
  <c r="AT81" i="9"/>
  <c r="AU81" i="9" s="1"/>
  <c r="AS82" i="9" l="1"/>
  <c r="AQ83" i="9" l="1"/>
  <c r="AR83" i="9" s="1"/>
  <c r="AT82" i="9"/>
  <c r="AU82" i="9" s="1"/>
  <c r="AS83" i="9" l="1"/>
  <c r="AQ84" i="9" l="1"/>
  <c r="AR84" i="9" s="1"/>
  <c r="AT83" i="9"/>
  <c r="AU83" i="9" s="1"/>
  <c r="AS84" i="9" l="1"/>
  <c r="AQ85" i="9" l="1"/>
  <c r="AR85" i="9" s="1"/>
  <c r="AT84" i="9"/>
  <c r="AU84" i="9" s="1"/>
  <c r="AS85" i="9" l="1"/>
  <c r="AP86" i="9" s="1"/>
  <c r="AP87" i="9" s="1"/>
  <c r="AP88" i="9" s="1"/>
  <c r="AQ86" i="9" l="1"/>
  <c r="AR86" i="9" s="1"/>
  <c r="AT85" i="9"/>
  <c r="AU85" i="9" s="1"/>
  <c r="AS86" i="9" l="1"/>
  <c r="AQ87" i="9" l="1"/>
  <c r="AR87" i="9" s="1"/>
  <c r="AT86" i="9"/>
  <c r="AU86" i="9" s="1"/>
  <c r="AS87" i="9" l="1"/>
  <c r="AQ88" i="9" l="1"/>
  <c r="AR88" i="9" s="1"/>
  <c r="AT87" i="9"/>
  <c r="AU87" i="9" s="1"/>
  <c r="AS88" i="9" l="1"/>
  <c r="AP89" i="9" s="1"/>
  <c r="AP90" i="9" s="1"/>
  <c r="AP91" i="9" s="1"/>
  <c r="AP92" i="9" s="1"/>
  <c r="AQ89" i="9" l="1"/>
  <c r="AR89" i="9" s="1"/>
  <c r="AT88" i="9"/>
  <c r="AU88" i="9" s="1"/>
  <c r="AS89" i="9" l="1"/>
  <c r="AQ90" i="9" l="1"/>
  <c r="AR90" i="9" s="1"/>
  <c r="AT89" i="9"/>
  <c r="AU89" i="9" s="1"/>
  <c r="AS90" i="9" l="1"/>
  <c r="AQ91" i="9" l="1"/>
  <c r="AR91" i="9" s="1"/>
  <c r="AT90" i="9"/>
  <c r="AU90" i="9" s="1"/>
  <c r="AS91" i="9" l="1"/>
  <c r="AQ92" i="9" l="1"/>
  <c r="AR92" i="9" s="1"/>
  <c r="AT91" i="9"/>
  <c r="AU91" i="9" s="1"/>
  <c r="AS92" i="9" l="1"/>
  <c r="AP93" i="9" s="1"/>
  <c r="AP94" i="9" s="1"/>
  <c r="AP95" i="9" s="1"/>
  <c r="AP96" i="9" s="1"/>
  <c r="AQ93" i="9" l="1"/>
  <c r="AR93" i="9" s="1"/>
  <c r="AT92" i="9"/>
  <c r="AU92" i="9" s="1"/>
  <c r="AS93" i="9" l="1"/>
  <c r="AQ94" i="9" l="1"/>
  <c r="AR94" i="9" s="1"/>
  <c r="AT93" i="9"/>
  <c r="AU93" i="9" s="1"/>
  <c r="AS94" i="9" l="1"/>
  <c r="AQ95" i="9" l="1"/>
  <c r="AR95" i="9" s="1"/>
  <c r="AT94" i="9"/>
  <c r="AU94" i="9" s="1"/>
  <c r="AS95" i="9" l="1"/>
  <c r="AQ96" i="9" l="1"/>
  <c r="AR96" i="9" s="1"/>
  <c r="AT95" i="9"/>
  <c r="AU95" i="9" s="1"/>
  <c r="AS96" i="9" l="1"/>
  <c r="AP97" i="9" s="1"/>
  <c r="AP98" i="9" s="1"/>
  <c r="AP99" i="9" s="1"/>
  <c r="AP100" i="9" s="1"/>
  <c r="AQ97" i="9" l="1"/>
  <c r="AR97" i="9" s="1"/>
  <c r="AT96" i="9"/>
  <c r="AU96" i="9" s="1"/>
  <c r="AS97" i="9" l="1"/>
  <c r="AQ98" i="9" l="1"/>
  <c r="AR98" i="9" s="1"/>
  <c r="AT97" i="9"/>
  <c r="AU97" i="9" s="1"/>
  <c r="AS98" i="9" l="1"/>
  <c r="AQ99" i="9" l="1"/>
  <c r="AR99" i="9" s="1"/>
  <c r="AT98" i="9"/>
  <c r="AU98" i="9" s="1"/>
  <c r="AS99" i="9" l="1"/>
  <c r="AQ100" i="9" l="1"/>
  <c r="AR100" i="9" s="1"/>
  <c r="AT99" i="9"/>
  <c r="AU99" i="9" s="1"/>
  <c r="AS100" i="9" l="1"/>
  <c r="AP101" i="9" s="1"/>
  <c r="AP102" i="9" s="1"/>
  <c r="AQ101" i="9" l="1"/>
  <c r="AR101" i="9" s="1"/>
  <c r="AT100" i="9"/>
  <c r="AU100" i="9" s="1"/>
  <c r="AS101" i="9" l="1"/>
  <c r="AQ102" i="9" l="1"/>
  <c r="AR102" i="9" s="1"/>
  <c r="AT101" i="9"/>
  <c r="AU101" i="9" s="1"/>
  <c r="AS102" i="9" l="1"/>
  <c r="AP103" i="9" s="1"/>
  <c r="AQ103" i="9" l="1"/>
  <c r="AR103" i="9" s="1"/>
  <c r="AT102" i="9"/>
  <c r="AU102" i="9" s="1"/>
  <c r="AS103" i="9" l="1"/>
  <c r="AP104" i="9" s="1"/>
  <c r="AP105" i="9" s="1"/>
  <c r="AP106" i="9" s="1"/>
  <c r="AP107" i="9" s="1"/>
  <c r="AQ104" i="9" l="1"/>
  <c r="AR104" i="9" s="1"/>
  <c r="AT103" i="9"/>
  <c r="AU103" i="9" s="1"/>
  <c r="AS104" i="9" l="1"/>
  <c r="AQ105" i="9" l="1"/>
  <c r="AR105" i="9" s="1"/>
  <c r="AT104" i="9"/>
  <c r="AU104" i="9" s="1"/>
  <c r="AS105" i="9" l="1"/>
  <c r="AQ106" i="9" l="1"/>
  <c r="AR106" i="9" s="1"/>
  <c r="AT105" i="9"/>
  <c r="AU105" i="9" s="1"/>
  <c r="AS106" i="9" l="1"/>
  <c r="AQ107" i="9" l="1"/>
  <c r="AR107" i="9" s="1"/>
  <c r="AT106" i="9"/>
  <c r="AU106" i="9" s="1"/>
  <c r="AS107" i="9" l="1"/>
  <c r="AP108" i="9" s="1"/>
  <c r="AP109" i="9" s="1"/>
  <c r="AQ108" i="9" l="1"/>
  <c r="AR108" i="9" s="1"/>
  <c r="AT107" i="9"/>
  <c r="AU107" i="9" s="1"/>
  <c r="AS108" i="9" l="1"/>
  <c r="AQ109" i="9" l="1"/>
  <c r="AR109" i="9" s="1"/>
  <c r="AT108" i="9"/>
  <c r="AU108" i="9" s="1"/>
  <c r="AS109" i="9" l="1"/>
  <c r="AP110" i="9" s="1"/>
  <c r="AQ110" i="9" l="1"/>
  <c r="AR110" i="9" s="1"/>
  <c r="AT109" i="9"/>
  <c r="AU109" i="9" s="1"/>
  <c r="AS110" i="9" l="1"/>
  <c r="AP111" i="9" s="1"/>
  <c r="AP112" i="9" s="1"/>
  <c r="AQ111" i="9" l="1"/>
  <c r="AR111" i="9" s="1"/>
  <c r="AT110" i="9"/>
  <c r="AU110" i="9" s="1"/>
  <c r="AS111" i="9" l="1"/>
  <c r="AQ112" i="9" l="1"/>
  <c r="AR112" i="9" s="1"/>
  <c r="AT111" i="9"/>
  <c r="AU111" i="9" s="1"/>
  <c r="AS112" i="9" l="1"/>
  <c r="AP113" i="9" s="1"/>
  <c r="AP114" i="9" s="1"/>
  <c r="AQ113" i="9" l="1"/>
  <c r="AR113" i="9" s="1"/>
  <c r="AT112" i="9"/>
  <c r="AU112" i="9" s="1"/>
  <c r="AS113" i="9" l="1"/>
  <c r="AQ114" i="9" l="1"/>
  <c r="AR114" i="9" s="1"/>
  <c r="AT113" i="9"/>
  <c r="AU113" i="9" s="1"/>
  <c r="AS114" i="9" l="1"/>
  <c r="AP115" i="9" s="1"/>
  <c r="AP116" i="9" s="1"/>
  <c r="AP117" i="9" s="1"/>
  <c r="AP118" i="9" s="1"/>
  <c r="AQ115" i="9" l="1"/>
  <c r="AR115" i="9" s="1"/>
  <c r="AT114" i="9"/>
  <c r="AU114" i="9" s="1"/>
  <c r="AS115" i="9" l="1"/>
  <c r="AQ116" i="9" l="1"/>
  <c r="AR116" i="9" s="1"/>
  <c r="AT115" i="9"/>
  <c r="AU115" i="9" s="1"/>
  <c r="AS116" i="9" l="1"/>
  <c r="AQ117" i="9" l="1"/>
  <c r="AR117" i="9" s="1"/>
  <c r="AT116" i="9"/>
  <c r="AU116" i="9" s="1"/>
  <c r="AS117" i="9" l="1"/>
  <c r="AQ118" i="9" l="1"/>
  <c r="AR118" i="9" s="1"/>
  <c r="AT117" i="9"/>
  <c r="AU117" i="9" s="1"/>
  <c r="AS118" i="9" l="1"/>
  <c r="AP119" i="9" s="1"/>
  <c r="AP120" i="9" s="1"/>
  <c r="AP121" i="9" s="1"/>
  <c r="AP122" i="9" s="1"/>
  <c r="AP123" i="9" s="1"/>
  <c r="AQ119" i="9" l="1"/>
  <c r="AR119" i="9" s="1"/>
  <c r="AT118" i="9"/>
  <c r="AU118" i="9" s="1"/>
  <c r="AS119" i="9" l="1"/>
  <c r="AQ120" i="9" l="1"/>
  <c r="AR120" i="9" s="1"/>
  <c r="AT119" i="9"/>
  <c r="AU119" i="9" s="1"/>
  <c r="AS120" i="9" l="1"/>
  <c r="AQ121" i="9" l="1"/>
  <c r="AR121" i="9" s="1"/>
  <c r="AT120" i="9"/>
  <c r="AU120" i="9" s="1"/>
  <c r="AS121" i="9" l="1"/>
  <c r="AQ122" i="9" l="1"/>
  <c r="AR122" i="9" s="1"/>
  <c r="AT121" i="9"/>
  <c r="AU121" i="9" s="1"/>
  <c r="AS122" i="9" l="1"/>
  <c r="AQ123" i="9" l="1"/>
  <c r="AR123" i="9" s="1"/>
  <c r="AT122" i="9"/>
  <c r="AU122" i="9" s="1"/>
  <c r="AS123" i="9" l="1"/>
  <c r="AP124" i="9" s="1"/>
  <c r="AP125" i="9" s="1"/>
  <c r="AP126" i="9" s="1"/>
  <c r="AP127" i="9" s="1"/>
  <c r="AP128" i="9" s="1"/>
  <c r="AQ124" i="9" l="1"/>
  <c r="AR124" i="9" s="1"/>
  <c r="AT123" i="9"/>
  <c r="AU123" i="9" s="1"/>
  <c r="AS124" i="9" l="1"/>
  <c r="AQ125" i="9" l="1"/>
  <c r="AR125" i="9" s="1"/>
  <c r="AT124" i="9"/>
  <c r="AU124" i="9" s="1"/>
  <c r="AS125" i="9" l="1"/>
  <c r="AQ126" i="9" l="1"/>
  <c r="AR126" i="9" s="1"/>
  <c r="AT125" i="9"/>
  <c r="AU125" i="9" s="1"/>
  <c r="AS126" i="9" l="1"/>
  <c r="AQ127" i="9" l="1"/>
  <c r="AR127" i="9" s="1"/>
  <c r="AT126" i="9"/>
  <c r="AU126" i="9" s="1"/>
  <c r="AS127" i="9" l="1"/>
  <c r="AQ128" i="9" l="1"/>
  <c r="AR128" i="9" s="1"/>
  <c r="AT127" i="9"/>
  <c r="AU127" i="9" s="1"/>
  <c r="AS128" i="9" l="1"/>
  <c r="AP129" i="9" s="1"/>
  <c r="AP130" i="9" s="1"/>
  <c r="AP131" i="9" s="1"/>
  <c r="AP132" i="9" s="1"/>
  <c r="AP133" i="9" s="1"/>
  <c r="AP134" i="9" s="1"/>
  <c r="AP135" i="9" s="1"/>
  <c r="AP136" i="9" s="1"/>
  <c r="AP137" i="9" s="1"/>
  <c r="AQ129" i="9" l="1"/>
  <c r="AR129" i="9" s="1"/>
  <c r="AT128" i="9"/>
  <c r="AU128" i="9" s="1"/>
  <c r="AS129" i="9" l="1"/>
  <c r="AQ130" i="9" l="1"/>
  <c r="AR130" i="9" s="1"/>
  <c r="AT129" i="9"/>
  <c r="AU129" i="9" s="1"/>
  <c r="AS130" i="9" l="1"/>
  <c r="AQ131" i="9" l="1"/>
  <c r="AR131" i="9" s="1"/>
  <c r="AT130" i="9"/>
  <c r="AU130" i="9" s="1"/>
  <c r="AS131" i="9" l="1"/>
  <c r="AQ132" i="9" l="1"/>
  <c r="AR132" i="9" s="1"/>
  <c r="AT131" i="9"/>
  <c r="AU131" i="9" s="1"/>
  <c r="AS132" i="9" l="1"/>
  <c r="AQ133" i="9" l="1"/>
  <c r="AR133" i="9" s="1"/>
  <c r="AT132" i="9"/>
  <c r="AU132" i="9" s="1"/>
  <c r="AS133" i="9" l="1"/>
  <c r="AQ134" i="9" l="1"/>
  <c r="AR134" i="9" s="1"/>
  <c r="AT133" i="9"/>
  <c r="AU133" i="9" s="1"/>
  <c r="AS134" i="9" l="1"/>
  <c r="AQ135" i="9" l="1"/>
  <c r="AR135" i="9" s="1"/>
  <c r="AT134" i="9"/>
  <c r="AU134" i="9" s="1"/>
  <c r="AS135" i="9" l="1"/>
  <c r="AQ136" i="9" l="1"/>
  <c r="AR136" i="9" s="1"/>
  <c r="AT135" i="9"/>
  <c r="AU135" i="9" s="1"/>
  <c r="AS136" i="9" l="1"/>
  <c r="AQ137" i="9" l="1"/>
  <c r="AR137" i="9" s="1"/>
  <c r="AT136" i="9"/>
  <c r="AU136" i="9" s="1"/>
  <c r="AS137" i="9" l="1"/>
  <c r="AP138" i="9" s="1"/>
  <c r="AP139" i="9" s="1"/>
  <c r="AQ138" i="9" l="1"/>
  <c r="AR138" i="9" s="1"/>
  <c r="AT137" i="9"/>
  <c r="AU137" i="9" s="1"/>
  <c r="AS138" i="9" l="1"/>
  <c r="AQ139" i="9" l="1"/>
  <c r="AR139" i="9" s="1"/>
  <c r="AT138" i="9"/>
  <c r="AU138" i="9" s="1"/>
  <c r="AS139" i="9" l="1"/>
  <c r="AP140" i="9" s="1"/>
  <c r="AP141" i="9" s="1"/>
  <c r="AP142" i="9" s="1"/>
  <c r="AP143" i="9" s="1"/>
  <c r="AP144" i="9" s="1"/>
  <c r="AT139" i="9" l="1"/>
  <c r="AU139" i="9" s="1"/>
  <c r="AQ140" i="9" l="1"/>
  <c r="AR140" i="9" s="1"/>
  <c r="AS140" i="9" l="1"/>
  <c r="AQ141" i="9" l="1"/>
  <c r="AR141" i="9" s="1"/>
  <c r="AT140" i="9"/>
  <c r="AU140" i="9" s="1"/>
  <c r="AS141" i="9" l="1"/>
  <c r="AQ142" i="9" l="1"/>
  <c r="AR142" i="9" s="1"/>
  <c r="AT141" i="9"/>
  <c r="AU141" i="9" s="1"/>
  <c r="AS142" i="9" l="1"/>
  <c r="AQ143" i="9" l="1"/>
  <c r="AR143" i="9" s="1"/>
  <c r="AT142" i="9"/>
  <c r="AU142" i="9" s="1"/>
  <c r="AS143" i="9" l="1"/>
  <c r="AQ144" i="9" l="1"/>
  <c r="AR144" i="9" s="1"/>
  <c r="AT143" i="9"/>
  <c r="AU143" i="9" s="1"/>
  <c r="AS144" i="9" l="1"/>
  <c r="AP145" i="9" s="1"/>
  <c r="AP146" i="9" s="1"/>
  <c r="AP147" i="9" s="1"/>
  <c r="AP148" i="9" s="1"/>
  <c r="AP149" i="9" s="1"/>
  <c r="AQ145" i="9" l="1"/>
  <c r="AR145" i="9" s="1"/>
  <c r="AT144" i="9"/>
  <c r="AU144" i="9" s="1"/>
  <c r="AS145" i="9" l="1"/>
  <c r="AQ146" i="9" l="1"/>
  <c r="AR146" i="9" s="1"/>
  <c r="AT145" i="9"/>
  <c r="AU145" i="9" s="1"/>
  <c r="AS146" i="9" l="1"/>
  <c r="AQ147" i="9" l="1"/>
  <c r="AR147" i="9" s="1"/>
  <c r="AT146" i="9"/>
  <c r="AU146" i="9" s="1"/>
  <c r="AS147" i="9" l="1"/>
  <c r="AQ148" i="9" l="1"/>
  <c r="AR148" i="9" s="1"/>
  <c r="AT147" i="9"/>
  <c r="AU147" i="9" s="1"/>
  <c r="AS148" i="9" l="1"/>
  <c r="AQ149" i="9" l="1"/>
  <c r="AR149" i="9" s="1"/>
  <c r="AT148" i="9"/>
  <c r="AU148" i="9" s="1"/>
  <c r="AS149" i="9" l="1"/>
  <c r="AP150" i="9" s="1"/>
  <c r="AQ150" i="9" l="1"/>
  <c r="AR150" i="9" s="1"/>
  <c r="AT149" i="9"/>
  <c r="AU149" i="9" s="1"/>
  <c r="AS150" i="9" l="1"/>
  <c r="AP151" i="9" s="1"/>
  <c r="AP152" i="9" s="1"/>
  <c r="AP153" i="9" s="1"/>
  <c r="AQ151" i="9" l="1"/>
  <c r="AR151" i="9" s="1"/>
  <c r="AT150" i="9"/>
  <c r="AU150" i="9" s="1"/>
  <c r="AS151" i="9" l="1"/>
  <c r="AQ152" i="9" l="1"/>
  <c r="AR152" i="9" s="1"/>
  <c r="AT151" i="9"/>
  <c r="AU151" i="9" s="1"/>
  <c r="AS152" i="9" l="1"/>
  <c r="AQ153" i="9" l="1"/>
  <c r="AR153" i="9" s="1"/>
  <c r="AT152" i="9"/>
  <c r="AU152" i="9" s="1"/>
  <c r="AS153" i="9" l="1"/>
  <c r="AP154" i="9" s="1"/>
  <c r="AP155" i="9" s="1"/>
  <c r="AP156" i="9" s="1"/>
  <c r="AP157" i="9" s="1"/>
  <c r="AP158" i="9" s="1"/>
  <c r="AP159" i="9" s="1"/>
  <c r="AP160" i="9" s="1"/>
  <c r="AQ154" i="9" l="1"/>
  <c r="AR154" i="9" s="1"/>
  <c r="AT153" i="9"/>
  <c r="AU153" i="9" s="1"/>
  <c r="AS154" i="9" l="1"/>
  <c r="AQ155" i="9" l="1"/>
  <c r="AR155" i="9" s="1"/>
  <c r="AT154" i="9"/>
  <c r="AU154" i="9" s="1"/>
  <c r="AS155" i="9" l="1"/>
  <c r="AQ156" i="9" l="1"/>
  <c r="AR156" i="9" s="1"/>
  <c r="AT155" i="9"/>
  <c r="AU155" i="9" s="1"/>
  <c r="AS156" i="9" l="1"/>
  <c r="AQ157" i="9" l="1"/>
  <c r="AR157" i="9" s="1"/>
  <c r="AT156" i="9"/>
  <c r="AU156" i="9" s="1"/>
  <c r="AS157" i="9" l="1"/>
  <c r="AQ158" i="9" l="1"/>
  <c r="AR158" i="9" s="1"/>
  <c r="AT157" i="9"/>
  <c r="AU157" i="9" s="1"/>
  <c r="AS158" i="9" l="1"/>
  <c r="AQ159" i="9" l="1"/>
  <c r="AR159" i="9" s="1"/>
  <c r="AT158" i="9"/>
  <c r="AU158" i="9" s="1"/>
  <c r="AS159" i="9" l="1"/>
  <c r="AQ160" i="9" l="1"/>
  <c r="AR160" i="9" s="1"/>
  <c r="AT159" i="9"/>
  <c r="AU159" i="9" s="1"/>
  <c r="AS160" i="9" l="1"/>
  <c r="AP161" i="9" s="1"/>
  <c r="AP162" i="9" s="1"/>
  <c r="AQ161" i="9" l="1"/>
  <c r="AR161" i="9" s="1"/>
  <c r="AT160" i="9"/>
  <c r="AU160" i="9" s="1"/>
  <c r="AS161" i="9" l="1"/>
  <c r="AQ162" i="9" l="1"/>
  <c r="AR162" i="9" s="1"/>
  <c r="AT161" i="9"/>
  <c r="AU161" i="9" s="1"/>
  <c r="AS162" i="9" l="1"/>
  <c r="AP163" i="9" s="1"/>
  <c r="AP164" i="9" s="1"/>
  <c r="AQ163" i="9" l="1"/>
  <c r="AR163" i="9" s="1"/>
  <c r="AT162" i="9"/>
  <c r="AU162" i="9" s="1"/>
  <c r="AS163" i="9" l="1"/>
  <c r="AQ164" i="9" l="1"/>
  <c r="AR164" i="9" s="1"/>
  <c r="AT163" i="9"/>
  <c r="AU163" i="9" s="1"/>
  <c r="AS164" i="9" l="1"/>
  <c r="AP165" i="9" s="1"/>
  <c r="AP166" i="9" s="1"/>
  <c r="AP167" i="9" s="1"/>
  <c r="AP168" i="9" s="1"/>
  <c r="AP169" i="9" s="1"/>
  <c r="AQ165" i="9" l="1"/>
  <c r="AR165" i="9" s="1"/>
  <c r="AT164" i="9"/>
  <c r="AU164" i="9" s="1"/>
  <c r="AS165" i="9" l="1"/>
  <c r="AQ166" i="9" l="1"/>
  <c r="AR166" i="9" s="1"/>
  <c r="AT165" i="9"/>
  <c r="AU165" i="9" s="1"/>
  <c r="AS166" i="9" l="1"/>
  <c r="AQ167" i="9" l="1"/>
  <c r="AR167" i="9" s="1"/>
  <c r="AT166" i="9"/>
  <c r="AU166" i="9" s="1"/>
  <c r="AS167" i="9" l="1"/>
  <c r="AQ168" i="9" l="1"/>
  <c r="AR168" i="9" s="1"/>
  <c r="AT167" i="9"/>
  <c r="AU167" i="9" s="1"/>
  <c r="AS168" i="9" l="1"/>
  <c r="AQ169" i="9" l="1"/>
  <c r="AR169" i="9" s="1"/>
  <c r="AT168" i="9"/>
  <c r="AU168" i="9" s="1"/>
  <c r="AS169" i="9" l="1"/>
  <c r="AP170" i="9" s="1"/>
  <c r="AP171" i="9" s="1"/>
  <c r="AP172" i="9" s="1"/>
  <c r="AP173" i="9" s="1"/>
  <c r="AP174" i="9" s="1"/>
  <c r="AP175" i="9" s="1"/>
  <c r="AQ170" i="9" l="1"/>
  <c r="AR170" i="9" s="1"/>
  <c r="AT169" i="9"/>
  <c r="AU169" i="9" s="1"/>
  <c r="AS170" i="9" l="1"/>
  <c r="AQ171" i="9" l="1"/>
  <c r="AR171" i="9" s="1"/>
  <c r="AT170" i="9"/>
  <c r="AU170" i="9" s="1"/>
  <c r="AS171" i="9" l="1"/>
  <c r="AQ172" i="9" l="1"/>
  <c r="AR172" i="9" s="1"/>
  <c r="AT171" i="9"/>
  <c r="AU171" i="9" s="1"/>
  <c r="AS172" i="9" l="1"/>
  <c r="AQ173" i="9" l="1"/>
  <c r="AR173" i="9" s="1"/>
  <c r="AT172" i="9"/>
  <c r="AU172" i="9" s="1"/>
  <c r="AS173" i="9" l="1"/>
  <c r="AQ174" i="9" l="1"/>
  <c r="AR174" i="9" s="1"/>
  <c r="AT173" i="9"/>
  <c r="AU173" i="9" s="1"/>
  <c r="AS174" i="9" l="1"/>
  <c r="AQ175" i="9" l="1"/>
  <c r="AR175" i="9" s="1"/>
  <c r="AT174" i="9"/>
  <c r="AU174" i="9" s="1"/>
  <c r="AS175" i="9" l="1"/>
  <c r="AP176" i="9" s="1"/>
  <c r="AP177" i="9" s="1"/>
  <c r="AP178" i="9" s="1"/>
  <c r="AP179" i="9" s="1"/>
  <c r="AP180" i="9" s="1"/>
  <c r="AQ176" i="9" l="1"/>
  <c r="AR176" i="9" s="1"/>
  <c r="AT175" i="9"/>
  <c r="AU175" i="9" s="1"/>
  <c r="AS176" i="9" l="1"/>
  <c r="AQ177" i="9" l="1"/>
  <c r="AR177" i="9" s="1"/>
  <c r="AT176" i="9"/>
  <c r="AU176" i="9" s="1"/>
  <c r="AS177" i="9" l="1"/>
  <c r="AQ178" i="9" l="1"/>
  <c r="AR178" i="9" s="1"/>
  <c r="AT177" i="9"/>
  <c r="AU177" i="9" s="1"/>
  <c r="AS178" i="9" l="1"/>
  <c r="AQ179" i="9" l="1"/>
  <c r="AR179" i="9" s="1"/>
  <c r="AT178" i="9"/>
  <c r="AU178" i="9" s="1"/>
  <c r="AS179" i="9" l="1"/>
  <c r="AQ180" i="9" l="1"/>
  <c r="AR180" i="9" s="1"/>
  <c r="AT179" i="9"/>
  <c r="AU179" i="9" s="1"/>
  <c r="AS180" i="9" l="1"/>
  <c r="AP181" i="9" s="1"/>
  <c r="AP182" i="9" s="1"/>
  <c r="AQ181" i="9" l="1"/>
  <c r="AR181" i="9" s="1"/>
  <c r="AT180" i="9"/>
  <c r="AU180" i="9" s="1"/>
  <c r="AS181" i="9" l="1"/>
  <c r="AQ182" i="9" l="1"/>
  <c r="AR182" i="9" s="1"/>
  <c r="AT181" i="9"/>
  <c r="AU181" i="9" s="1"/>
  <c r="AS182" i="9" l="1"/>
  <c r="AP183" i="9" s="1"/>
  <c r="AP184" i="9" s="1"/>
  <c r="AP185" i="9" s="1"/>
  <c r="AQ183" i="9" l="1"/>
  <c r="AR183" i="9" s="1"/>
  <c r="AT182" i="9"/>
  <c r="AU182" i="9" s="1"/>
  <c r="AS183" i="9" l="1"/>
  <c r="AQ184" i="9" l="1"/>
  <c r="AR184" i="9" s="1"/>
  <c r="AT183" i="9"/>
  <c r="AU183" i="9" s="1"/>
  <c r="AS184" i="9" l="1"/>
  <c r="AQ185" i="9" l="1"/>
  <c r="AR185" i="9" s="1"/>
  <c r="AT184" i="9"/>
  <c r="AU184" i="9" s="1"/>
  <c r="AS185" i="9" l="1"/>
  <c r="AP186" i="9" s="1"/>
  <c r="AP187" i="9" s="1"/>
  <c r="AQ186" i="9" l="1"/>
  <c r="AR186" i="9" s="1"/>
  <c r="AT185" i="9"/>
  <c r="AU185" i="9" s="1"/>
  <c r="AS186" i="9" l="1"/>
  <c r="AQ187" i="9" l="1"/>
  <c r="AR187" i="9" s="1"/>
  <c r="AT186" i="9"/>
  <c r="AU186" i="9" s="1"/>
  <c r="AS187" i="9" l="1"/>
  <c r="AP188" i="9" s="1"/>
  <c r="AQ188" i="9" l="1"/>
  <c r="AR188" i="9" s="1"/>
  <c r="AT187" i="9"/>
  <c r="AU187" i="9" s="1"/>
  <c r="AS188" i="9" l="1"/>
  <c r="AP189" i="9" s="1"/>
  <c r="AQ189" i="9" l="1"/>
  <c r="AR189" i="9" s="1"/>
  <c r="AT188" i="9"/>
  <c r="AU188" i="9" s="1"/>
  <c r="AS189" i="9" l="1"/>
  <c r="AP190" i="9" s="1"/>
  <c r="AP191" i="9" s="1"/>
  <c r="AQ190" i="9" l="1"/>
  <c r="AR190" i="9" s="1"/>
  <c r="AT189" i="9"/>
  <c r="AU189" i="9" s="1"/>
  <c r="AS190" i="9" l="1"/>
  <c r="AQ191" i="9" l="1"/>
  <c r="AR191" i="9" s="1"/>
  <c r="AT190" i="9"/>
  <c r="AU190" i="9" s="1"/>
  <c r="AS191" i="9" l="1"/>
  <c r="AP192" i="9" s="1"/>
  <c r="AP193" i="9" s="1"/>
  <c r="AQ192" i="9" l="1"/>
  <c r="AR192" i="9" s="1"/>
  <c r="AT191" i="9"/>
  <c r="AU191" i="9" s="1"/>
  <c r="AS192" i="9" l="1"/>
  <c r="AQ193" i="9" l="1"/>
  <c r="AR193" i="9" s="1"/>
  <c r="AT192" i="9"/>
  <c r="AU192" i="9" s="1"/>
  <c r="AS193" i="9" l="1"/>
  <c r="AP194" i="9" s="1"/>
  <c r="AP195" i="9" s="1"/>
  <c r="AP196" i="9" s="1"/>
  <c r="AP197" i="9" s="1"/>
  <c r="AQ194" i="9" l="1"/>
  <c r="AR194" i="9" s="1"/>
  <c r="AT193" i="9"/>
  <c r="AU193" i="9" s="1"/>
  <c r="AS194" i="9" l="1"/>
  <c r="AQ195" i="9" l="1"/>
  <c r="AR195" i="9" s="1"/>
  <c r="AT194" i="9"/>
  <c r="AU194" i="9" s="1"/>
  <c r="AS195" i="9" l="1"/>
  <c r="AQ196" i="9" l="1"/>
  <c r="AR196" i="9" s="1"/>
  <c r="AT195" i="9"/>
  <c r="AU195" i="9" s="1"/>
  <c r="AS196" i="9" l="1"/>
  <c r="AQ197" i="9" l="1"/>
  <c r="AR197" i="9" s="1"/>
  <c r="AT196" i="9"/>
  <c r="AU196" i="9" s="1"/>
  <c r="AS197" i="9" l="1"/>
  <c r="AP198" i="9" s="1"/>
  <c r="AQ198" i="9" l="1"/>
  <c r="AR198" i="9" s="1"/>
  <c r="AT197" i="9"/>
  <c r="AU197" i="9" s="1"/>
  <c r="AS198" i="9" l="1"/>
  <c r="AP199" i="9" s="1"/>
  <c r="AP200" i="9" s="1"/>
  <c r="AP201" i="9" s="1"/>
  <c r="AP202" i="9" s="1"/>
  <c r="AP203" i="9" s="1"/>
  <c r="AP204" i="9" s="1"/>
  <c r="AQ199" i="9" l="1"/>
  <c r="AR199" i="9" s="1"/>
  <c r="AT198" i="9"/>
  <c r="AU198" i="9" s="1"/>
  <c r="AS199" i="9" l="1"/>
  <c r="AQ200" i="9" l="1"/>
  <c r="AR200" i="9" s="1"/>
  <c r="AT199" i="9"/>
  <c r="AU199" i="9" s="1"/>
  <c r="AS200" i="9" l="1"/>
  <c r="AQ201" i="9" l="1"/>
  <c r="AR201" i="9" s="1"/>
  <c r="AT200" i="9"/>
  <c r="AU200" i="9" s="1"/>
  <c r="AS201" i="9" l="1"/>
  <c r="AQ202" i="9" l="1"/>
  <c r="AR202" i="9" s="1"/>
  <c r="AT201" i="9"/>
  <c r="AU201" i="9" s="1"/>
  <c r="AS202" i="9" l="1"/>
  <c r="AQ203" i="9" l="1"/>
  <c r="AR203" i="9" s="1"/>
  <c r="AT202" i="9"/>
  <c r="AU202" i="9" s="1"/>
  <c r="AS203" i="9" l="1"/>
  <c r="AQ204" i="9" l="1"/>
  <c r="AR204" i="9" s="1"/>
  <c r="AT203" i="9"/>
  <c r="AU203" i="9" s="1"/>
  <c r="AS204" i="9" l="1"/>
  <c r="AP205" i="9" s="1"/>
  <c r="AP206" i="9" s="1"/>
  <c r="AP207" i="9" s="1"/>
  <c r="AP208" i="9" s="1"/>
  <c r="AP209" i="9" s="1"/>
  <c r="AQ205" i="9" l="1"/>
  <c r="AR205" i="9" s="1"/>
  <c r="AT204" i="9"/>
  <c r="AU204" i="9" s="1"/>
  <c r="AS205" i="9" l="1"/>
  <c r="AQ206" i="9" l="1"/>
  <c r="AR206" i="9" s="1"/>
  <c r="AT205" i="9"/>
  <c r="AU205" i="9" s="1"/>
  <c r="AS206" i="9" l="1"/>
  <c r="AQ207" i="9" l="1"/>
  <c r="AR207" i="9" s="1"/>
  <c r="AT206" i="9"/>
  <c r="AU206" i="9" s="1"/>
  <c r="AS207" i="9" l="1"/>
  <c r="AQ208" i="9" l="1"/>
  <c r="AR208" i="9" s="1"/>
  <c r="AT207" i="9"/>
  <c r="AU207" i="9" s="1"/>
  <c r="AS208" i="9" l="1"/>
  <c r="AQ209" i="9" l="1"/>
  <c r="AR209" i="9" s="1"/>
  <c r="AT208" i="9"/>
  <c r="AU208" i="9" s="1"/>
  <c r="AS209" i="9" l="1"/>
  <c r="AP210" i="9" s="1"/>
  <c r="AP211" i="9" s="1"/>
  <c r="AP212" i="9" s="1"/>
  <c r="AQ210" i="9" l="1"/>
  <c r="AR210" i="9" s="1"/>
  <c r="AT209" i="9"/>
  <c r="AU209" i="9" s="1"/>
  <c r="AS210" i="9" l="1"/>
  <c r="AQ211" i="9" l="1"/>
  <c r="AR211" i="9" s="1"/>
  <c r="AT210" i="9"/>
  <c r="AU210" i="9" s="1"/>
  <c r="AS211" i="9" l="1"/>
  <c r="AQ212" i="9" l="1"/>
  <c r="AR212" i="9" s="1"/>
  <c r="AT211" i="9"/>
  <c r="AU211" i="9" s="1"/>
  <c r="AS212" i="9" l="1"/>
  <c r="AP213" i="9" s="1"/>
  <c r="AP214" i="9" s="1"/>
  <c r="AP215" i="9" s="1"/>
  <c r="AQ213" i="9" l="1"/>
  <c r="AR213" i="9" s="1"/>
  <c r="AT212" i="9"/>
  <c r="AU212" i="9" s="1"/>
  <c r="AS213" i="9" l="1"/>
  <c r="AQ214" i="9" l="1"/>
  <c r="AR214" i="9" s="1"/>
  <c r="AT213" i="9"/>
  <c r="AU213" i="9" s="1"/>
  <c r="AS214" i="9" l="1"/>
  <c r="AQ215" i="9" l="1"/>
  <c r="AR215" i="9" s="1"/>
  <c r="AT214" i="9"/>
  <c r="AU214" i="9" s="1"/>
  <c r="AS215" i="9" l="1"/>
  <c r="AP216" i="9" s="1"/>
  <c r="AP217" i="9" s="1"/>
  <c r="AP218" i="9" s="1"/>
  <c r="AP219" i="9" s="1"/>
  <c r="AP220" i="9" s="1"/>
  <c r="AQ216" i="9" l="1"/>
  <c r="AR216" i="9" s="1"/>
  <c r="AT215" i="9"/>
  <c r="AU215" i="9" s="1"/>
  <c r="AS216" i="9" l="1"/>
  <c r="AQ217" i="9" l="1"/>
  <c r="AR217" i="9" s="1"/>
  <c r="AT216" i="9"/>
  <c r="AU216" i="9" s="1"/>
  <c r="AS217" i="9" l="1"/>
  <c r="AQ218" i="9" l="1"/>
  <c r="AR218" i="9" s="1"/>
  <c r="AT217" i="9"/>
  <c r="AU217" i="9" s="1"/>
  <c r="AS218" i="9" l="1"/>
  <c r="AQ219" i="9" l="1"/>
  <c r="AR219" i="9" s="1"/>
  <c r="AT218" i="9"/>
  <c r="AU218" i="9" s="1"/>
  <c r="AS219" i="9" l="1"/>
  <c r="AQ220" i="9" l="1"/>
  <c r="AR220" i="9" s="1"/>
  <c r="AT219" i="9"/>
  <c r="AU219" i="9" s="1"/>
  <c r="AS220" i="9" l="1"/>
  <c r="AP221" i="9" s="1"/>
  <c r="AP222" i="9" s="1"/>
  <c r="AQ221" i="9" l="1"/>
  <c r="AR221" i="9" s="1"/>
  <c r="AT220" i="9"/>
  <c r="AU220" i="9" s="1"/>
  <c r="AS221" i="9" l="1"/>
  <c r="AQ222" i="9" l="1"/>
  <c r="AR222" i="9" s="1"/>
  <c r="AT221" i="9"/>
  <c r="AU221" i="9" s="1"/>
  <c r="AS222" i="9" l="1"/>
  <c r="AP223" i="9" s="1"/>
  <c r="AP224" i="9" s="1"/>
  <c r="AP225" i="9" s="1"/>
  <c r="AP226" i="9" s="1"/>
  <c r="AQ223" i="9" l="1"/>
  <c r="AR223" i="9" s="1"/>
  <c r="AT222" i="9"/>
  <c r="AU222" i="9" s="1"/>
  <c r="AS223" i="9" l="1"/>
  <c r="AQ224" i="9" l="1"/>
  <c r="AR224" i="9" s="1"/>
  <c r="AT223" i="9"/>
  <c r="AU223" i="9" s="1"/>
  <c r="AS224" i="9" l="1"/>
  <c r="AQ225" i="9" l="1"/>
  <c r="AR225" i="9" s="1"/>
  <c r="AT224" i="9"/>
  <c r="AU224" i="9" s="1"/>
  <c r="AS225" i="9" l="1"/>
  <c r="AQ226" i="9" l="1"/>
  <c r="AR226" i="9" s="1"/>
  <c r="AT225" i="9"/>
  <c r="AU225" i="9" s="1"/>
  <c r="AS226" i="9" l="1"/>
  <c r="AP227" i="9" s="1"/>
  <c r="AP228" i="9" s="1"/>
  <c r="AQ227" i="9" l="1"/>
  <c r="AR227" i="9" s="1"/>
  <c r="AT226" i="9"/>
  <c r="AU226" i="9" s="1"/>
  <c r="AS227" i="9" l="1"/>
  <c r="AQ228" i="9" l="1"/>
  <c r="AR228" i="9" s="1"/>
  <c r="AT227" i="9"/>
  <c r="AU227" i="9" s="1"/>
  <c r="AS228" i="9" l="1"/>
  <c r="AP229" i="9" s="1"/>
  <c r="AP230" i="9" s="1"/>
  <c r="AP231" i="9" s="1"/>
  <c r="AQ229" i="9" l="1"/>
  <c r="AR229" i="9" s="1"/>
  <c r="AT228" i="9"/>
  <c r="AU228" i="9" s="1"/>
  <c r="AS229" i="9" l="1"/>
  <c r="AQ230" i="9" l="1"/>
  <c r="AR230" i="9" s="1"/>
  <c r="AT229" i="9"/>
  <c r="AU229" i="9" s="1"/>
  <c r="AS230" i="9" l="1"/>
  <c r="AQ231" i="9" l="1"/>
  <c r="AR231" i="9" s="1"/>
  <c r="AT230" i="9"/>
  <c r="AU230" i="9" s="1"/>
  <c r="AS231" i="9" l="1"/>
  <c r="AP232" i="9" s="1"/>
  <c r="AP233" i="9" s="1"/>
  <c r="AP234" i="9" s="1"/>
  <c r="AP235" i="9" s="1"/>
  <c r="AP236" i="9" s="1"/>
  <c r="AQ232" i="9" l="1"/>
  <c r="AR232" i="9" s="1"/>
  <c r="AT231" i="9"/>
  <c r="AU231" i="9" s="1"/>
  <c r="AS232" i="9" l="1"/>
  <c r="AQ233" i="9" l="1"/>
  <c r="AR233" i="9" s="1"/>
  <c r="AT232" i="9"/>
  <c r="AU232" i="9" s="1"/>
  <c r="AS233" i="9" l="1"/>
  <c r="AQ234" i="9" l="1"/>
  <c r="AR234" i="9" s="1"/>
  <c r="AT233" i="9"/>
  <c r="AU233" i="9" s="1"/>
  <c r="AS234" i="9" l="1"/>
  <c r="AQ235" i="9" l="1"/>
  <c r="AR235" i="9" s="1"/>
  <c r="AT234" i="9"/>
  <c r="AU234" i="9" s="1"/>
  <c r="AS235" i="9" l="1"/>
  <c r="AQ236" i="9" l="1"/>
  <c r="AR236" i="9" s="1"/>
  <c r="AT235" i="9"/>
  <c r="AU235" i="9" s="1"/>
  <c r="AS236" i="9" l="1"/>
  <c r="AP237" i="9" s="1"/>
  <c r="AP238" i="9" s="1"/>
  <c r="AP239" i="9" s="1"/>
  <c r="AP240" i="9" s="1"/>
  <c r="AQ237" i="9" l="1"/>
  <c r="AR237" i="9" s="1"/>
  <c r="AT236" i="9"/>
  <c r="AU236" i="9" s="1"/>
  <c r="AS237" i="9" l="1"/>
  <c r="AQ238" i="9" l="1"/>
  <c r="AR238" i="9" s="1"/>
  <c r="AT237" i="9"/>
  <c r="AU237" i="9" s="1"/>
  <c r="AS238" i="9" l="1"/>
  <c r="AQ239" i="9" l="1"/>
  <c r="AR239" i="9" s="1"/>
  <c r="AT238" i="9"/>
  <c r="AU238" i="9" s="1"/>
  <c r="AS239" i="9" l="1"/>
  <c r="AQ240" i="9" l="1"/>
  <c r="AR240" i="9" s="1"/>
  <c r="AT239" i="9"/>
  <c r="AU239" i="9" s="1"/>
  <c r="AS240" i="9" l="1"/>
  <c r="AP241" i="9" s="1"/>
  <c r="AP242" i="9" s="1"/>
  <c r="AQ241" i="9" l="1"/>
  <c r="AR241" i="9" s="1"/>
  <c r="AT240" i="9"/>
  <c r="AU240" i="9" s="1"/>
  <c r="AS241" i="9" l="1"/>
  <c r="AQ242" i="9" l="1"/>
  <c r="AR242" i="9" s="1"/>
  <c r="AT241" i="9"/>
  <c r="AU241" i="9" s="1"/>
  <c r="AS242" i="9" l="1"/>
  <c r="AP243" i="9" s="1"/>
  <c r="AP244" i="9" s="1"/>
  <c r="AP245" i="9" s="1"/>
  <c r="AP246" i="9" s="1"/>
  <c r="AQ243" i="9" l="1"/>
  <c r="AR243" i="9" s="1"/>
  <c r="AT242" i="9"/>
  <c r="AU242" i="9" s="1"/>
  <c r="AS243" i="9" l="1"/>
  <c r="AQ244" i="9" l="1"/>
  <c r="AR244" i="9" s="1"/>
  <c r="AT243" i="9"/>
  <c r="AU243" i="9" s="1"/>
  <c r="AS244" i="9" l="1"/>
  <c r="AQ245" i="9" l="1"/>
  <c r="AR245" i="9" s="1"/>
  <c r="AT244" i="9"/>
  <c r="AU244" i="9" s="1"/>
  <c r="AS245" i="9" l="1"/>
  <c r="AQ246" i="9" l="1"/>
  <c r="AR246" i="9" s="1"/>
  <c r="AT245" i="9"/>
  <c r="AU245" i="9" s="1"/>
  <c r="AS246" i="9" l="1"/>
  <c r="AP247" i="9" s="1"/>
  <c r="AP248" i="9" s="1"/>
  <c r="AP249" i="9" s="1"/>
  <c r="AQ247" i="9" l="1"/>
  <c r="AR247" i="9" s="1"/>
  <c r="AT246" i="9"/>
  <c r="AU246" i="9" s="1"/>
  <c r="AS247" i="9" l="1"/>
  <c r="AQ248" i="9" l="1"/>
  <c r="AR248" i="9" s="1"/>
  <c r="AT247" i="9"/>
  <c r="AU247" i="9" s="1"/>
  <c r="AS248" i="9" l="1"/>
  <c r="AQ249" i="9" l="1"/>
  <c r="AR249" i="9" s="1"/>
  <c r="AT248" i="9"/>
  <c r="AU248" i="9" s="1"/>
  <c r="AS249" i="9" l="1"/>
  <c r="AP250" i="9" s="1"/>
  <c r="AP251" i="9" s="1"/>
  <c r="AQ250" i="9" l="1"/>
  <c r="AR250" i="9" s="1"/>
  <c r="AT249" i="9"/>
  <c r="AU249" i="9" s="1"/>
  <c r="AS250" i="9" l="1"/>
  <c r="AQ251" i="9" l="1"/>
  <c r="AR251" i="9" s="1"/>
  <c r="AT250" i="9"/>
  <c r="AU250" i="9" s="1"/>
  <c r="AS251" i="9" l="1"/>
  <c r="AP252" i="9" s="1"/>
  <c r="AP253" i="9" s="1"/>
  <c r="AP254" i="9" s="1"/>
  <c r="AP255" i="9" s="1"/>
  <c r="AQ252" i="9" l="1"/>
  <c r="AR252" i="9" s="1"/>
  <c r="AT251" i="9"/>
  <c r="AU251" i="9" s="1"/>
  <c r="AS252" i="9" l="1"/>
  <c r="AQ253" i="9" l="1"/>
  <c r="AR253" i="9" s="1"/>
  <c r="AT252" i="9"/>
  <c r="AU252" i="9" s="1"/>
  <c r="AS253" i="9" l="1"/>
  <c r="AQ254" i="9" l="1"/>
  <c r="AR254" i="9" s="1"/>
  <c r="AT253" i="9"/>
  <c r="AU253" i="9" s="1"/>
  <c r="AS254" i="9" l="1"/>
  <c r="AQ255" i="9" l="1"/>
  <c r="AR255" i="9" s="1"/>
  <c r="AT254" i="9"/>
  <c r="AU254" i="9" s="1"/>
  <c r="AS255" i="9" l="1"/>
  <c r="AP256" i="9" s="1"/>
  <c r="AP257" i="9" s="1"/>
  <c r="AP258" i="9" s="1"/>
  <c r="AP259" i="9" s="1"/>
  <c r="AP260" i="9" s="1"/>
  <c r="AP261" i="9" s="1"/>
  <c r="AQ256" i="9" l="1"/>
  <c r="AR256" i="9" s="1"/>
  <c r="AT255" i="9"/>
  <c r="AU255" i="9" s="1"/>
  <c r="AS256" i="9" l="1"/>
  <c r="AQ257" i="9" l="1"/>
  <c r="AR257" i="9" s="1"/>
  <c r="AT256" i="9"/>
  <c r="AU256" i="9" s="1"/>
  <c r="AS257" i="9" l="1"/>
  <c r="AQ258" i="9" l="1"/>
  <c r="AR258" i="9" s="1"/>
  <c r="AT257" i="9"/>
  <c r="AU257" i="9" s="1"/>
  <c r="AS258" i="9" l="1"/>
  <c r="AQ259" i="9" l="1"/>
  <c r="AR259" i="9" s="1"/>
  <c r="AT258" i="9"/>
  <c r="AU258" i="9" s="1"/>
  <c r="AS259" i="9" l="1"/>
  <c r="AQ260" i="9" l="1"/>
  <c r="AR260" i="9" s="1"/>
  <c r="AT259" i="9"/>
  <c r="AU259" i="9" s="1"/>
  <c r="AS260" i="9" l="1"/>
  <c r="AQ261" i="9" l="1"/>
  <c r="AR261" i="9" s="1"/>
  <c r="AT260" i="9"/>
  <c r="AU260" i="9" s="1"/>
  <c r="AS261" i="9" l="1"/>
  <c r="AP262" i="9" s="1"/>
  <c r="AP263" i="9" s="1"/>
  <c r="AQ262" i="9" l="1"/>
  <c r="AR262" i="9" s="1"/>
  <c r="AT261" i="9"/>
  <c r="AU261" i="9" s="1"/>
  <c r="AS262" i="9" l="1"/>
  <c r="AQ263" i="9" l="1"/>
  <c r="AR263" i="9" s="1"/>
  <c r="AT262" i="9"/>
  <c r="AU262" i="9" s="1"/>
  <c r="AS263" i="9" l="1"/>
  <c r="AP264" i="9" s="1"/>
  <c r="AP265" i="9" s="1"/>
  <c r="AQ264" i="9" l="1"/>
  <c r="AR264" i="9" s="1"/>
  <c r="AT263" i="9"/>
  <c r="AU263" i="9" s="1"/>
  <c r="AS264" i="9" l="1"/>
  <c r="AQ265" i="9" l="1"/>
  <c r="AR265" i="9" s="1"/>
  <c r="AT264" i="9"/>
  <c r="AU264" i="9" s="1"/>
  <c r="AS265" i="9" l="1"/>
  <c r="AP266" i="9" s="1"/>
  <c r="AP267" i="9" s="1"/>
  <c r="AP268" i="9" s="1"/>
  <c r="AP269" i="9" s="1"/>
  <c r="AQ266" i="9" l="1"/>
  <c r="AR266" i="9" s="1"/>
  <c r="AT265" i="9"/>
  <c r="AU265" i="9" s="1"/>
  <c r="AS266" i="9" l="1"/>
  <c r="AQ267" i="9" l="1"/>
  <c r="AR267" i="9" s="1"/>
  <c r="AT266" i="9"/>
  <c r="AU266" i="9" s="1"/>
  <c r="AS267" i="9" l="1"/>
  <c r="AQ268" i="9" l="1"/>
  <c r="AR268" i="9" s="1"/>
  <c r="AT267" i="9"/>
  <c r="AU267" i="9" s="1"/>
  <c r="AS268" i="9" l="1"/>
  <c r="AQ269" i="9" l="1"/>
  <c r="AR269" i="9" s="1"/>
  <c r="AT268" i="9"/>
  <c r="AU268" i="9" s="1"/>
  <c r="AS269" i="9" l="1"/>
  <c r="AP270" i="9" s="1"/>
  <c r="AP271" i="9" s="1"/>
  <c r="AP272" i="9" s="1"/>
  <c r="AP273" i="9" s="1"/>
  <c r="AQ270" i="9" l="1"/>
  <c r="AR270" i="9" s="1"/>
  <c r="AT269" i="9"/>
  <c r="AU269" i="9" s="1"/>
  <c r="AS270" i="9" l="1"/>
  <c r="AQ271" i="9" l="1"/>
  <c r="AR271" i="9" s="1"/>
  <c r="AT270" i="9"/>
  <c r="AU270" i="9" s="1"/>
  <c r="AS271" i="9" l="1"/>
  <c r="AQ272" i="9" l="1"/>
  <c r="AR272" i="9" s="1"/>
  <c r="AT271" i="9"/>
  <c r="AU271" i="9" s="1"/>
  <c r="AS272" i="9" l="1"/>
  <c r="AQ273" i="9" l="1"/>
  <c r="AR273" i="9" s="1"/>
  <c r="AT272" i="9"/>
  <c r="AU272" i="9" s="1"/>
  <c r="AS273" i="9" l="1"/>
  <c r="AP274" i="9" s="1"/>
  <c r="AQ274" i="9" l="1"/>
  <c r="AR274" i="9" s="1"/>
  <c r="AT273" i="9"/>
  <c r="AU273" i="9" s="1"/>
  <c r="AS274" i="9" l="1"/>
  <c r="AP275" i="9" s="1"/>
  <c r="AP276" i="9" s="1"/>
  <c r="AP277" i="9" s="1"/>
  <c r="AQ275" i="9" l="1"/>
  <c r="AR275" i="9" s="1"/>
  <c r="AT274" i="9"/>
  <c r="AU274" i="9" s="1"/>
  <c r="AS275" i="9" l="1"/>
  <c r="AQ276" i="9" l="1"/>
  <c r="AR276" i="9" s="1"/>
  <c r="AT275" i="9"/>
  <c r="AU275" i="9" s="1"/>
  <c r="AS276" i="9" l="1"/>
  <c r="AQ277" i="9" l="1"/>
  <c r="AR277" i="9" s="1"/>
  <c r="AT276" i="9"/>
  <c r="AU276" i="9" s="1"/>
  <c r="AS277" i="9" l="1"/>
  <c r="AP278" i="9" s="1"/>
  <c r="AQ278" i="9" l="1"/>
  <c r="AR278" i="9" s="1"/>
  <c r="AT277" i="9"/>
  <c r="AU277" i="9" s="1"/>
  <c r="AS278" i="9" l="1"/>
  <c r="AP279" i="9" s="1"/>
  <c r="AP280" i="9" s="1"/>
  <c r="AP281" i="9" s="1"/>
  <c r="AP282" i="9" s="1"/>
  <c r="AP283" i="9" s="1"/>
  <c r="AP284" i="9" s="1"/>
  <c r="AP285" i="9" s="1"/>
  <c r="AQ279" i="9" l="1"/>
  <c r="AR279" i="9" s="1"/>
  <c r="AT278" i="9"/>
  <c r="AU278" i="9" s="1"/>
  <c r="AS279" i="9" l="1"/>
  <c r="AQ280" i="9" l="1"/>
  <c r="AR280" i="9" s="1"/>
  <c r="AT279" i="9"/>
  <c r="AU279" i="9" s="1"/>
  <c r="AS280" i="9" l="1"/>
  <c r="AQ281" i="9" l="1"/>
  <c r="AR281" i="9" s="1"/>
  <c r="AT280" i="9"/>
  <c r="AU280" i="9" s="1"/>
  <c r="AS281" i="9" l="1"/>
  <c r="AQ282" i="9" l="1"/>
  <c r="AR282" i="9" s="1"/>
  <c r="AT281" i="9"/>
  <c r="AU281" i="9" s="1"/>
  <c r="AS282" i="9" l="1"/>
  <c r="AQ283" i="9" l="1"/>
  <c r="AR283" i="9" s="1"/>
  <c r="AT282" i="9"/>
  <c r="AU282" i="9" s="1"/>
  <c r="AS283" i="9" l="1"/>
  <c r="AQ284" i="9" l="1"/>
  <c r="AR284" i="9" s="1"/>
  <c r="AT283" i="9"/>
  <c r="AU283" i="9" s="1"/>
  <c r="AS284" i="9" l="1"/>
  <c r="AQ285" i="9" l="1"/>
  <c r="AR285" i="9" s="1"/>
  <c r="AT284" i="9"/>
  <c r="AU284" i="9" s="1"/>
  <c r="AS285" i="9" l="1"/>
  <c r="AP286" i="9" s="1"/>
  <c r="AP287" i="9" s="1"/>
  <c r="AQ286" i="9" l="1"/>
  <c r="AR286" i="9" s="1"/>
  <c r="AT285" i="9"/>
  <c r="AU285" i="9" s="1"/>
  <c r="AS286" i="9" l="1"/>
  <c r="AQ287" i="9" l="1"/>
  <c r="AR287" i="9" s="1"/>
  <c r="AT286" i="9"/>
  <c r="AU286" i="9" s="1"/>
  <c r="AS287" i="9" l="1"/>
  <c r="AP288" i="9" s="1"/>
  <c r="AP289" i="9" s="1"/>
  <c r="AP290" i="9" s="1"/>
  <c r="AP291" i="9" s="1"/>
  <c r="AQ288" i="9" l="1"/>
  <c r="AR288" i="9" s="1"/>
  <c r="AS288" i="9" s="1"/>
  <c r="AT287" i="9"/>
  <c r="AU287" i="9" s="1"/>
  <c r="AT288" i="9" l="1"/>
  <c r="AU288" i="9" s="1"/>
  <c r="AQ289" i="9"/>
  <c r="AR289" i="9" s="1"/>
  <c r="AS289" i="9" s="1"/>
  <c r="AQ290" i="9" l="1"/>
  <c r="AR290" i="9" s="1"/>
  <c r="AS290" i="9" s="1"/>
  <c r="AQ291" i="9" s="1"/>
  <c r="AR291" i="9" s="1"/>
  <c r="AS291" i="9" s="1"/>
  <c r="AP292" i="9" s="1"/>
  <c r="AP293" i="9" s="1"/>
  <c r="AP294" i="9" s="1"/>
  <c r="AT289" i="9"/>
  <c r="AU289" i="9" s="1"/>
  <c r="AT290" i="9"/>
  <c r="AU290" i="9" s="1"/>
  <c r="AQ292" i="9" l="1"/>
  <c r="AR292" i="9" s="1"/>
  <c r="AS292" i="9" s="1"/>
  <c r="AT291" i="9"/>
  <c r="AU291" i="9" s="1"/>
  <c r="AQ293" i="9" l="1"/>
  <c r="AR293" i="9" s="1"/>
  <c r="AS293" i="9" s="1"/>
  <c r="AT292" i="9"/>
  <c r="AU292" i="9" s="1"/>
  <c r="AQ294" i="9" l="1"/>
  <c r="AR294" i="9" s="1"/>
  <c r="AS294" i="9" s="1"/>
  <c r="AP295" i="9" s="1"/>
  <c r="AT293" i="9"/>
  <c r="AU293" i="9" s="1"/>
  <c r="AP296" i="9" l="1"/>
  <c r="AQ295" i="9"/>
  <c r="AR295" i="9" s="1"/>
  <c r="AS295" i="9" s="1"/>
  <c r="AT294" i="9"/>
  <c r="AU294" i="9" s="1"/>
  <c r="AT295" i="9" l="1"/>
  <c r="AU295" i="9" s="1"/>
  <c r="AQ296" i="9"/>
  <c r="AR296" i="9" s="1"/>
  <c r="AS296" i="9" s="1"/>
  <c r="AP297" i="9"/>
  <c r="AT296" i="9" l="1"/>
  <c r="AU296" i="9" s="1"/>
  <c r="AQ297" i="9"/>
  <c r="AR297" i="9" s="1"/>
  <c r="AS297" i="9" s="1"/>
  <c r="AP298" i="9" s="1"/>
  <c r="AT297" i="9" l="1"/>
  <c r="AU297" i="9" s="1"/>
  <c r="AQ298" i="9"/>
  <c r="AR298" i="9" s="1"/>
  <c r="AS298" i="9" s="1"/>
  <c r="AP299" i="9"/>
  <c r="AT298" i="9" l="1"/>
  <c r="AU298" i="9" s="1"/>
  <c r="AP300" i="9"/>
  <c r="AQ299" i="9"/>
  <c r="AR299" i="9" s="1"/>
  <c r="AS299" i="9" s="1"/>
  <c r="AT299" i="9" l="1"/>
  <c r="AU299" i="9" s="1"/>
  <c r="AP301" i="9"/>
  <c r="AQ300" i="9"/>
  <c r="AR300" i="9" s="1"/>
  <c r="AS300" i="9" s="1"/>
  <c r="AT300" i="9" l="1"/>
  <c r="AU300" i="9" s="1"/>
  <c r="AP302" i="9"/>
  <c r="AQ301" i="9"/>
  <c r="AR301" i="9" s="1"/>
  <c r="AS301" i="9" s="1"/>
  <c r="AT301" i="9" l="1"/>
  <c r="AU301" i="9" s="1"/>
  <c r="AQ302" i="9"/>
  <c r="AR302" i="9" s="1"/>
  <c r="AS302" i="9" s="1"/>
  <c r="AP303" i="9" s="1"/>
  <c r="AT302" i="9" l="1"/>
  <c r="AU302" i="9" s="1"/>
  <c r="AQ303" i="9"/>
  <c r="AR303" i="9" s="1"/>
  <c r="AS303" i="9" s="1"/>
  <c r="AP304" i="9"/>
  <c r="AT303" i="9" l="1"/>
  <c r="AU303" i="9" s="1"/>
  <c r="AP305" i="9"/>
  <c r="AQ304" i="9"/>
  <c r="AR304" i="9" s="1"/>
  <c r="AS304" i="9" s="1"/>
  <c r="AT304" i="9" l="1"/>
  <c r="AU304" i="9" s="1"/>
  <c r="AP306" i="9"/>
  <c r="AQ305" i="9"/>
  <c r="AR305" i="9" s="1"/>
  <c r="AS305" i="9" s="1"/>
  <c r="AT305" i="9" l="1"/>
  <c r="AU305" i="9" s="1"/>
  <c r="AQ306" i="9"/>
  <c r="AR306" i="9" s="1"/>
  <c r="AS306" i="9" s="1"/>
  <c r="AP307" i="9"/>
  <c r="AT306" i="9" l="1"/>
  <c r="AU306" i="9" s="1"/>
  <c r="AP308" i="9"/>
  <c r="AQ308" i="9" s="1"/>
  <c r="AR308" i="9" s="1"/>
  <c r="AQ307" i="9"/>
  <c r="AR307" i="9" s="1"/>
  <c r="AS307" i="9" s="1"/>
  <c r="AS308" i="9" l="1"/>
  <c r="AT308" i="9" s="1"/>
  <c r="AU308" i="9" s="1"/>
  <c r="AU310" i="9" s="1"/>
  <c r="AT307" i="9"/>
  <c r="AU307" i="9" s="1"/>
  <c r="BK320" i="8"/>
  <c r="BK321" i="8" s="1"/>
  <c r="AP5" i="8" l="1"/>
  <c r="AQ5" i="8" l="1"/>
  <c r="AR5" i="8" s="1"/>
  <c r="AS5" i="8" s="1"/>
  <c r="AT5" i="8" s="1"/>
  <c r="AU5" i="8" s="1"/>
  <c r="AP6" i="8"/>
  <c r="AQ6" i="8" l="1"/>
  <c r="AR6" i="8" s="1"/>
  <c r="AS6" i="8" s="1"/>
  <c r="AP7" i="8"/>
  <c r="AT6" i="8" l="1"/>
  <c r="AU6" i="8" s="1"/>
  <c r="AQ7" i="8"/>
  <c r="AR7" i="8" s="1"/>
  <c r="AS7" i="8" s="1"/>
  <c r="AP8" i="8"/>
  <c r="AQ8" i="8" s="1"/>
  <c r="AR8" i="8" s="1"/>
  <c r="AT7" i="8" l="1"/>
  <c r="AU7" i="8" s="1"/>
  <c r="AS8" i="8"/>
  <c r="AP9" i="8" s="1"/>
  <c r="AQ9" i="8" s="1"/>
  <c r="AR9" i="8" s="1"/>
  <c r="AS9" i="8" s="1"/>
  <c r="AT8" i="8" l="1"/>
  <c r="AU8" i="8" s="1"/>
  <c r="AT9" i="8"/>
  <c r="AU9" i="8" s="1"/>
  <c r="AP10" i="8" l="1"/>
  <c r="AQ10" i="8" s="1"/>
  <c r="AR10" i="8" s="1"/>
  <c r="AS10" i="8" s="1"/>
  <c r="AP11" i="8" l="1"/>
  <c r="AQ11" i="8" s="1"/>
  <c r="AR11" i="8" s="1"/>
  <c r="AS11" i="8" s="1"/>
  <c r="AT10" i="8"/>
  <c r="AU10" i="8" s="1"/>
  <c r="AT11" i="8" l="1"/>
  <c r="AU11" i="8" s="1"/>
  <c r="AP12" i="8" l="1"/>
  <c r="AQ12" i="8" l="1"/>
  <c r="AR12" i="8" s="1"/>
  <c r="AS12" i="8" s="1"/>
  <c r="AT12" i="8" s="1"/>
  <c r="AU12" i="8" s="1"/>
  <c r="AP13" i="8"/>
  <c r="AQ13" i="8" l="1"/>
  <c r="AR13" i="8" s="1"/>
  <c r="AS13" i="8" s="1"/>
  <c r="AT13" i="8" s="1"/>
  <c r="AU13" i="8" s="1"/>
  <c r="AP14" i="8"/>
  <c r="AQ14" i="8" l="1"/>
  <c r="AR14" i="8" s="1"/>
  <c r="AS14" i="8" s="1"/>
  <c r="AP15" i="8"/>
  <c r="AT14" i="8" l="1"/>
  <c r="AU14" i="8" s="1"/>
  <c r="AQ15" i="8"/>
  <c r="AR15" i="8" s="1"/>
  <c r="AS15" i="8" s="1"/>
  <c r="AP16" i="8"/>
  <c r="AT15" i="8" l="1"/>
  <c r="AU15" i="8" s="1"/>
  <c r="AQ16" i="8"/>
  <c r="AR16" i="8" s="1"/>
  <c r="AS16" i="8" s="1"/>
  <c r="AP17" i="8"/>
  <c r="AQ17" i="8" s="1"/>
  <c r="AR17" i="8" s="1"/>
  <c r="AS17" i="8" s="1"/>
  <c r="AT16" i="8" l="1"/>
  <c r="AU16" i="8" s="1"/>
  <c r="AP18" i="8"/>
  <c r="AT17" i="8"/>
  <c r="AU17" i="8" s="1"/>
  <c r="AQ18" i="8" l="1"/>
  <c r="AR18" i="8" s="1"/>
  <c r="AS18" i="8" s="1"/>
  <c r="AP19" i="8"/>
  <c r="AQ19" i="8" l="1"/>
  <c r="AR19" i="8" s="1"/>
  <c r="AS19" i="8" s="1"/>
  <c r="AP20" i="8"/>
  <c r="AT18" i="8"/>
  <c r="AU18" i="8" s="1"/>
  <c r="AQ20" i="8" l="1"/>
  <c r="AR20" i="8" s="1"/>
  <c r="AS20" i="8" s="1"/>
  <c r="AP21" i="8"/>
  <c r="AQ21" i="8" s="1"/>
  <c r="AR21" i="8" s="1"/>
  <c r="AT19" i="8"/>
  <c r="AU19" i="8" s="1"/>
  <c r="AS21" i="8" l="1"/>
  <c r="AP22" i="8" s="1"/>
  <c r="AQ22" i="8" s="1"/>
  <c r="AR22" i="8" s="1"/>
  <c r="AS22" i="8" s="1"/>
  <c r="AP23" i="8" s="1"/>
  <c r="AQ23" i="8" s="1"/>
  <c r="AR23" i="8" s="1"/>
  <c r="AS23" i="8" s="1"/>
  <c r="AT23" i="8" s="1"/>
  <c r="AU23" i="8" s="1"/>
  <c r="AT20" i="8"/>
  <c r="AU20" i="8" s="1"/>
  <c r="AT22" i="8" l="1"/>
  <c r="AU22" i="8" s="1"/>
  <c r="AT21" i="8"/>
  <c r="AU21" i="8" s="1"/>
  <c r="AP24" i="8"/>
  <c r="AQ24" i="8" s="1"/>
  <c r="AR24" i="8" s="1"/>
  <c r="AS24" i="8" s="1"/>
  <c r="AP25" i="8"/>
  <c r="AQ25" i="8" l="1"/>
  <c r="AR25" i="8" s="1"/>
  <c r="AS25" i="8" s="1"/>
  <c r="AP26" i="8"/>
  <c r="AT24" i="8"/>
  <c r="AU24" i="8" s="1"/>
  <c r="AQ26" i="8" l="1"/>
  <c r="AR26" i="8" s="1"/>
  <c r="AS26" i="8" s="1"/>
  <c r="AP27" i="8"/>
  <c r="AQ27" i="8" s="1"/>
  <c r="AR27" i="8" s="1"/>
  <c r="AT25" i="8"/>
  <c r="AU25" i="8" s="1"/>
  <c r="AS27" i="8" l="1"/>
  <c r="AP28" i="8" s="1"/>
  <c r="AT26" i="8"/>
  <c r="AU26" i="8" s="1"/>
  <c r="AT27" i="8" l="1"/>
  <c r="AU27" i="8" s="1"/>
  <c r="AQ28" i="8"/>
  <c r="AR28" i="8" s="1"/>
  <c r="AS28" i="8" s="1"/>
  <c r="AP29" i="8"/>
  <c r="AQ29" i="8" l="1"/>
  <c r="AR29" i="8" s="1"/>
  <c r="AS29" i="8" s="1"/>
  <c r="AT29" i="8" s="1"/>
  <c r="AU29" i="8" s="1"/>
  <c r="AP30" i="8"/>
  <c r="AQ30" i="8" s="1"/>
  <c r="AR30" i="8" s="1"/>
  <c r="AT28" i="8"/>
  <c r="AU28" i="8" s="1"/>
  <c r="AS30" i="8" l="1"/>
  <c r="AP31" i="8" s="1"/>
  <c r="AT30" i="8"/>
  <c r="AU30" i="8" s="1"/>
  <c r="AQ31" i="8" l="1"/>
  <c r="AR31" i="8" s="1"/>
  <c r="AS31" i="8" s="1"/>
  <c r="AP32" i="8"/>
  <c r="AQ32" i="8" l="1"/>
  <c r="AR32" i="8" s="1"/>
  <c r="AS32" i="8" s="1"/>
  <c r="AP33" i="8"/>
  <c r="AQ33" i="8" s="1"/>
  <c r="AR33" i="8" s="1"/>
  <c r="AT31" i="8"/>
  <c r="AU31" i="8" s="1"/>
  <c r="AS33" i="8" l="1"/>
  <c r="AT32" i="8"/>
  <c r="AU32" i="8" s="1"/>
  <c r="AP34" i="8" l="1"/>
  <c r="AT33" i="8"/>
  <c r="AU33" i="8" s="1"/>
  <c r="AQ34" i="8" l="1"/>
  <c r="AR34" i="8" s="1"/>
  <c r="AS34" i="8" s="1"/>
  <c r="AP35" i="8"/>
  <c r="AQ35" i="8" l="1"/>
  <c r="AR35" i="8" s="1"/>
  <c r="AS35" i="8" s="1"/>
  <c r="AP36" i="8"/>
  <c r="AT34" i="8"/>
  <c r="AU34" i="8" s="1"/>
  <c r="AQ36" i="8" l="1"/>
  <c r="AR36" i="8" s="1"/>
  <c r="AS36" i="8" s="1"/>
  <c r="AP37" i="8"/>
  <c r="AQ37" i="8" s="1"/>
  <c r="AR37" i="8" s="1"/>
  <c r="AT35" i="8"/>
  <c r="AU35" i="8" s="1"/>
  <c r="AS37" i="8" l="1"/>
  <c r="AT36" i="8"/>
  <c r="AU36" i="8" s="1"/>
  <c r="AP38" i="8" l="1"/>
  <c r="AT37" i="8"/>
  <c r="AU37" i="8" s="1"/>
  <c r="AQ38" i="8" l="1"/>
  <c r="AR38" i="8" s="1"/>
  <c r="AS38" i="8" s="1"/>
  <c r="AP39" i="8"/>
  <c r="AP40" i="8" l="1"/>
  <c r="AQ39" i="8"/>
  <c r="AR39" i="8" s="1"/>
  <c r="AS39" i="8" s="1"/>
  <c r="AT38" i="8"/>
  <c r="AU38" i="8" s="1"/>
  <c r="AT39" i="8" l="1"/>
  <c r="AU39" i="8" s="1"/>
  <c r="AQ40" i="8"/>
  <c r="AR40" i="8" s="1"/>
  <c r="AS40" i="8" s="1"/>
  <c r="AP41" i="8"/>
  <c r="AT40" i="8" l="1"/>
  <c r="AU40" i="8" s="1"/>
  <c r="AQ41" i="8"/>
  <c r="AR41" i="8" s="1"/>
  <c r="AS41" i="8" s="1"/>
  <c r="AP42" i="8"/>
  <c r="AQ42" i="8" s="1"/>
  <c r="AR42" i="8" s="1"/>
  <c r="AT41" i="8" l="1"/>
  <c r="AU41" i="8" s="1"/>
  <c r="AS42" i="8"/>
  <c r="AP43" i="8" l="1"/>
  <c r="AT42" i="8"/>
  <c r="AU42" i="8" s="1"/>
  <c r="AP44" i="8" l="1"/>
  <c r="AQ43" i="8"/>
  <c r="AR43" i="8" s="1"/>
  <c r="AS43" i="8" s="1"/>
  <c r="AT43" i="8" l="1"/>
  <c r="AU43" i="8" s="1"/>
  <c r="AQ44" i="8"/>
  <c r="AR44" i="8" s="1"/>
  <c r="AS44" i="8" s="1"/>
  <c r="AP45" i="8"/>
  <c r="AT44" i="8" l="1"/>
  <c r="AU44" i="8" s="1"/>
  <c r="AQ45" i="8"/>
  <c r="AR45" i="8" s="1"/>
  <c r="AS45" i="8" s="1"/>
  <c r="AT45" i="8" s="1"/>
  <c r="AU45" i="8" s="1"/>
  <c r="AP46" i="8"/>
  <c r="AQ46" i="8" s="1"/>
  <c r="AR46" i="8" s="1"/>
  <c r="AS46" i="8" l="1"/>
  <c r="AP47" i="8" l="1"/>
  <c r="AT46" i="8"/>
  <c r="AU46" i="8" s="1"/>
  <c r="AP48" i="8" l="1"/>
  <c r="AQ47" i="8"/>
  <c r="AR47" i="8" s="1"/>
  <c r="AS47" i="8" s="1"/>
  <c r="AT47" i="8" l="1"/>
  <c r="AU47" i="8" s="1"/>
  <c r="AQ48" i="8"/>
  <c r="AR48" i="8" s="1"/>
  <c r="AS48" i="8" s="1"/>
  <c r="AP49" i="8"/>
  <c r="AT48" i="8" l="1"/>
  <c r="AU48" i="8" s="1"/>
  <c r="AQ49" i="8"/>
  <c r="AR49" i="8" s="1"/>
  <c r="AS49" i="8" s="1"/>
  <c r="AT49" i="8" s="1"/>
  <c r="AU49" i="8" s="1"/>
  <c r="AP50" i="8"/>
  <c r="AQ50" i="8" l="1"/>
  <c r="AR50" i="8" s="1"/>
  <c r="AS50" i="8" s="1"/>
  <c r="AP51" i="8"/>
  <c r="AQ51" i="8" s="1"/>
  <c r="AR51" i="8" s="1"/>
  <c r="AS51" i="8" l="1"/>
  <c r="AT50" i="8"/>
  <c r="AU50" i="8" s="1"/>
  <c r="AP52" i="8" l="1"/>
  <c r="AT51" i="8"/>
  <c r="AU51" i="8" s="1"/>
  <c r="AQ52" i="8" l="1"/>
  <c r="AR52" i="8" s="1"/>
  <c r="AS52" i="8" s="1"/>
  <c r="AP53" i="8"/>
  <c r="AQ53" i="8" l="1"/>
  <c r="AR53" i="8" s="1"/>
  <c r="AS53" i="8" s="1"/>
  <c r="AP54" i="8"/>
  <c r="AT52" i="8"/>
  <c r="AU52" i="8" s="1"/>
  <c r="AQ54" i="8" l="1"/>
  <c r="AR54" i="8" s="1"/>
  <c r="AS54" i="8" s="1"/>
  <c r="AP55" i="8"/>
  <c r="AQ55" i="8" s="1"/>
  <c r="AR55" i="8" s="1"/>
  <c r="AT53" i="8"/>
  <c r="AU53" i="8" s="1"/>
  <c r="AT54" i="8" l="1"/>
  <c r="AU54" i="8" s="1"/>
  <c r="AS55" i="8"/>
  <c r="AP56" i="8" l="1"/>
  <c r="AQ56" i="8" s="1"/>
  <c r="AR56" i="8" s="1"/>
  <c r="AS56" i="8" s="1"/>
  <c r="AT55" i="8"/>
  <c r="AU55" i="8" s="1"/>
  <c r="AT56" i="8" l="1"/>
  <c r="AU56" i="8" s="1"/>
  <c r="AP57" i="8"/>
  <c r="AP58" i="8" l="1"/>
  <c r="AQ57" i="8"/>
  <c r="AR57" i="8" s="1"/>
  <c r="AS57" i="8" s="1"/>
  <c r="AT57" i="8" l="1"/>
  <c r="AU57" i="8" s="1"/>
  <c r="AQ58" i="8"/>
  <c r="AR58" i="8" s="1"/>
  <c r="AS58" i="8" s="1"/>
  <c r="AP59" i="8"/>
  <c r="AT58" i="8" l="1"/>
  <c r="AU58" i="8" s="1"/>
  <c r="AQ59" i="8"/>
  <c r="AR59" i="8" s="1"/>
  <c r="AS59" i="8" s="1"/>
  <c r="AP60" i="8"/>
  <c r="AQ60" i="8" s="1"/>
  <c r="AR60" i="8" s="1"/>
  <c r="AS60" i="8" l="1"/>
  <c r="AT59" i="8"/>
  <c r="AU59" i="8" s="1"/>
  <c r="AP61" i="8" l="1"/>
  <c r="AT60" i="8"/>
  <c r="AU60" i="8" s="1"/>
  <c r="AQ61" i="8" l="1"/>
  <c r="AR61" i="8" s="1"/>
  <c r="AS61" i="8" s="1"/>
  <c r="AP62" i="8"/>
  <c r="AQ62" i="8" l="1"/>
  <c r="AR62" i="8" s="1"/>
  <c r="AS62" i="8" s="1"/>
  <c r="AP63" i="8"/>
  <c r="AT61" i="8"/>
  <c r="AU61" i="8" s="1"/>
  <c r="AQ63" i="8" l="1"/>
  <c r="AR63" i="8" s="1"/>
  <c r="AS63" i="8" s="1"/>
  <c r="AP64" i="8"/>
  <c r="AQ64" i="8" s="1"/>
  <c r="AR64" i="8" s="1"/>
  <c r="AT62" i="8"/>
  <c r="AU62" i="8" s="1"/>
  <c r="AS64" i="8" l="1"/>
  <c r="AP65" i="8" s="1"/>
  <c r="AT63" i="8"/>
  <c r="AU63" i="8" s="1"/>
  <c r="AT64" i="8" l="1"/>
  <c r="AU64" i="8" s="1"/>
  <c r="AQ65" i="8"/>
  <c r="AR65" i="8" s="1"/>
  <c r="AS65" i="8" s="1"/>
  <c r="AP66" i="8"/>
  <c r="AT65" i="8" l="1"/>
  <c r="AU65" i="8" s="1"/>
  <c r="AQ66" i="8"/>
  <c r="AR66" i="8" s="1"/>
  <c r="AS66" i="8" s="1"/>
  <c r="AT66" i="8" s="1"/>
  <c r="AU66" i="8" s="1"/>
  <c r="AP67" i="8"/>
  <c r="AQ67" i="8" l="1"/>
  <c r="AR67" i="8" s="1"/>
  <c r="AS67" i="8" s="1"/>
  <c r="AP68" i="8"/>
  <c r="AQ68" i="8" l="1"/>
  <c r="AR68" i="8" s="1"/>
  <c r="AS68" i="8" s="1"/>
  <c r="AT68" i="8" s="1"/>
  <c r="AU68" i="8" s="1"/>
  <c r="AP69" i="8"/>
  <c r="AT67" i="8"/>
  <c r="AU67" i="8" s="1"/>
  <c r="AQ69" i="8" l="1"/>
  <c r="AR69" i="8" s="1"/>
  <c r="AS69" i="8" s="1"/>
  <c r="AP70" i="8"/>
  <c r="AQ70" i="8" s="1"/>
  <c r="AR70" i="8" s="1"/>
  <c r="AS70" i="8" l="1"/>
  <c r="AT70" i="8" s="1"/>
  <c r="AU70" i="8" s="1"/>
  <c r="AT69" i="8"/>
  <c r="AU69" i="8" s="1"/>
  <c r="AP71" i="8" l="1"/>
  <c r="AP72" i="8" s="1"/>
  <c r="AQ72" i="8" s="1"/>
  <c r="AR72" i="8" s="1"/>
  <c r="AQ71" i="8" l="1"/>
  <c r="AR71" i="8" s="1"/>
  <c r="AS71" i="8" s="1"/>
  <c r="AS72" i="8" s="1"/>
  <c r="AT71" i="8" l="1"/>
  <c r="AU71" i="8" s="1"/>
  <c r="AP73" i="8"/>
  <c r="AT72" i="8"/>
  <c r="AU72" i="8" s="1"/>
  <c r="AQ73" i="8" l="1"/>
  <c r="AR73" i="8" s="1"/>
  <c r="AS73" i="8" s="1"/>
  <c r="AP74" i="8"/>
  <c r="AQ74" i="8" s="1"/>
  <c r="AR74" i="8" s="1"/>
  <c r="AS74" i="8" l="1"/>
  <c r="AT73" i="8"/>
  <c r="AU73" i="8" s="1"/>
  <c r="AP75" i="8" l="1"/>
  <c r="AQ75" i="8" s="1"/>
  <c r="AR75" i="8" s="1"/>
  <c r="AS75" i="8" s="1"/>
  <c r="AT74" i="8"/>
  <c r="AU74" i="8" s="1"/>
  <c r="AT75" i="8" l="1"/>
  <c r="AU75" i="8" s="1"/>
  <c r="AP76" i="8"/>
  <c r="AQ76" i="8" l="1"/>
  <c r="AR76" i="8" s="1"/>
  <c r="AS76" i="8" s="1"/>
  <c r="AT76" i="8" s="1"/>
  <c r="AU76" i="8" s="1"/>
  <c r="AP77" i="8"/>
  <c r="AQ77" i="8" l="1"/>
  <c r="AR77" i="8" s="1"/>
  <c r="AS77" i="8" s="1"/>
  <c r="AT77" i="8" s="1"/>
  <c r="AU77" i="8" s="1"/>
  <c r="AP78" i="8"/>
  <c r="AQ78" i="8" s="1"/>
  <c r="AR78" i="8" s="1"/>
  <c r="AS78" i="8" l="1"/>
  <c r="AP79" i="8" s="1"/>
  <c r="AT78" i="8"/>
  <c r="AU78" i="8" s="1"/>
  <c r="AQ79" i="8" l="1"/>
  <c r="AR79" i="8" s="1"/>
  <c r="AS79" i="8" s="1"/>
  <c r="AT79" i="8" s="1"/>
  <c r="AU79" i="8" s="1"/>
  <c r="AP80" i="8"/>
  <c r="AQ80" i="8" l="1"/>
  <c r="AR80" i="8" s="1"/>
  <c r="AS80" i="8" s="1"/>
  <c r="AT80" i="8" s="1"/>
  <c r="AU80" i="8" s="1"/>
  <c r="AP81" i="8"/>
  <c r="AQ81" i="8" s="1"/>
  <c r="AR81" i="8" s="1"/>
  <c r="AS81" i="8" s="1"/>
  <c r="AP82" i="8" l="1"/>
  <c r="AT81" i="8"/>
  <c r="AU81" i="8" s="1"/>
  <c r="AQ82" i="8" l="1"/>
  <c r="AR82" i="8" s="1"/>
  <c r="AS82" i="8" s="1"/>
  <c r="AT82" i="8" s="1"/>
  <c r="AU82" i="8" s="1"/>
  <c r="AP83" i="8"/>
  <c r="AQ83" i="8" l="1"/>
  <c r="AR83" i="8" s="1"/>
  <c r="AS83" i="8" s="1"/>
  <c r="AT83" i="8" s="1"/>
  <c r="AU83" i="8" s="1"/>
  <c r="AP84" i="8"/>
  <c r="AP85" i="8" l="1"/>
  <c r="AQ85" i="8" s="1"/>
  <c r="AR85" i="8" s="1"/>
  <c r="AQ84" i="8"/>
  <c r="AR84" i="8" s="1"/>
  <c r="AS84" i="8" s="1"/>
  <c r="AS85" i="8" l="1"/>
  <c r="AT84" i="8"/>
  <c r="AU84" i="8" s="1"/>
  <c r="AP86" i="8" l="1"/>
  <c r="AT85" i="8"/>
  <c r="AU85" i="8" s="1"/>
  <c r="AQ86" i="8" l="1"/>
  <c r="AR86" i="8" s="1"/>
  <c r="AS86" i="8" s="1"/>
  <c r="AT86" i="8" s="1"/>
  <c r="AU86" i="8" s="1"/>
  <c r="AP87" i="8"/>
  <c r="AQ87" i="8" l="1"/>
  <c r="AR87" i="8" s="1"/>
  <c r="AS87" i="8" s="1"/>
  <c r="AT87" i="8" s="1"/>
  <c r="AU87" i="8" s="1"/>
  <c r="AP88" i="8"/>
  <c r="AQ88" i="8" s="1"/>
  <c r="AR88" i="8" s="1"/>
  <c r="AS88" i="8" s="1"/>
  <c r="AT88" i="8" l="1"/>
  <c r="AU88" i="8" s="1"/>
  <c r="AP89" i="8"/>
  <c r="AQ89" i="8" l="1"/>
  <c r="AR89" i="8" s="1"/>
  <c r="AS89" i="8" s="1"/>
  <c r="AT89" i="8" s="1"/>
  <c r="AU89" i="8" s="1"/>
  <c r="AP90" i="8"/>
  <c r="AP91" i="8" l="1"/>
  <c r="AQ90" i="8"/>
  <c r="AR90" i="8" s="1"/>
  <c r="AS90" i="8" s="1"/>
  <c r="AQ91" i="8" l="1"/>
  <c r="AR91" i="8" s="1"/>
  <c r="AS91" i="8" s="1"/>
  <c r="AT91" i="8" s="1"/>
  <c r="AU91" i="8" s="1"/>
  <c r="AP92" i="8"/>
  <c r="AQ92" i="8" s="1"/>
  <c r="AR92" i="8" s="1"/>
  <c r="AT90" i="8"/>
  <c r="AU90" i="8" s="1"/>
  <c r="AS92" i="8" l="1"/>
  <c r="AT92" i="8" l="1"/>
  <c r="AU92" i="8" s="1"/>
  <c r="AP93" i="8"/>
  <c r="AQ93" i="8" l="1"/>
  <c r="AR93" i="8" s="1"/>
  <c r="AS93" i="8" s="1"/>
  <c r="AP94" i="8"/>
  <c r="AQ94" i="8" l="1"/>
  <c r="AR94" i="8" s="1"/>
  <c r="AS94" i="8" s="1"/>
  <c r="AT94" i="8" s="1"/>
  <c r="AU94" i="8" s="1"/>
  <c r="AP95" i="8"/>
  <c r="AT93" i="8"/>
  <c r="AU93" i="8" s="1"/>
  <c r="AQ95" i="8" l="1"/>
  <c r="AR95" i="8" s="1"/>
  <c r="AS95" i="8" s="1"/>
  <c r="AT95" i="8" s="1"/>
  <c r="AU95" i="8" s="1"/>
  <c r="AP96" i="8"/>
  <c r="AQ96" i="8" s="1"/>
  <c r="AR96" i="8" s="1"/>
  <c r="AS96" i="8" l="1"/>
  <c r="AP97" i="8" s="1"/>
  <c r="AT96" i="8"/>
  <c r="AU96" i="8" s="1"/>
  <c r="AQ97" i="8" l="1"/>
  <c r="AR97" i="8" s="1"/>
  <c r="AS97" i="8" s="1"/>
  <c r="AT97" i="8" s="1"/>
  <c r="AU97" i="8" s="1"/>
  <c r="AP98" i="8"/>
  <c r="AQ98" i="8" l="1"/>
  <c r="AR98" i="8" s="1"/>
  <c r="AS98" i="8" s="1"/>
  <c r="AT98" i="8" s="1"/>
  <c r="AU98" i="8" s="1"/>
  <c r="AP99" i="8"/>
  <c r="AQ99" i="8" l="1"/>
  <c r="AR99" i="8" s="1"/>
  <c r="AS99" i="8" s="1"/>
  <c r="AT99" i="8" s="1"/>
  <c r="AU99" i="8" s="1"/>
  <c r="AP100" i="8"/>
  <c r="AQ100" i="8" s="1"/>
  <c r="AR100" i="8" s="1"/>
  <c r="AS100" i="8" l="1"/>
  <c r="AP101" i="8" s="1"/>
  <c r="AT100" i="8"/>
  <c r="AU100" i="8" s="1"/>
  <c r="AQ101" i="8" l="1"/>
  <c r="AR101" i="8" s="1"/>
  <c r="AS101" i="8" s="1"/>
  <c r="AT101" i="8" s="1"/>
  <c r="AU101" i="8" s="1"/>
  <c r="AP102" i="8"/>
  <c r="AQ102" i="8" s="1"/>
  <c r="AR102" i="8" s="1"/>
  <c r="AS102" i="8" l="1"/>
  <c r="AP103" i="8" s="1"/>
  <c r="AQ103" i="8" s="1"/>
  <c r="AR103" i="8" s="1"/>
  <c r="AS103" i="8" s="1"/>
  <c r="AT102" i="8"/>
  <c r="AU102" i="8" s="1"/>
  <c r="AP104" i="8" l="1"/>
  <c r="AT103" i="8"/>
  <c r="AU103" i="8" s="1"/>
  <c r="AQ104" i="8" l="1"/>
  <c r="AR104" i="8" s="1"/>
  <c r="AS104" i="8" s="1"/>
  <c r="AT104" i="8" s="1"/>
  <c r="AU104" i="8" s="1"/>
  <c r="AP105" i="8"/>
  <c r="AQ105" i="8" l="1"/>
  <c r="AR105" i="8" s="1"/>
  <c r="AS105" i="8" s="1"/>
  <c r="AT105" i="8" s="1"/>
  <c r="AU105" i="8" s="1"/>
  <c r="AP106" i="8"/>
  <c r="AQ106" i="8" l="1"/>
  <c r="AR106" i="8" s="1"/>
  <c r="AS106" i="8" s="1"/>
  <c r="AT106" i="8" s="1"/>
  <c r="AU106" i="8" s="1"/>
  <c r="AP107" i="8"/>
  <c r="AQ107" i="8" s="1"/>
  <c r="AR107" i="8" s="1"/>
  <c r="AS107" i="8" l="1"/>
  <c r="AP108" i="8" s="1"/>
  <c r="AT107" i="8"/>
  <c r="AU107" i="8" s="1"/>
  <c r="AQ108" i="8" l="1"/>
  <c r="AR108" i="8" s="1"/>
  <c r="AS108" i="8" s="1"/>
  <c r="AT108" i="8" s="1"/>
  <c r="AU108" i="8" s="1"/>
  <c r="AP109" i="8"/>
  <c r="AQ109" i="8" s="1"/>
  <c r="AR109" i="8" s="1"/>
  <c r="AS109" i="8" l="1"/>
  <c r="AP110" i="8" s="1"/>
  <c r="AQ110" i="8" s="1"/>
  <c r="AR110" i="8" s="1"/>
  <c r="AS110" i="8" s="1"/>
  <c r="AT109" i="8"/>
  <c r="AU109" i="8" s="1"/>
  <c r="AP111" i="8" l="1"/>
  <c r="AT110" i="8"/>
  <c r="AU110" i="8" s="1"/>
  <c r="AQ111" i="8" l="1"/>
  <c r="AR111" i="8" s="1"/>
  <c r="AS111" i="8" s="1"/>
  <c r="AT111" i="8" s="1"/>
  <c r="AU111" i="8" s="1"/>
  <c r="AP112" i="8"/>
  <c r="AQ112" i="8" s="1"/>
  <c r="AR112" i="8" s="1"/>
  <c r="AS112" i="8" l="1"/>
  <c r="AP113" i="8" s="1"/>
  <c r="AT112" i="8"/>
  <c r="AU112" i="8" s="1"/>
  <c r="AQ113" i="8" l="1"/>
  <c r="AR113" i="8" s="1"/>
  <c r="AS113" i="8" s="1"/>
  <c r="AT113" i="8" s="1"/>
  <c r="AU113" i="8" s="1"/>
  <c r="AP114" i="8"/>
  <c r="AQ114" i="8" s="1"/>
  <c r="AR114" i="8" s="1"/>
  <c r="AS114" i="8" l="1"/>
  <c r="AP115" i="8" s="1"/>
  <c r="AT114" i="8"/>
  <c r="AU114" i="8" s="1"/>
  <c r="AQ115" i="8" l="1"/>
  <c r="AR115" i="8" s="1"/>
  <c r="AS115" i="8" s="1"/>
  <c r="AT115" i="8" s="1"/>
  <c r="AU115" i="8" s="1"/>
  <c r="AP116" i="8"/>
  <c r="AQ116" i="8" l="1"/>
  <c r="AR116" i="8" s="1"/>
  <c r="AS116" i="8" s="1"/>
  <c r="AT116" i="8" s="1"/>
  <c r="AU116" i="8" s="1"/>
  <c r="AP117" i="8"/>
  <c r="AQ117" i="8" l="1"/>
  <c r="AR117" i="8" s="1"/>
  <c r="AS117" i="8" s="1"/>
  <c r="AT117" i="8" s="1"/>
  <c r="AU117" i="8" s="1"/>
  <c r="AP118" i="8"/>
  <c r="AQ118" i="8" s="1"/>
  <c r="AR118" i="8" s="1"/>
  <c r="AS118" i="8" l="1"/>
  <c r="AP119" i="8" l="1"/>
  <c r="AT118" i="8"/>
  <c r="AU118" i="8" s="1"/>
  <c r="AQ119" i="8" l="1"/>
  <c r="AR119" i="8" s="1"/>
  <c r="AS119" i="8" s="1"/>
  <c r="AT119" i="8" s="1"/>
  <c r="AU119" i="8" s="1"/>
  <c r="AP120" i="8"/>
  <c r="AQ120" i="8" l="1"/>
  <c r="AR120" i="8" s="1"/>
  <c r="AS120" i="8" s="1"/>
  <c r="AT120" i="8" s="1"/>
  <c r="AU120" i="8" s="1"/>
  <c r="AP121" i="8"/>
  <c r="AQ121" i="8" l="1"/>
  <c r="AR121" i="8" s="1"/>
  <c r="AS121" i="8" s="1"/>
  <c r="AT121" i="8" s="1"/>
  <c r="AU121" i="8" s="1"/>
  <c r="AP122" i="8"/>
  <c r="AQ122" i="8" l="1"/>
  <c r="AR122" i="8" s="1"/>
  <c r="AS122" i="8" s="1"/>
  <c r="AT122" i="8" s="1"/>
  <c r="AU122" i="8" s="1"/>
  <c r="AP123" i="8"/>
  <c r="AQ123" i="8" s="1"/>
  <c r="AR123" i="8" s="1"/>
  <c r="AS123" i="8" s="1"/>
  <c r="AP124" i="8" l="1"/>
  <c r="AT123" i="8"/>
  <c r="AU123" i="8" s="1"/>
  <c r="AQ124" i="8" l="1"/>
  <c r="AR124" i="8" s="1"/>
  <c r="AS124" i="8" s="1"/>
  <c r="AT124" i="8" s="1"/>
  <c r="AU124" i="8" s="1"/>
  <c r="AP125" i="8"/>
  <c r="AQ125" i="8" l="1"/>
  <c r="AR125" i="8" s="1"/>
  <c r="AS125" i="8" s="1"/>
  <c r="AT125" i="8" s="1"/>
  <c r="AU125" i="8" s="1"/>
  <c r="AP126" i="8"/>
  <c r="AQ126" i="8" l="1"/>
  <c r="AR126" i="8" s="1"/>
  <c r="AS126" i="8" s="1"/>
  <c r="AT126" i="8" s="1"/>
  <c r="AU126" i="8" s="1"/>
  <c r="AP127" i="8"/>
  <c r="AQ127" i="8" l="1"/>
  <c r="AR127" i="8" s="1"/>
  <c r="AS127" i="8" s="1"/>
  <c r="AT127" i="8" s="1"/>
  <c r="AU127" i="8" s="1"/>
  <c r="AP128" i="8"/>
  <c r="AQ128" i="8" s="1"/>
  <c r="AR128" i="8" s="1"/>
  <c r="AS128" i="8" l="1"/>
  <c r="AP129" i="8" s="1"/>
  <c r="AT128" i="8"/>
  <c r="AU128" i="8" s="1"/>
  <c r="AQ129" i="8" l="1"/>
  <c r="AR129" i="8" s="1"/>
  <c r="AS129" i="8" s="1"/>
  <c r="AT129" i="8" s="1"/>
  <c r="AU129" i="8" s="1"/>
  <c r="AP130" i="8"/>
  <c r="AQ130" i="8" l="1"/>
  <c r="AR130" i="8" s="1"/>
  <c r="AS130" i="8" s="1"/>
  <c r="AT130" i="8" s="1"/>
  <c r="AU130" i="8" s="1"/>
  <c r="AP131" i="8"/>
  <c r="AQ131" i="8" l="1"/>
  <c r="AR131" i="8" s="1"/>
  <c r="AS131" i="8" s="1"/>
  <c r="AT131" i="8" s="1"/>
  <c r="AU131" i="8" s="1"/>
  <c r="AP132" i="8"/>
  <c r="AQ132" i="8" l="1"/>
  <c r="AR132" i="8" s="1"/>
  <c r="AS132" i="8" s="1"/>
  <c r="AT132" i="8" s="1"/>
  <c r="AU132" i="8" s="1"/>
  <c r="AP133" i="8"/>
  <c r="AQ133" i="8" l="1"/>
  <c r="AR133" i="8" s="1"/>
  <c r="AS133" i="8" s="1"/>
  <c r="AT133" i="8" s="1"/>
  <c r="AU133" i="8" s="1"/>
  <c r="AP134" i="8"/>
  <c r="AQ134" i="8" l="1"/>
  <c r="AR134" i="8" s="1"/>
  <c r="AS134" i="8" s="1"/>
  <c r="AT134" i="8" s="1"/>
  <c r="AU134" i="8" s="1"/>
  <c r="AP135" i="8"/>
  <c r="AQ135" i="8" l="1"/>
  <c r="AR135" i="8" s="1"/>
  <c r="AS135" i="8" s="1"/>
  <c r="AT135" i="8" s="1"/>
  <c r="AU135" i="8" s="1"/>
  <c r="AP136" i="8"/>
  <c r="AQ136" i="8" l="1"/>
  <c r="AR136" i="8" s="1"/>
  <c r="AS136" i="8" s="1"/>
  <c r="AT136" i="8" s="1"/>
  <c r="AU136" i="8" s="1"/>
  <c r="AP137" i="8"/>
  <c r="AQ137" i="8" s="1"/>
  <c r="AR137" i="8" s="1"/>
  <c r="AS137" i="8" s="1"/>
  <c r="AP138" i="8" l="1"/>
  <c r="AT137" i="8"/>
  <c r="AU137" i="8" s="1"/>
  <c r="AQ138" i="8" l="1"/>
  <c r="AR138" i="8" s="1"/>
  <c r="AS138" i="8" s="1"/>
  <c r="AT138" i="8" s="1"/>
  <c r="AU138" i="8" s="1"/>
  <c r="AP139" i="8"/>
  <c r="AQ139" i="8" s="1"/>
  <c r="AR139" i="8" s="1"/>
  <c r="AS139" i="8" l="1"/>
  <c r="AP140" i="8" l="1"/>
  <c r="AT139" i="8"/>
  <c r="AU139" i="8" s="1"/>
  <c r="AQ140" i="8" l="1"/>
  <c r="AR140" i="8" s="1"/>
  <c r="AS140" i="8" s="1"/>
  <c r="AT140" i="8" s="1"/>
  <c r="AU140" i="8" s="1"/>
  <c r="AP141" i="8"/>
  <c r="AQ141" i="8" l="1"/>
  <c r="AR141" i="8" s="1"/>
  <c r="AS141" i="8" s="1"/>
  <c r="AT141" i="8" s="1"/>
  <c r="AU141" i="8" s="1"/>
  <c r="AP142" i="8"/>
  <c r="AQ142" i="8" l="1"/>
  <c r="AR142" i="8" s="1"/>
  <c r="AS142" i="8" s="1"/>
  <c r="AT142" i="8" s="1"/>
  <c r="AU142" i="8" s="1"/>
  <c r="AP143" i="8"/>
  <c r="AQ143" i="8" l="1"/>
  <c r="AR143" i="8" s="1"/>
  <c r="AS143" i="8" s="1"/>
  <c r="AT143" i="8" s="1"/>
  <c r="AU143" i="8" s="1"/>
  <c r="AP144" i="8"/>
  <c r="AQ144" i="8" s="1"/>
  <c r="AR144" i="8" s="1"/>
  <c r="AS144" i="8" l="1"/>
  <c r="AP145" i="8" s="1"/>
  <c r="AT144" i="8"/>
  <c r="AU144" i="8" s="1"/>
  <c r="AQ145" i="8" l="1"/>
  <c r="AR145" i="8" s="1"/>
  <c r="AS145" i="8" s="1"/>
  <c r="AT145" i="8" s="1"/>
  <c r="AU145" i="8" s="1"/>
  <c r="AP146" i="8"/>
  <c r="AQ146" i="8" l="1"/>
  <c r="AR146" i="8" s="1"/>
  <c r="AS146" i="8" s="1"/>
  <c r="AT146" i="8" s="1"/>
  <c r="AU146" i="8" s="1"/>
  <c r="AP147" i="8"/>
  <c r="AQ147" i="8" l="1"/>
  <c r="AR147" i="8" s="1"/>
  <c r="AS147" i="8" s="1"/>
  <c r="AT147" i="8" s="1"/>
  <c r="AU147" i="8" s="1"/>
  <c r="AP148" i="8"/>
  <c r="AQ148" i="8" l="1"/>
  <c r="AR148" i="8" s="1"/>
  <c r="AS148" i="8" s="1"/>
  <c r="AP149" i="8"/>
  <c r="AQ149" i="8" s="1"/>
  <c r="AR149" i="8" s="1"/>
  <c r="AS149" i="8" l="1"/>
  <c r="AT148" i="8"/>
  <c r="AU148" i="8" s="1"/>
  <c r="AP150" i="8" l="1"/>
  <c r="AQ150" i="8" s="1"/>
  <c r="AR150" i="8" s="1"/>
  <c r="AS150" i="8" s="1"/>
  <c r="AT149" i="8"/>
  <c r="AU149" i="8" s="1"/>
  <c r="AP151" i="8" l="1"/>
  <c r="AT150" i="8"/>
  <c r="AU150" i="8" s="1"/>
  <c r="AQ151" i="8" l="1"/>
  <c r="AR151" i="8" s="1"/>
  <c r="AS151" i="8" s="1"/>
  <c r="AT151" i="8" s="1"/>
  <c r="AU151" i="8" s="1"/>
  <c r="AP152" i="8"/>
  <c r="AQ152" i="8" l="1"/>
  <c r="AR152" i="8" s="1"/>
  <c r="AS152" i="8" s="1"/>
  <c r="AT152" i="8" s="1"/>
  <c r="AU152" i="8" s="1"/>
  <c r="AP153" i="8"/>
  <c r="AQ153" i="8" s="1"/>
  <c r="AR153" i="8" s="1"/>
  <c r="AS153" i="8" l="1"/>
  <c r="AP154" i="8" l="1"/>
  <c r="AT153" i="8"/>
  <c r="AU153" i="8" s="1"/>
  <c r="AQ154" i="8" l="1"/>
  <c r="AR154" i="8" s="1"/>
  <c r="AS154" i="8" s="1"/>
  <c r="AT154" i="8" s="1"/>
  <c r="AU154" i="8" s="1"/>
  <c r="AP155" i="8"/>
  <c r="AQ155" i="8" l="1"/>
  <c r="AR155" i="8" s="1"/>
  <c r="AS155" i="8" s="1"/>
  <c r="AT155" i="8" s="1"/>
  <c r="AU155" i="8" s="1"/>
  <c r="AP156" i="8"/>
  <c r="AP157" i="8" l="1"/>
  <c r="AQ156" i="8"/>
  <c r="AR156" i="8" s="1"/>
  <c r="AS156" i="8" s="1"/>
  <c r="AT156" i="8" s="1"/>
  <c r="AU156" i="8" s="1"/>
  <c r="AQ157" i="8" l="1"/>
  <c r="AR157" i="8" s="1"/>
  <c r="AS157" i="8" s="1"/>
  <c r="AT157" i="8" s="1"/>
  <c r="AU157" i="8" s="1"/>
  <c r="AP158" i="8"/>
  <c r="AQ158" i="8" l="1"/>
  <c r="AR158" i="8" s="1"/>
  <c r="AS158" i="8" s="1"/>
  <c r="AP159" i="8"/>
  <c r="AQ159" i="8" l="1"/>
  <c r="AR159" i="8" s="1"/>
  <c r="AS159" i="8" s="1"/>
  <c r="AT159" i="8" s="1"/>
  <c r="AU159" i="8" s="1"/>
  <c r="AP160" i="8"/>
  <c r="AQ160" i="8" s="1"/>
  <c r="AR160" i="8" s="1"/>
  <c r="AT158" i="8"/>
  <c r="AU158" i="8" s="1"/>
  <c r="AS160" i="8" l="1"/>
  <c r="AP161" i="8" l="1"/>
  <c r="AT160" i="8"/>
  <c r="AU160" i="8" s="1"/>
  <c r="AQ161" i="8" l="1"/>
  <c r="AR161" i="8" s="1"/>
  <c r="AS161" i="8" s="1"/>
  <c r="AT161" i="8" s="1"/>
  <c r="AU161" i="8" s="1"/>
  <c r="AP162" i="8"/>
  <c r="AQ162" i="8" s="1"/>
  <c r="AR162" i="8" s="1"/>
  <c r="AS162" i="8" l="1"/>
  <c r="AP163" i="8" s="1"/>
  <c r="AT162" i="8"/>
  <c r="AU162" i="8" s="1"/>
  <c r="AQ163" i="8" l="1"/>
  <c r="AR163" i="8" s="1"/>
  <c r="AS163" i="8" s="1"/>
  <c r="AT163" i="8" s="1"/>
  <c r="AU163" i="8" s="1"/>
  <c r="AP164" i="8"/>
  <c r="AQ164" i="8" s="1"/>
  <c r="AR164" i="8" s="1"/>
  <c r="AS164" i="8" s="1"/>
  <c r="AP165" i="8" l="1"/>
  <c r="AT164" i="8"/>
  <c r="AU164" i="8" s="1"/>
  <c r="AQ165" i="8" l="1"/>
  <c r="AR165" i="8" s="1"/>
  <c r="AS165" i="8" s="1"/>
  <c r="AT165" i="8" s="1"/>
  <c r="AU165" i="8" s="1"/>
  <c r="AP166" i="8"/>
  <c r="AQ166" i="8" l="1"/>
  <c r="AR166" i="8" s="1"/>
  <c r="AS166" i="8" s="1"/>
  <c r="AT166" i="8" s="1"/>
  <c r="AU166" i="8" s="1"/>
  <c r="AP167" i="8"/>
  <c r="AQ167" i="8" l="1"/>
  <c r="AR167" i="8" s="1"/>
  <c r="AS167" i="8" s="1"/>
  <c r="AT167" i="8" s="1"/>
  <c r="AU167" i="8" s="1"/>
  <c r="AP168" i="8"/>
  <c r="AQ168" i="8" l="1"/>
  <c r="AR168" i="8" s="1"/>
  <c r="AS168" i="8" s="1"/>
  <c r="AT168" i="8" s="1"/>
  <c r="AU168" i="8" s="1"/>
  <c r="AP169" i="8"/>
  <c r="AQ169" i="8" s="1"/>
  <c r="AR169" i="8" s="1"/>
  <c r="AS169" i="8" s="1"/>
  <c r="AT169" i="8" l="1"/>
  <c r="AU169" i="8" s="1"/>
  <c r="AP170" i="8"/>
  <c r="AP171" i="8" l="1"/>
  <c r="AQ170" i="8"/>
  <c r="AR170" i="8" s="1"/>
  <c r="AS170" i="8" s="1"/>
  <c r="AT170" i="8" s="1"/>
  <c r="AU170" i="8" s="1"/>
  <c r="AQ171" i="8" l="1"/>
  <c r="AR171" i="8" s="1"/>
  <c r="AS171" i="8" s="1"/>
  <c r="AT171" i="8" s="1"/>
  <c r="AU171" i="8" s="1"/>
  <c r="AP172" i="8"/>
  <c r="AQ172" i="8" l="1"/>
  <c r="AR172" i="8" s="1"/>
  <c r="AS172" i="8" s="1"/>
  <c r="AT172" i="8" s="1"/>
  <c r="AU172" i="8" s="1"/>
  <c r="AP173" i="8"/>
  <c r="AQ173" i="8" l="1"/>
  <c r="AR173" i="8" s="1"/>
  <c r="AS173" i="8" s="1"/>
  <c r="AT173" i="8" s="1"/>
  <c r="AU173" i="8" s="1"/>
  <c r="AP174" i="8"/>
  <c r="AQ174" i="8" l="1"/>
  <c r="AR174" i="8" s="1"/>
  <c r="AS174" i="8" s="1"/>
  <c r="AP175" i="8"/>
  <c r="AQ175" i="8" s="1"/>
  <c r="AR175" i="8" s="1"/>
  <c r="AS175" i="8" l="1"/>
  <c r="AT174" i="8"/>
  <c r="AU174" i="8" s="1"/>
  <c r="AP176" i="8" l="1"/>
  <c r="AT175" i="8"/>
  <c r="AU175" i="8" s="1"/>
  <c r="AQ176" i="8" l="1"/>
  <c r="AR176" i="8" s="1"/>
  <c r="AS176" i="8" s="1"/>
  <c r="AT176" i="8" s="1"/>
  <c r="AU176" i="8" s="1"/>
  <c r="AP177" i="8"/>
  <c r="AP178" i="8" l="1"/>
  <c r="AQ177" i="8"/>
  <c r="AR177" i="8" s="1"/>
  <c r="AS177" i="8" s="1"/>
  <c r="AT177" i="8" s="1"/>
  <c r="AU177" i="8" s="1"/>
  <c r="AP179" i="8" l="1"/>
  <c r="AQ178" i="8"/>
  <c r="AR178" i="8" s="1"/>
  <c r="AS178" i="8" s="1"/>
  <c r="AT178" i="8" s="1"/>
  <c r="AU178" i="8" s="1"/>
  <c r="AQ179" i="8" l="1"/>
  <c r="AR179" i="8" s="1"/>
  <c r="AS179" i="8" s="1"/>
  <c r="AP180" i="8"/>
  <c r="AQ180" i="8" s="1"/>
  <c r="AR180" i="8" s="1"/>
  <c r="AT179" i="8" l="1"/>
  <c r="AU179" i="8" s="1"/>
  <c r="AS180" i="8"/>
  <c r="AT180" i="8" l="1"/>
  <c r="AU180" i="8" s="1"/>
  <c r="AP181" i="8"/>
  <c r="AQ181" i="8" l="1"/>
  <c r="AR181" i="8" s="1"/>
  <c r="AS181" i="8" s="1"/>
  <c r="AT181" i="8" s="1"/>
  <c r="AU181" i="8" s="1"/>
  <c r="AP182" i="8"/>
  <c r="AQ182" i="8" s="1"/>
  <c r="AR182" i="8" s="1"/>
  <c r="AS182" i="8" l="1"/>
  <c r="AP183" i="8" s="1"/>
  <c r="AT182" i="8"/>
  <c r="AU182" i="8" s="1"/>
  <c r="AQ183" i="8" l="1"/>
  <c r="AR183" i="8" s="1"/>
  <c r="AS183" i="8" s="1"/>
  <c r="AP184" i="8"/>
  <c r="AQ184" i="8" l="1"/>
  <c r="AR184" i="8" s="1"/>
  <c r="AS184" i="8" s="1"/>
  <c r="AT184" i="8" s="1"/>
  <c r="AU184" i="8" s="1"/>
  <c r="AP185" i="8"/>
  <c r="AQ185" i="8" s="1"/>
  <c r="AR185" i="8" s="1"/>
  <c r="AT183" i="8"/>
  <c r="AU183" i="8" s="1"/>
  <c r="AS185" i="8" l="1"/>
  <c r="AP186" i="8" s="1"/>
  <c r="AT185" i="8"/>
  <c r="AU185" i="8" s="1"/>
  <c r="AQ186" i="8" l="1"/>
  <c r="AR186" i="8" s="1"/>
  <c r="AS186" i="8" s="1"/>
  <c r="AT186" i="8" s="1"/>
  <c r="AU186" i="8" s="1"/>
  <c r="AP187" i="8"/>
  <c r="AQ187" i="8" s="1"/>
  <c r="AR187" i="8" s="1"/>
  <c r="AS187" i="8" s="1"/>
  <c r="AP188" i="8" l="1"/>
  <c r="AQ188" i="8" s="1"/>
  <c r="AR188" i="8" s="1"/>
  <c r="AS188" i="8" s="1"/>
  <c r="AT187" i="8"/>
  <c r="AU187" i="8" s="1"/>
  <c r="AT188" i="8" l="1"/>
  <c r="AU188" i="8" s="1"/>
  <c r="AP189" i="8"/>
  <c r="AQ189" i="8" s="1"/>
  <c r="AR189" i="8" s="1"/>
  <c r="AS189" i="8" s="1"/>
  <c r="AP190" i="8" l="1"/>
  <c r="AT189" i="8"/>
  <c r="AU189" i="8" s="1"/>
  <c r="AQ190" i="8" l="1"/>
  <c r="AR190" i="8" s="1"/>
  <c r="AS190" i="8" s="1"/>
  <c r="AT190" i="8" s="1"/>
  <c r="AU190" i="8" s="1"/>
  <c r="AP191" i="8"/>
  <c r="AQ191" i="8" s="1"/>
  <c r="AR191" i="8" s="1"/>
  <c r="AS191" i="8" s="1"/>
  <c r="AP192" i="8" l="1"/>
  <c r="AT191" i="8"/>
  <c r="AU191" i="8" s="1"/>
  <c r="AQ192" i="8" l="1"/>
  <c r="AR192" i="8" s="1"/>
  <c r="AS192" i="8" s="1"/>
  <c r="AT192" i="8" s="1"/>
  <c r="AU192" i="8" s="1"/>
  <c r="AP193" i="8"/>
  <c r="AQ193" i="8" s="1"/>
  <c r="AR193" i="8" s="1"/>
  <c r="AS193" i="8" s="1"/>
  <c r="AP194" i="8" l="1"/>
  <c r="AT193" i="8"/>
  <c r="AU193" i="8" s="1"/>
  <c r="AP195" i="8" l="1"/>
  <c r="AQ194" i="8"/>
  <c r="AR194" i="8" s="1"/>
  <c r="AS194" i="8" s="1"/>
  <c r="AT194" i="8" s="1"/>
  <c r="AU194" i="8" s="1"/>
  <c r="AQ195" i="8" l="1"/>
  <c r="AR195" i="8" s="1"/>
  <c r="AS195" i="8" s="1"/>
  <c r="AT195" i="8" s="1"/>
  <c r="AU195" i="8" s="1"/>
  <c r="AP196" i="8"/>
  <c r="AQ196" i="8" l="1"/>
  <c r="AR196" i="8" s="1"/>
  <c r="AS196" i="8" s="1"/>
  <c r="AP197" i="8"/>
  <c r="AQ197" i="8" s="1"/>
  <c r="AR197" i="8" s="1"/>
  <c r="AT196" i="8" l="1"/>
  <c r="AU196" i="8" s="1"/>
  <c r="AS197" i="8"/>
  <c r="AP198" i="8" l="1"/>
  <c r="AQ198" i="8" s="1"/>
  <c r="AR198" i="8" s="1"/>
  <c r="AS198" i="8" s="1"/>
  <c r="AT197" i="8"/>
  <c r="AU197" i="8" s="1"/>
  <c r="AP199" i="8" l="1"/>
  <c r="AT198" i="8"/>
  <c r="AU198" i="8" s="1"/>
  <c r="AQ199" i="8" l="1"/>
  <c r="AR199" i="8" s="1"/>
  <c r="AS199" i="8" s="1"/>
  <c r="AT199" i="8" s="1"/>
  <c r="AU199" i="8" s="1"/>
  <c r="AP200" i="8"/>
  <c r="AQ200" i="8" l="1"/>
  <c r="AR200" i="8" s="1"/>
  <c r="AS200" i="8" s="1"/>
  <c r="AT200" i="8" s="1"/>
  <c r="AU200" i="8" s="1"/>
  <c r="AP201" i="8"/>
  <c r="AQ201" i="8" l="1"/>
  <c r="AR201" i="8" s="1"/>
  <c r="AS201" i="8" s="1"/>
  <c r="AT201" i="8" s="1"/>
  <c r="AU201" i="8" s="1"/>
  <c r="AP202" i="8"/>
  <c r="AQ202" i="8" l="1"/>
  <c r="AR202" i="8" s="1"/>
  <c r="AS202" i="8" s="1"/>
  <c r="AT202" i="8" s="1"/>
  <c r="AU202" i="8" s="1"/>
  <c r="AP203" i="8"/>
  <c r="AQ203" i="8" l="1"/>
  <c r="AR203" i="8" s="1"/>
  <c r="AS203" i="8" s="1"/>
  <c r="AT203" i="8" s="1"/>
  <c r="AU203" i="8" s="1"/>
  <c r="AP204" i="8"/>
  <c r="AQ204" i="8" s="1"/>
  <c r="AR204" i="8" s="1"/>
  <c r="AS204" i="8" s="1"/>
  <c r="AT204" i="8" l="1"/>
  <c r="AU204" i="8" s="1"/>
  <c r="AP205" i="8"/>
  <c r="AP206" i="8" l="1"/>
  <c r="AQ205" i="8"/>
  <c r="AR205" i="8" s="1"/>
  <c r="AS205" i="8" s="1"/>
  <c r="AT205" i="8" s="1"/>
  <c r="AU205" i="8" s="1"/>
  <c r="AP207" i="8" l="1"/>
  <c r="AQ206" i="8"/>
  <c r="AR206" i="8" s="1"/>
  <c r="AS206" i="8" s="1"/>
  <c r="AT206" i="8" l="1"/>
  <c r="AU206" i="8" s="1"/>
  <c r="AQ207" i="8"/>
  <c r="AR207" i="8" s="1"/>
  <c r="AS207" i="8" s="1"/>
  <c r="AP208" i="8"/>
  <c r="AT207" i="8" l="1"/>
  <c r="AU207" i="8" s="1"/>
  <c r="AQ208" i="8"/>
  <c r="AR208" i="8" s="1"/>
  <c r="AS208" i="8" s="1"/>
  <c r="AT208" i="8" s="1"/>
  <c r="AU208" i="8" s="1"/>
  <c r="AP209" i="8"/>
  <c r="AQ209" i="8" s="1"/>
  <c r="AR209" i="8" s="1"/>
  <c r="AS209" i="8" l="1"/>
  <c r="AT209" i="8" l="1"/>
  <c r="AU209" i="8" s="1"/>
  <c r="AP210" i="8"/>
  <c r="AQ210" i="8" l="1"/>
  <c r="AR210" i="8" s="1"/>
  <c r="AS210" i="8" s="1"/>
  <c r="AT210" i="8" s="1"/>
  <c r="AU210" i="8" s="1"/>
  <c r="AP211" i="8"/>
  <c r="AQ211" i="8" l="1"/>
  <c r="AR211" i="8" s="1"/>
  <c r="AS211" i="8" s="1"/>
  <c r="AT211" i="8" s="1"/>
  <c r="AU211" i="8" s="1"/>
  <c r="AP212" i="8"/>
  <c r="AQ212" i="8" s="1"/>
  <c r="AR212" i="8" s="1"/>
  <c r="AS212" i="8" s="1"/>
  <c r="AP213" i="8" l="1"/>
  <c r="AT212" i="8"/>
  <c r="AU212" i="8" s="1"/>
  <c r="AQ213" i="8" l="1"/>
  <c r="AR213" i="8" s="1"/>
  <c r="AS213" i="8" s="1"/>
  <c r="AT213" i="8" s="1"/>
  <c r="AU213" i="8" s="1"/>
  <c r="AP214" i="8"/>
  <c r="AQ214" i="8" l="1"/>
  <c r="AR214" i="8" s="1"/>
  <c r="AS214" i="8" s="1"/>
  <c r="AP215" i="8"/>
  <c r="AQ215" i="8" s="1"/>
  <c r="AR215" i="8" s="1"/>
  <c r="AS215" i="8" l="1"/>
  <c r="AT214" i="8"/>
  <c r="AU214" i="8" s="1"/>
  <c r="AP216" i="8" l="1"/>
  <c r="AT215" i="8"/>
  <c r="AU215" i="8" s="1"/>
  <c r="AP217" i="8" l="1"/>
  <c r="AQ216" i="8"/>
  <c r="AR216" i="8" s="1"/>
  <c r="AS216" i="8" s="1"/>
  <c r="AT216" i="8" s="1"/>
  <c r="AU216" i="8" s="1"/>
  <c r="AQ217" i="8" l="1"/>
  <c r="AR217" i="8" s="1"/>
  <c r="AS217" i="8" s="1"/>
  <c r="AP218" i="8"/>
  <c r="AQ218" i="8" l="1"/>
  <c r="AR218" i="8" s="1"/>
  <c r="AS218" i="8" s="1"/>
  <c r="AP219" i="8"/>
  <c r="AT217" i="8"/>
  <c r="AU217" i="8" s="1"/>
  <c r="AT218" i="8" l="1"/>
  <c r="AU218" i="8" s="1"/>
  <c r="AQ219" i="8"/>
  <c r="AR219" i="8" s="1"/>
  <c r="AS219" i="8" s="1"/>
  <c r="AT219" i="8" s="1"/>
  <c r="AU219" i="8" s="1"/>
  <c r="AP220" i="8"/>
  <c r="AQ220" i="8" s="1"/>
  <c r="AR220" i="8" s="1"/>
  <c r="AS220" i="8" l="1"/>
  <c r="AP221" i="8" l="1"/>
  <c r="AT220" i="8"/>
  <c r="AU220" i="8" s="1"/>
  <c r="AQ221" i="8" l="1"/>
  <c r="AR221" i="8" s="1"/>
  <c r="AS221" i="8" s="1"/>
  <c r="AT221" i="8" s="1"/>
  <c r="AU221" i="8" s="1"/>
  <c r="AP222" i="8"/>
  <c r="AQ222" i="8" s="1"/>
  <c r="AR222" i="8" s="1"/>
  <c r="AS222" i="8" s="1"/>
  <c r="AP223" i="8" l="1"/>
  <c r="AT222" i="8"/>
  <c r="AU222" i="8" s="1"/>
  <c r="AQ223" i="8" l="1"/>
  <c r="AR223" i="8" s="1"/>
  <c r="AS223" i="8" s="1"/>
  <c r="AT223" i="8" s="1"/>
  <c r="AU223" i="8" s="1"/>
  <c r="AP224" i="8"/>
  <c r="AQ224" i="8" l="1"/>
  <c r="AR224" i="8" s="1"/>
  <c r="AS224" i="8" s="1"/>
  <c r="AT224" i="8" s="1"/>
  <c r="AU224" i="8" s="1"/>
  <c r="AP225" i="8"/>
  <c r="AQ225" i="8" l="1"/>
  <c r="AR225" i="8" s="1"/>
  <c r="AS225" i="8" s="1"/>
  <c r="AT225" i="8" s="1"/>
  <c r="AU225" i="8" s="1"/>
  <c r="AP226" i="8"/>
  <c r="AQ226" i="8" s="1"/>
  <c r="AR226" i="8" s="1"/>
  <c r="AS226" i="8" s="1"/>
  <c r="AP227" i="8" l="1"/>
  <c r="AT226" i="8"/>
  <c r="AU226" i="8" s="1"/>
  <c r="AQ227" i="8" l="1"/>
  <c r="AR227" i="8" s="1"/>
  <c r="AS227" i="8" s="1"/>
  <c r="AT227" i="8" s="1"/>
  <c r="AU227" i="8" s="1"/>
  <c r="AP228" i="8"/>
  <c r="AQ228" i="8" s="1"/>
  <c r="AR228" i="8" s="1"/>
  <c r="AS228" i="8" l="1"/>
  <c r="AP229" i="8" s="1"/>
  <c r="AT228" i="8"/>
  <c r="AU228" i="8" s="1"/>
  <c r="AQ229" i="8" l="1"/>
  <c r="AR229" i="8" s="1"/>
  <c r="AS229" i="8" s="1"/>
  <c r="AT229" i="8" s="1"/>
  <c r="AU229" i="8" s="1"/>
  <c r="AP230" i="8"/>
  <c r="AQ230" i="8" l="1"/>
  <c r="AR230" i="8" s="1"/>
  <c r="AS230" i="8" s="1"/>
  <c r="AP231" i="8"/>
  <c r="AQ231" i="8" s="1"/>
  <c r="AR231" i="8" s="1"/>
  <c r="AS231" i="8" l="1"/>
  <c r="AT230" i="8"/>
  <c r="AU230" i="8" s="1"/>
  <c r="AP232" i="8" l="1"/>
  <c r="AT231" i="8"/>
  <c r="AU231" i="8" s="1"/>
  <c r="AQ232" i="8" l="1"/>
  <c r="AR232" i="8" s="1"/>
  <c r="AS232" i="8" s="1"/>
  <c r="AT232" i="8" s="1"/>
  <c r="AU232" i="8" s="1"/>
  <c r="AP233" i="8"/>
  <c r="AQ233" i="8" l="1"/>
  <c r="AR233" i="8" s="1"/>
  <c r="AS233" i="8" s="1"/>
  <c r="AT233" i="8" s="1"/>
  <c r="AU233" i="8" s="1"/>
  <c r="AP234" i="8"/>
  <c r="AQ234" i="8" l="1"/>
  <c r="AR234" i="8" s="1"/>
  <c r="AS234" i="8" s="1"/>
  <c r="AT234" i="8" s="1"/>
  <c r="AU234" i="8" s="1"/>
  <c r="AP235" i="8"/>
  <c r="AQ235" i="8" l="1"/>
  <c r="AR235" i="8" s="1"/>
  <c r="AS235" i="8" s="1"/>
  <c r="AT235" i="8" s="1"/>
  <c r="AU235" i="8" s="1"/>
  <c r="AP236" i="8"/>
  <c r="AQ236" i="8" s="1"/>
  <c r="AR236" i="8" s="1"/>
  <c r="AS236" i="8" s="1"/>
  <c r="AP237" i="8" l="1"/>
  <c r="AT236" i="8"/>
  <c r="AU236" i="8" s="1"/>
  <c r="AQ237" i="8" l="1"/>
  <c r="AR237" i="8" s="1"/>
  <c r="AS237" i="8" s="1"/>
  <c r="AT237" i="8" s="1"/>
  <c r="AU237" i="8" s="1"/>
  <c r="AP238" i="8"/>
  <c r="AQ238" i="8" l="1"/>
  <c r="AR238" i="8" s="1"/>
  <c r="AS238" i="8" s="1"/>
  <c r="AT238" i="8" s="1"/>
  <c r="AU238" i="8" s="1"/>
  <c r="AP239" i="8"/>
  <c r="AQ239" i="8" l="1"/>
  <c r="AR239" i="8" s="1"/>
  <c r="AS239" i="8" s="1"/>
  <c r="AT239" i="8" s="1"/>
  <c r="AU239" i="8" s="1"/>
  <c r="AP240" i="8"/>
  <c r="AQ240" i="8" s="1"/>
  <c r="AR240" i="8" s="1"/>
  <c r="AS240" i="8" l="1"/>
  <c r="AP241" i="8"/>
  <c r="AT240" i="8"/>
  <c r="AU240" i="8" s="1"/>
  <c r="AQ241" i="8" l="1"/>
  <c r="AR241" i="8" s="1"/>
  <c r="AS241" i="8" s="1"/>
  <c r="AT241" i="8" s="1"/>
  <c r="AU241" i="8" s="1"/>
  <c r="AP242" i="8"/>
  <c r="AQ242" i="8" s="1"/>
  <c r="AR242" i="8" s="1"/>
  <c r="AS242" i="8" l="1"/>
  <c r="AP243" i="8" s="1"/>
  <c r="AT242" i="8"/>
  <c r="AU242" i="8" s="1"/>
  <c r="AQ243" i="8" l="1"/>
  <c r="AR243" i="8" s="1"/>
  <c r="AS243" i="8" s="1"/>
  <c r="AT243" i="8" s="1"/>
  <c r="AU243" i="8" s="1"/>
  <c r="AP244" i="8"/>
  <c r="AQ244" i="8" l="1"/>
  <c r="AR244" i="8" s="1"/>
  <c r="AS244" i="8" s="1"/>
  <c r="AT244" i="8" s="1"/>
  <c r="AU244" i="8" s="1"/>
  <c r="AP245" i="8"/>
  <c r="AQ245" i="8" l="1"/>
  <c r="AR245" i="8" s="1"/>
  <c r="AS245" i="8" s="1"/>
  <c r="AT245" i="8" s="1"/>
  <c r="AU245" i="8" s="1"/>
  <c r="AP246" i="8"/>
  <c r="AQ246" i="8" s="1"/>
  <c r="AR246" i="8" s="1"/>
  <c r="AS246" i="8" l="1"/>
  <c r="AT246" i="8"/>
  <c r="AU246" i="8" s="1"/>
  <c r="AP247" i="8"/>
  <c r="AQ247" i="8" l="1"/>
  <c r="AR247" i="8" s="1"/>
  <c r="AS247" i="8" s="1"/>
  <c r="AT247" i="8" s="1"/>
  <c r="AU247" i="8" s="1"/>
  <c r="AP248" i="8"/>
  <c r="AQ248" i="8" l="1"/>
  <c r="AR248" i="8" s="1"/>
  <c r="AS248" i="8" s="1"/>
  <c r="AT248" i="8" s="1"/>
  <c r="AU248" i="8" s="1"/>
  <c r="AP249" i="8"/>
  <c r="AQ249" i="8" s="1"/>
  <c r="AR249" i="8" s="1"/>
  <c r="AS249" i="8" s="1"/>
  <c r="AP250" i="8" l="1"/>
  <c r="AT249" i="8"/>
  <c r="AU249" i="8" s="1"/>
  <c r="AQ250" i="8" l="1"/>
  <c r="AR250" i="8" s="1"/>
  <c r="AS250" i="8" s="1"/>
  <c r="AT250" i="8" s="1"/>
  <c r="AU250" i="8" s="1"/>
  <c r="AP251" i="8"/>
  <c r="AQ251" i="8" s="1"/>
  <c r="AR251" i="8" s="1"/>
  <c r="AS251" i="8" l="1"/>
  <c r="AP252" i="8" s="1"/>
  <c r="AT251" i="8"/>
  <c r="AU251" i="8" s="1"/>
  <c r="AQ252" i="8" l="1"/>
  <c r="AR252" i="8" s="1"/>
  <c r="AS252" i="8" s="1"/>
  <c r="AT252" i="8" s="1"/>
  <c r="AU252" i="8" s="1"/>
  <c r="AP253" i="8"/>
  <c r="AQ253" i="8" l="1"/>
  <c r="AR253" i="8" s="1"/>
  <c r="AS253" i="8" s="1"/>
  <c r="AT253" i="8" s="1"/>
  <c r="AU253" i="8" s="1"/>
  <c r="AP254" i="8"/>
  <c r="AQ254" i="8" l="1"/>
  <c r="AR254" i="8" s="1"/>
  <c r="AS254" i="8" s="1"/>
  <c r="AT254" i="8" s="1"/>
  <c r="AU254" i="8" s="1"/>
  <c r="AP255" i="8"/>
  <c r="AQ255" i="8" s="1"/>
  <c r="AR255" i="8" s="1"/>
  <c r="AS255" i="8" l="1"/>
  <c r="AP256" i="8" s="1"/>
  <c r="AT255" i="8"/>
  <c r="AU255" i="8" s="1"/>
  <c r="AQ256" i="8" l="1"/>
  <c r="AR256" i="8" s="1"/>
  <c r="AS256" i="8" s="1"/>
  <c r="AT256" i="8" s="1"/>
  <c r="AU256" i="8" s="1"/>
  <c r="AP257" i="8"/>
  <c r="AQ257" i="8" l="1"/>
  <c r="AR257" i="8" s="1"/>
  <c r="AS257" i="8" s="1"/>
  <c r="AT257" i="8" s="1"/>
  <c r="AU257" i="8" s="1"/>
  <c r="AP258" i="8"/>
  <c r="AQ258" i="8" l="1"/>
  <c r="AR258" i="8" s="1"/>
  <c r="AS258" i="8" s="1"/>
  <c r="AT258" i="8" s="1"/>
  <c r="AU258" i="8" s="1"/>
  <c r="AP259" i="8"/>
  <c r="AP260" i="8" l="1"/>
  <c r="AQ259" i="8"/>
  <c r="AR259" i="8" s="1"/>
  <c r="AS259" i="8" s="1"/>
  <c r="AT259" i="8" l="1"/>
  <c r="AU259" i="8" s="1"/>
  <c r="AQ260" i="8"/>
  <c r="AR260" i="8" s="1"/>
  <c r="AS260" i="8" s="1"/>
  <c r="AT260" i="8" s="1"/>
  <c r="AU260" i="8" s="1"/>
  <c r="AP261" i="8"/>
  <c r="AQ261" i="8" s="1"/>
  <c r="AR261" i="8" s="1"/>
  <c r="AS261" i="8" l="1"/>
  <c r="AT261" i="8" l="1"/>
  <c r="AU261" i="8" s="1"/>
  <c r="AP262" i="8"/>
  <c r="AQ262" i="8" l="1"/>
  <c r="AR262" i="8" s="1"/>
  <c r="AS262" i="8" s="1"/>
  <c r="AT262" i="8" s="1"/>
  <c r="AU262" i="8" s="1"/>
  <c r="AP263" i="8"/>
  <c r="AQ263" i="8" s="1"/>
  <c r="AR263" i="8" s="1"/>
  <c r="AS263" i="8" s="1"/>
  <c r="AP264" i="8" l="1"/>
  <c r="AT263" i="8"/>
  <c r="AU263" i="8" s="1"/>
  <c r="AQ264" i="8" l="1"/>
  <c r="AR264" i="8" s="1"/>
  <c r="AS264" i="8" s="1"/>
  <c r="AT264" i="8" s="1"/>
  <c r="AU264" i="8" s="1"/>
  <c r="AP265" i="8"/>
  <c r="AQ265" i="8" s="1"/>
  <c r="AR265" i="8" s="1"/>
  <c r="AS265" i="8" l="1"/>
  <c r="AP266" i="8" s="1"/>
  <c r="AT265" i="8"/>
  <c r="AU265" i="8" s="1"/>
  <c r="AQ266" i="8" l="1"/>
  <c r="AR266" i="8" s="1"/>
  <c r="AS266" i="8" s="1"/>
  <c r="AT266" i="8" s="1"/>
  <c r="AU266" i="8" s="1"/>
  <c r="AP267" i="8"/>
  <c r="AQ267" i="8" l="1"/>
  <c r="AR267" i="8" s="1"/>
  <c r="AS267" i="8" s="1"/>
  <c r="AT267" i="8" s="1"/>
  <c r="AU267" i="8" s="1"/>
  <c r="AP268" i="8"/>
  <c r="AQ268" i="8" l="1"/>
  <c r="AR268" i="8" s="1"/>
  <c r="AS268" i="8" s="1"/>
  <c r="AT268" i="8" s="1"/>
  <c r="AU268" i="8" s="1"/>
  <c r="AP269" i="8"/>
  <c r="AQ269" i="8" s="1"/>
  <c r="AR269" i="8" s="1"/>
  <c r="AS269" i="8" s="1"/>
  <c r="AT269" i="8" l="1"/>
  <c r="AU269" i="8" s="1"/>
  <c r="AP270" i="8"/>
  <c r="AQ270" i="8" l="1"/>
  <c r="AR270" i="8" s="1"/>
  <c r="AS270" i="8" s="1"/>
  <c r="AT270" i="8" s="1"/>
  <c r="AU270" i="8" s="1"/>
  <c r="AP271" i="8"/>
  <c r="AQ271" i="8" l="1"/>
  <c r="AR271" i="8" s="1"/>
  <c r="AS271" i="8" s="1"/>
  <c r="AT271" i="8" s="1"/>
  <c r="AU271" i="8" s="1"/>
  <c r="AP272" i="8"/>
  <c r="AQ272" i="8" l="1"/>
  <c r="AR272" i="8" s="1"/>
  <c r="AS272" i="8" s="1"/>
  <c r="AT272" i="8" s="1"/>
  <c r="AU272" i="8" s="1"/>
  <c r="AP273" i="8"/>
  <c r="AQ273" i="8" s="1"/>
  <c r="AR273" i="8" s="1"/>
  <c r="AS273" i="8" s="1"/>
  <c r="AP274" i="8" l="1"/>
  <c r="AQ274" i="8" s="1"/>
  <c r="AR274" i="8" s="1"/>
  <c r="AS274" i="8" s="1"/>
  <c r="AT273" i="8"/>
  <c r="AU273" i="8" s="1"/>
  <c r="AP275" i="8" l="1"/>
  <c r="AT274" i="8"/>
  <c r="AU274" i="8" s="1"/>
  <c r="AQ275" i="8" l="1"/>
  <c r="AR275" i="8" s="1"/>
  <c r="AS275" i="8" s="1"/>
  <c r="AT275" i="8" s="1"/>
  <c r="AU275" i="8" s="1"/>
  <c r="AP276" i="8"/>
  <c r="AQ276" i="8" l="1"/>
  <c r="AR276" i="8" s="1"/>
  <c r="AS276" i="8" s="1"/>
  <c r="AT276" i="8" s="1"/>
  <c r="AU276" i="8" s="1"/>
  <c r="AP277" i="8"/>
  <c r="AQ277" i="8" s="1"/>
  <c r="AR277" i="8" s="1"/>
  <c r="AS277" i="8" l="1"/>
  <c r="AP278" i="8" l="1"/>
  <c r="AT277" i="8"/>
  <c r="AU277" i="8" s="1"/>
  <c r="AQ278" i="8" l="1"/>
  <c r="AR278" i="8" s="1"/>
  <c r="AS278" i="8" s="1"/>
  <c r="AT278" i="8" s="1"/>
  <c r="AU278" i="8" s="1"/>
  <c r="AP279" i="8"/>
  <c r="AQ279" i="8" l="1"/>
  <c r="AR279" i="8" s="1"/>
  <c r="AS279" i="8" s="1"/>
  <c r="AT279" i="8" s="1"/>
  <c r="AU279" i="8" s="1"/>
  <c r="AP280" i="8"/>
  <c r="AP281" i="8" l="1"/>
  <c r="AQ280" i="8"/>
  <c r="AR280" i="8" s="1"/>
  <c r="AS280" i="8" s="1"/>
  <c r="AT280" i="8" l="1"/>
  <c r="AU280" i="8" s="1"/>
  <c r="AQ281" i="8"/>
  <c r="AR281" i="8" s="1"/>
  <c r="AS281" i="8" s="1"/>
  <c r="AT281" i="8" s="1"/>
  <c r="AU281" i="8" s="1"/>
  <c r="AP282" i="8"/>
  <c r="AP283" i="8" l="1"/>
  <c r="AQ282" i="8"/>
  <c r="AR282" i="8" s="1"/>
  <c r="AS282" i="8" s="1"/>
  <c r="AT282" i="8" l="1"/>
  <c r="AU282" i="8" s="1"/>
  <c r="AQ283" i="8"/>
  <c r="AR283" i="8" s="1"/>
  <c r="AS283" i="8" s="1"/>
  <c r="AT283" i="8" s="1"/>
  <c r="AU283" i="8" s="1"/>
  <c r="AP284" i="8"/>
  <c r="AQ284" i="8" s="1"/>
  <c r="AR284" i="8" s="1"/>
  <c r="AS284" i="8" l="1"/>
  <c r="AP285" i="8" l="1"/>
  <c r="AT284" i="8"/>
  <c r="AU284" i="8" s="1"/>
  <c r="AQ285" i="8" l="1"/>
  <c r="AR285" i="8" s="1"/>
  <c r="AS285" i="8" s="1"/>
  <c r="AT285" i="8" s="1"/>
  <c r="AU285" i="8" s="1"/>
  <c r="AP286" i="8"/>
  <c r="AQ286" i="8" l="1"/>
  <c r="AR286" i="8" s="1"/>
  <c r="AS286" i="8" s="1"/>
  <c r="AT286" i="8" s="1"/>
  <c r="AU286" i="8" s="1"/>
  <c r="AP287" i="8"/>
  <c r="AQ287" i="8" s="1"/>
  <c r="AR287" i="8" s="1"/>
  <c r="AS287" i="8" l="1"/>
  <c r="AP288" i="8" s="1"/>
  <c r="AT287" i="8"/>
  <c r="AU287" i="8" s="1"/>
  <c r="AQ288" i="8" l="1"/>
  <c r="AR288" i="8" s="1"/>
  <c r="AS288" i="8" s="1"/>
  <c r="AT288" i="8" s="1"/>
  <c r="AU288" i="8" s="1"/>
  <c r="AP289" i="8"/>
  <c r="AP290" i="8" l="1"/>
  <c r="AQ289" i="8"/>
  <c r="AR289" i="8" s="1"/>
  <c r="AS289" i="8" s="1"/>
  <c r="AT289" i="8" s="1"/>
  <c r="AU289" i="8" s="1"/>
  <c r="AQ290" i="8" l="1"/>
  <c r="AR290" i="8" s="1"/>
  <c r="AS290" i="8" s="1"/>
  <c r="AP291" i="8"/>
  <c r="AQ291" i="8" s="1"/>
  <c r="AR291" i="8" s="1"/>
  <c r="AS291" i="8" l="1"/>
  <c r="AT290" i="8"/>
  <c r="AU290" i="8" s="1"/>
  <c r="AP292" i="8" l="1"/>
  <c r="AT291" i="8"/>
  <c r="AU291" i="8" s="1"/>
  <c r="AQ292" i="8" l="1"/>
  <c r="AR292" i="8" s="1"/>
  <c r="AS292" i="8" s="1"/>
  <c r="AT292" i="8" s="1"/>
  <c r="AU292" i="8" s="1"/>
  <c r="AP293" i="8"/>
  <c r="AQ293" i="8" l="1"/>
  <c r="AR293" i="8" s="1"/>
  <c r="AS293" i="8" s="1"/>
  <c r="AT293" i="8" s="1"/>
  <c r="AU293" i="8" s="1"/>
  <c r="AP294" i="8"/>
  <c r="AQ294" i="8" s="1"/>
  <c r="AR294" i="8" s="1"/>
  <c r="AS294" i="8" l="1"/>
  <c r="AT294" i="8"/>
  <c r="AU294" i="8" s="1"/>
  <c r="AP295" i="8"/>
  <c r="AQ295" i="8" l="1"/>
  <c r="AR295" i="8" s="1"/>
  <c r="AS295" i="8" s="1"/>
  <c r="AT295" i="8" s="1"/>
  <c r="AU295" i="8" s="1"/>
  <c r="AP296" i="8"/>
  <c r="AP297" i="8" l="1"/>
  <c r="AQ297" i="8" s="1"/>
  <c r="AR297" i="8" s="1"/>
  <c r="AQ296" i="8"/>
  <c r="AR296" i="8" s="1"/>
  <c r="AS296" i="8" s="1"/>
  <c r="AS297" i="8" l="1"/>
  <c r="AT296" i="8"/>
  <c r="AU296" i="8" s="1"/>
  <c r="AT297" i="8" l="1"/>
  <c r="AU297" i="8" s="1"/>
  <c r="AP298" i="8"/>
  <c r="AQ298" i="8" l="1"/>
  <c r="AR298" i="8" s="1"/>
  <c r="AS298" i="8" s="1"/>
  <c r="AT298" i="8" s="1"/>
  <c r="AU298" i="8" s="1"/>
  <c r="AP299" i="8" l="1"/>
  <c r="AQ299" i="8" s="1"/>
  <c r="AR299" i="8" s="1"/>
  <c r="AS299" i="8" s="1"/>
  <c r="AT299" i="8" l="1"/>
  <c r="AU299" i="8" s="1"/>
  <c r="AP300" i="8"/>
  <c r="AQ300" i="8" s="1"/>
  <c r="AR300" i="8" s="1"/>
  <c r="AS300" i="8" s="1"/>
  <c r="AT300" i="8" s="1"/>
  <c r="AU300" i="8" s="1"/>
  <c r="AP301" i="8" l="1"/>
  <c r="AQ301" i="8" s="1"/>
  <c r="AR301" i="8" s="1"/>
  <c r="AS301" i="8" s="1"/>
  <c r="AT301" i="8" s="1"/>
  <c r="AU301" i="8" s="1"/>
  <c r="AP302" i="8" l="1"/>
  <c r="AQ302" i="8" s="1"/>
  <c r="AR302" i="8" s="1"/>
  <c r="AS302" i="8" s="1"/>
  <c r="AT302" i="8" l="1"/>
  <c r="AU302" i="8" s="1"/>
  <c r="AP303" i="8"/>
  <c r="AQ303" i="8" s="1"/>
  <c r="AR303" i="8" s="1"/>
  <c r="AS303" i="8" s="1"/>
  <c r="AT303" i="8" s="1"/>
  <c r="AU303" i="8" s="1"/>
  <c r="AP304" i="8" l="1"/>
  <c r="AQ304" i="8" l="1"/>
  <c r="AR304" i="8" s="1"/>
  <c r="AS304" i="8" s="1"/>
  <c r="AT304" i="8" s="1"/>
  <c r="AU304" i="8" s="1"/>
  <c r="AP305" i="8"/>
  <c r="BD5" i="8"/>
  <c r="BD6" i="8" s="1"/>
  <c r="BD7" i="8" s="1"/>
  <c r="BD8" i="8" s="1"/>
  <c r="BD9" i="8" s="1"/>
  <c r="BD10" i="8" s="1"/>
  <c r="BD11" i="8" s="1"/>
  <c r="BD12" i="8" s="1"/>
  <c r="BD13" i="8" s="1"/>
  <c r="BD14" i="8" s="1"/>
  <c r="BD15" i="8" s="1"/>
  <c r="BD16" i="8" s="1"/>
  <c r="BD17" i="8" s="1"/>
  <c r="BD18" i="8" s="1"/>
  <c r="BD19" i="8" s="1"/>
  <c r="BD20" i="8" s="1"/>
  <c r="BD21" i="8" s="1"/>
  <c r="BD22" i="8" s="1"/>
  <c r="BD23" i="8" s="1"/>
  <c r="BD24" i="8" s="1"/>
  <c r="BD25" i="8" s="1"/>
  <c r="BD26" i="8" s="1"/>
  <c r="BD27" i="8" s="1"/>
  <c r="BD28" i="8" s="1"/>
  <c r="BD29" i="8" s="1"/>
  <c r="BD30" i="8" s="1"/>
  <c r="BD31" i="8" s="1"/>
  <c r="BD32" i="8" s="1"/>
  <c r="BD33" i="8" s="1"/>
  <c r="BD34" i="8" s="1"/>
  <c r="BD35" i="8" s="1"/>
  <c r="BD36" i="8" s="1"/>
  <c r="BD37" i="8" s="1"/>
  <c r="BD38" i="8" s="1"/>
  <c r="BD39" i="8" s="1"/>
  <c r="BD40" i="8" s="1"/>
  <c r="BD41" i="8" s="1"/>
  <c r="BD42" i="8" s="1"/>
  <c r="BD43" i="8" s="1"/>
  <c r="BD44" i="8" s="1"/>
  <c r="BD45" i="8" s="1"/>
  <c r="BD46" i="8" s="1"/>
  <c r="BD47" i="8" s="1"/>
  <c r="BD48" i="8" s="1"/>
  <c r="BD49" i="8" s="1"/>
  <c r="BD50" i="8" s="1"/>
  <c r="BD51" i="8" s="1"/>
  <c r="BD52" i="8" s="1"/>
  <c r="BD53" i="8" s="1"/>
  <c r="BD54" i="8" s="1"/>
  <c r="BD55" i="8" s="1"/>
  <c r="BD56" i="8" s="1"/>
  <c r="BD57" i="8" s="1"/>
  <c r="BD58" i="8" s="1"/>
  <c r="BD59" i="8" s="1"/>
  <c r="BD60" i="8" s="1"/>
  <c r="BD61" i="8" s="1"/>
  <c r="BD62" i="8" s="1"/>
  <c r="BD63" i="8" s="1"/>
  <c r="BD64" i="8" s="1"/>
  <c r="BD65" i="8" s="1"/>
  <c r="BD66" i="8" s="1"/>
  <c r="BD67" i="8" s="1"/>
  <c r="BD68" i="8" s="1"/>
  <c r="BD69" i="8" s="1"/>
  <c r="BD70" i="8" s="1"/>
  <c r="BD71" i="8" s="1"/>
  <c r="BD72" i="8" s="1"/>
  <c r="BD73" i="8" s="1"/>
  <c r="BD74" i="8" s="1"/>
  <c r="BD75" i="8" s="1"/>
  <c r="BD76" i="8" s="1"/>
  <c r="BD77" i="8" s="1"/>
  <c r="BD78" i="8" s="1"/>
  <c r="BD79" i="8" s="1"/>
  <c r="BD80" i="8" s="1"/>
  <c r="BD81" i="8" s="1"/>
  <c r="BD82" i="8" s="1"/>
  <c r="BD83" i="8" s="1"/>
  <c r="BD84" i="8" s="1"/>
  <c r="BD85" i="8" s="1"/>
  <c r="BD86" i="8" s="1"/>
  <c r="BD87" i="8" s="1"/>
  <c r="BD88" i="8" s="1"/>
  <c r="BD89" i="8" s="1"/>
  <c r="BD90" i="8" s="1"/>
  <c r="BD91" i="8" s="1"/>
  <c r="BD92" i="8" s="1"/>
  <c r="BD93" i="8" s="1"/>
  <c r="BD94" i="8" s="1"/>
  <c r="BD95" i="8" s="1"/>
  <c r="BD96" i="8" s="1"/>
  <c r="BD97" i="8" s="1"/>
  <c r="BD98" i="8" s="1"/>
  <c r="BD99" i="8" s="1"/>
  <c r="BD100" i="8" s="1"/>
  <c r="BD101" i="8" s="1"/>
  <c r="BD102" i="8" s="1"/>
  <c r="BD103" i="8" s="1"/>
  <c r="BD104" i="8" s="1"/>
  <c r="BD105" i="8" s="1"/>
  <c r="BD106" i="8" s="1"/>
  <c r="BD107" i="8" s="1"/>
  <c r="BD108" i="8" s="1"/>
  <c r="BD109" i="8" s="1"/>
  <c r="BD110" i="8" s="1"/>
  <c r="BD111" i="8" s="1"/>
  <c r="BD112" i="8" s="1"/>
  <c r="BD113" i="8" s="1"/>
  <c r="BD114" i="8" s="1"/>
  <c r="BD115" i="8" s="1"/>
  <c r="BD116" i="8" s="1"/>
  <c r="BD117" i="8" s="1"/>
  <c r="BD118" i="8" s="1"/>
  <c r="BD119" i="8" s="1"/>
  <c r="BD120" i="8" s="1"/>
  <c r="BD121" i="8" s="1"/>
  <c r="BD122" i="8" s="1"/>
  <c r="BD123" i="8" s="1"/>
  <c r="BD124" i="8" s="1"/>
  <c r="BD125" i="8" s="1"/>
  <c r="BD126" i="8" s="1"/>
  <c r="BD127" i="8" s="1"/>
  <c r="BD128" i="8" s="1"/>
  <c r="BD129" i="8" s="1"/>
  <c r="BD130" i="8" s="1"/>
  <c r="BD131" i="8" s="1"/>
  <c r="BD132" i="8" s="1"/>
  <c r="BD133" i="8" s="1"/>
  <c r="BD134" i="8" s="1"/>
  <c r="BD135" i="8" s="1"/>
  <c r="BD136" i="8" s="1"/>
  <c r="BD137" i="8" s="1"/>
  <c r="BD138" i="8" s="1"/>
  <c r="BD139" i="8" s="1"/>
  <c r="BD140" i="8" s="1"/>
  <c r="BD141" i="8" s="1"/>
  <c r="BD142" i="8" s="1"/>
  <c r="BD143" i="8" s="1"/>
  <c r="BD144" i="8" s="1"/>
  <c r="BD145" i="8" s="1"/>
  <c r="BD146" i="8" s="1"/>
  <c r="BD147" i="8" s="1"/>
  <c r="BD148" i="8" s="1"/>
  <c r="BD149" i="8" s="1"/>
  <c r="BD150" i="8" s="1"/>
  <c r="BD151" i="8" s="1"/>
  <c r="BD152" i="8" s="1"/>
  <c r="BD153" i="8" s="1"/>
  <c r="BD154" i="8" s="1"/>
  <c r="BD155" i="8" s="1"/>
  <c r="BD156" i="8" s="1"/>
  <c r="BD157" i="8" s="1"/>
  <c r="BD158" i="8" s="1"/>
  <c r="BD159" i="8" s="1"/>
  <c r="BD160" i="8" s="1"/>
  <c r="BD161" i="8" s="1"/>
  <c r="BD162" i="8" s="1"/>
  <c r="BD163" i="8" s="1"/>
  <c r="BD164" i="8" s="1"/>
  <c r="BD165" i="8" s="1"/>
  <c r="BD166" i="8" s="1"/>
  <c r="BD167" i="8" s="1"/>
  <c r="BD168" i="8" s="1"/>
  <c r="BD169" i="8" s="1"/>
  <c r="BD170" i="8" s="1"/>
  <c r="BD171" i="8" s="1"/>
  <c r="BD172" i="8" s="1"/>
  <c r="BD173" i="8" s="1"/>
  <c r="BD174" i="8" s="1"/>
  <c r="BD175" i="8" s="1"/>
  <c r="BD176" i="8" s="1"/>
  <c r="BD177" i="8" s="1"/>
  <c r="BD178" i="8" s="1"/>
  <c r="BD179" i="8" s="1"/>
  <c r="BD180" i="8" s="1"/>
  <c r="BD181" i="8" s="1"/>
  <c r="BD182" i="8" s="1"/>
  <c r="BD183" i="8" s="1"/>
  <c r="BD184" i="8" s="1"/>
  <c r="BD185" i="8" s="1"/>
  <c r="BD186" i="8" s="1"/>
  <c r="BD187" i="8" s="1"/>
  <c r="BD188" i="8" s="1"/>
  <c r="BD189" i="8" s="1"/>
  <c r="BD190" i="8" s="1"/>
  <c r="BD191" i="8" s="1"/>
  <c r="BD192" i="8" s="1"/>
  <c r="BD193" i="8" s="1"/>
  <c r="BD194" i="8" s="1"/>
  <c r="BD195" i="8" s="1"/>
  <c r="BD196" i="8" s="1"/>
  <c r="BD197" i="8" s="1"/>
  <c r="BD198" i="8" s="1"/>
  <c r="BD199" i="8" s="1"/>
  <c r="BD200" i="8" s="1"/>
  <c r="BD201" i="8" s="1"/>
  <c r="BD202" i="8" s="1"/>
  <c r="BD203" i="8" s="1"/>
  <c r="BD204" i="8" s="1"/>
  <c r="BD205" i="8" s="1"/>
  <c r="BD206" i="8" s="1"/>
  <c r="BD207" i="8" s="1"/>
  <c r="BD208" i="8" s="1"/>
  <c r="BD209" i="8" s="1"/>
  <c r="BD210" i="8" s="1"/>
  <c r="BD211" i="8" s="1"/>
  <c r="BD212" i="8" s="1"/>
  <c r="BD213" i="8" s="1"/>
  <c r="BD214" i="8" s="1"/>
  <c r="BD215" i="8" s="1"/>
  <c r="BD216" i="8" s="1"/>
  <c r="BD217" i="8" s="1"/>
  <c r="BD218" i="8" s="1"/>
  <c r="BD219" i="8" s="1"/>
  <c r="BD220" i="8" s="1"/>
  <c r="BD221" i="8" s="1"/>
  <c r="BD222" i="8" s="1"/>
  <c r="BD223" i="8" s="1"/>
  <c r="BD224" i="8" s="1"/>
  <c r="BD225" i="8" s="1"/>
  <c r="BD226" i="8" s="1"/>
  <c r="BD227" i="8" s="1"/>
  <c r="BD228" i="8" s="1"/>
  <c r="BD229" i="8" s="1"/>
  <c r="BD230" i="8" s="1"/>
  <c r="BD231" i="8" s="1"/>
  <c r="BD232" i="8" s="1"/>
  <c r="BD233" i="8" s="1"/>
  <c r="BD234" i="8" s="1"/>
  <c r="BD235" i="8" s="1"/>
  <c r="BD236" i="8" s="1"/>
  <c r="BD237" i="8" s="1"/>
  <c r="BD238" i="8" s="1"/>
  <c r="BD239" i="8" s="1"/>
  <c r="BD240" i="8" s="1"/>
  <c r="BD241" i="8" s="1"/>
  <c r="BD242" i="8" s="1"/>
  <c r="BD243" i="8" s="1"/>
  <c r="BD244" i="8" s="1"/>
  <c r="BD245" i="8" s="1"/>
  <c r="BD246" i="8" s="1"/>
  <c r="BD247" i="8" s="1"/>
  <c r="BD248" i="8" s="1"/>
  <c r="BD249" i="8" s="1"/>
  <c r="BD250" i="8" s="1"/>
  <c r="BD251" i="8" s="1"/>
  <c r="BD252" i="8" s="1"/>
  <c r="BD253" i="8" s="1"/>
  <c r="BD254" i="8" s="1"/>
  <c r="BD255" i="8" s="1"/>
  <c r="BD256" i="8" s="1"/>
  <c r="BD257" i="8" s="1"/>
  <c r="BD258" i="8" s="1"/>
  <c r="BD259" i="8" s="1"/>
  <c r="BD260" i="8" s="1"/>
  <c r="BD261" i="8" s="1"/>
  <c r="BD262" i="8" s="1"/>
  <c r="BD263" i="8" s="1"/>
  <c r="BD264" i="8" s="1"/>
  <c r="BD265" i="8" s="1"/>
  <c r="BD266" i="8" s="1"/>
  <c r="BD267" i="8" s="1"/>
  <c r="BD268" i="8" s="1"/>
  <c r="BD269" i="8" s="1"/>
  <c r="BD270" i="8" s="1"/>
  <c r="BD271" i="8" s="1"/>
  <c r="BD272" i="8" s="1"/>
  <c r="BD273" i="8" s="1"/>
  <c r="BD274" i="8" s="1"/>
  <c r="BD275" i="8" s="1"/>
  <c r="BD276" i="8" s="1"/>
  <c r="BD277" i="8" s="1"/>
  <c r="BD278" i="8" s="1"/>
  <c r="BD279" i="8" s="1"/>
  <c r="BD280" i="8" s="1"/>
  <c r="BD281" i="8" s="1"/>
  <c r="BD282" i="8" s="1"/>
  <c r="BD283" i="8" s="1"/>
  <c r="BD284" i="8" s="1"/>
  <c r="BD285" i="8" s="1"/>
  <c r="BD286" i="8" s="1"/>
  <c r="BD287" i="8" s="1"/>
  <c r="BD288" i="8" s="1"/>
  <c r="BD289" i="8" s="1"/>
  <c r="BD290" i="8" s="1"/>
  <c r="BD291" i="8" s="1"/>
  <c r="BD292" i="8" s="1"/>
  <c r="BD293" i="8" s="1"/>
  <c r="BD294" i="8" s="1"/>
  <c r="BD295" i="8" s="1"/>
  <c r="BD296" i="8" s="1"/>
  <c r="BD297" i="8" s="1"/>
  <c r="BD298" i="8" s="1"/>
  <c r="BD299" i="8" s="1"/>
  <c r="BD300" i="8" s="1"/>
  <c r="BD301" i="8" s="1"/>
  <c r="BD302" i="8" s="1"/>
  <c r="BD303" i="8" s="1"/>
  <c r="BD304" i="8" s="1"/>
  <c r="AG5" i="8"/>
  <c r="AG6" i="8"/>
  <c r="AG7" i="8"/>
  <c r="AG8" i="8"/>
  <c r="AG9" i="8"/>
  <c r="AG10" i="8"/>
  <c r="AG11" i="8"/>
  <c r="AG12" i="8"/>
  <c r="AG13" i="8"/>
  <c r="AG14" i="8"/>
  <c r="AG15" i="8"/>
  <c r="AG16" i="8"/>
  <c r="AG17" i="8"/>
  <c r="AG18" i="8"/>
  <c r="AG19" i="8"/>
  <c r="AG20" i="8"/>
  <c r="AG21" i="8"/>
  <c r="AG22" i="8"/>
  <c r="AG23" i="8"/>
  <c r="AG24" i="8"/>
  <c r="AG25" i="8"/>
  <c r="AG26" i="8"/>
  <c r="AG27" i="8"/>
  <c r="AG28" i="8"/>
  <c r="AG29" i="8"/>
  <c r="AG30" i="8"/>
  <c r="AG31" i="8"/>
  <c r="AG32" i="8"/>
  <c r="AG33" i="8"/>
  <c r="AG34" i="8"/>
  <c r="AG35" i="8"/>
  <c r="AG36" i="8"/>
  <c r="AG37" i="8"/>
  <c r="AG38" i="8"/>
  <c r="AG39" i="8"/>
  <c r="AG40" i="8"/>
  <c r="AG41" i="8"/>
  <c r="AG42" i="8"/>
  <c r="AG43" i="8"/>
  <c r="AG44" i="8"/>
  <c r="AG45" i="8"/>
  <c r="AG46" i="8"/>
  <c r="AG47" i="8"/>
  <c r="AG48" i="8"/>
  <c r="AG49" i="8"/>
  <c r="AG50" i="8"/>
  <c r="AG51" i="8"/>
  <c r="AG52" i="8"/>
  <c r="AG53" i="8"/>
  <c r="AG54" i="8"/>
  <c r="AG55" i="8"/>
  <c r="AG56" i="8"/>
  <c r="AG57" i="8"/>
  <c r="AG58" i="8"/>
  <c r="AG59" i="8"/>
  <c r="AG60" i="8"/>
  <c r="AG61" i="8"/>
  <c r="AG62" i="8"/>
  <c r="AG63" i="8"/>
  <c r="AG64" i="8"/>
  <c r="AG65" i="8"/>
  <c r="AG66" i="8"/>
  <c r="AG67" i="8"/>
  <c r="AG68" i="8"/>
  <c r="AG69" i="8"/>
  <c r="AG70" i="8"/>
  <c r="AG71" i="8"/>
  <c r="AG72" i="8"/>
  <c r="AG73" i="8"/>
  <c r="AG74" i="8"/>
  <c r="AG75" i="8"/>
  <c r="AG76" i="8"/>
  <c r="AG77" i="8"/>
  <c r="AG78" i="8"/>
  <c r="AG79" i="8"/>
  <c r="AG80" i="8"/>
  <c r="AG81" i="8"/>
  <c r="AG82" i="8"/>
  <c r="AG83" i="8"/>
  <c r="AG84" i="8"/>
  <c r="AG85" i="8"/>
  <c r="AG86" i="8"/>
  <c r="AG87" i="8"/>
  <c r="AG88" i="8"/>
  <c r="AG89" i="8"/>
  <c r="AG90" i="8"/>
  <c r="AG91" i="8"/>
  <c r="AG92" i="8"/>
  <c r="AG93" i="8"/>
  <c r="AG94" i="8"/>
  <c r="AG95" i="8"/>
  <c r="AG96" i="8"/>
  <c r="AG97" i="8"/>
  <c r="AG98" i="8"/>
  <c r="AG99" i="8"/>
  <c r="AG100" i="8"/>
  <c r="AG101" i="8"/>
  <c r="AG102" i="8"/>
  <c r="AG103" i="8"/>
  <c r="AG104" i="8"/>
  <c r="AG105" i="8"/>
  <c r="AG106" i="8"/>
  <c r="AG107" i="8"/>
  <c r="AG108" i="8"/>
  <c r="AG109" i="8"/>
  <c r="AG110" i="8"/>
  <c r="AG111" i="8"/>
  <c r="AG112" i="8"/>
  <c r="AG113" i="8"/>
  <c r="AG114" i="8"/>
  <c r="AG115" i="8"/>
  <c r="AG116" i="8"/>
  <c r="AG117" i="8"/>
  <c r="AG118" i="8"/>
  <c r="AG119" i="8"/>
  <c r="AG120" i="8"/>
  <c r="AG121" i="8"/>
  <c r="AG122" i="8"/>
  <c r="AG123" i="8"/>
  <c r="AG124" i="8"/>
  <c r="AG125" i="8"/>
  <c r="AG126" i="8"/>
  <c r="AG127" i="8"/>
  <c r="AG128" i="8"/>
  <c r="AG129" i="8"/>
  <c r="AG130" i="8"/>
  <c r="AG131" i="8"/>
  <c r="AG132" i="8"/>
  <c r="AG133" i="8"/>
  <c r="AG134" i="8"/>
  <c r="AG135" i="8"/>
  <c r="AG136" i="8"/>
  <c r="AG137" i="8"/>
  <c r="AG138" i="8"/>
  <c r="AG139" i="8"/>
  <c r="AG140" i="8"/>
  <c r="AG141" i="8"/>
  <c r="AG142" i="8"/>
  <c r="AG143" i="8"/>
  <c r="AG144" i="8"/>
  <c r="AG145" i="8"/>
  <c r="AG146" i="8"/>
  <c r="AG147" i="8"/>
  <c r="AG148" i="8"/>
  <c r="AG149" i="8"/>
  <c r="AG150" i="8"/>
  <c r="AG151" i="8"/>
  <c r="AG152" i="8"/>
  <c r="AG153" i="8"/>
  <c r="AG154" i="8"/>
  <c r="AG155" i="8"/>
  <c r="AG156" i="8"/>
  <c r="AG157" i="8"/>
  <c r="AG158" i="8"/>
  <c r="AG159" i="8"/>
  <c r="AG160" i="8"/>
  <c r="AG161" i="8"/>
  <c r="AG162" i="8"/>
  <c r="AG163" i="8"/>
  <c r="AG164" i="8"/>
  <c r="AG165" i="8"/>
  <c r="AG166" i="8"/>
  <c r="AG167" i="8"/>
  <c r="AG168" i="8"/>
  <c r="AG169" i="8"/>
  <c r="AG170" i="8"/>
  <c r="AG171" i="8"/>
  <c r="AG172" i="8"/>
  <c r="AG173" i="8"/>
  <c r="AG174" i="8"/>
  <c r="AG175" i="8"/>
  <c r="AG176" i="8"/>
  <c r="AG177" i="8"/>
  <c r="AG178" i="8"/>
  <c r="AG179" i="8"/>
  <c r="AG180" i="8"/>
  <c r="AG181" i="8"/>
  <c r="AG182" i="8"/>
  <c r="AG183" i="8"/>
  <c r="AG184" i="8"/>
  <c r="AG185" i="8"/>
  <c r="AG186" i="8"/>
  <c r="AG187" i="8"/>
  <c r="AG188" i="8"/>
  <c r="AG189" i="8"/>
  <c r="AG190" i="8"/>
  <c r="AG191" i="8"/>
  <c r="AG192" i="8"/>
  <c r="AG193" i="8"/>
  <c r="AG194" i="8"/>
  <c r="AG195" i="8"/>
  <c r="AG196" i="8"/>
  <c r="AG197" i="8"/>
  <c r="AG198" i="8"/>
  <c r="AG199" i="8"/>
  <c r="AG200" i="8"/>
  <c r="AG201" i="8"/>
  <c r="AG202" i="8"/>
  <c r="AG203" i="8"/>
  <c r="AG204" i="8"/>
  <c r="AG205" i="8"/>
  <c r="AG206" i="8"/>
  <c r="AG207" i="8"/>
  <c r="AG208" i="8"/>
  <c r="AG209" i="8"/>
  <c r="AG210" i="8"/>
  <c r="AG211" i="8"/>
  <c r="AG212" i="8"/>
  <c r="AG213" i="8"/>
  <c r="AG214" i="8"/>
  <c r="AG215" i="8"/>
  <c r="AG216" i="8"/>
  <c r="AG217" i="8"/>
  <c r="AG218" i="8"/>
  <c r="AG219" i="8"/>
  <c r="AG220" i="8"/>
  <c r="AG221" i="8"/>
  <c r="AG222" i="8"/>
  <c r="AG223" i="8"/>
  <c r="AG224" i="8"/>
  <c r="AG225" i="8"/>
  <c r="AG226" i="8"/>
  <c r="AG227" i="8"/>
  <c r="AG228" i="8"/>
  <c r="AG229" i="8"/>
  <c r="AG230" i="8"/>
  <c r="AG231" i="8"/>
  <c r="AG232" i="8"/>
  <c r="AG233" i="8"/>
  <c r="AG234" i="8"/>
  <c r="AG235" i="8"/>
  <c r="AG236" i="8"/>
  <c r="AG237" i="8"/>
  <c r="AG238" i="8"/>
  <c r="AG239" i="8"/>
  <c r="AG240" i="8"/>
  <c r="AG241" i="8"/>
  <c r="AG242" i="8"/>
  <c r="AG243" i="8"/>
  <c r="AG244" i="8"/>
  <c r="AG245" i="8"/>
  <c r="AG246" i="8"/>
  <c r="AG247" i="8"/>
  <c r="AG248" i="8"/>
  <c r="AG249" i="8"/>
  <c r="AG250" i="8"/>
  <c r="AG251" i="8"/>
  <c r="AG252" i="8"/>
  <c r="AG253" i="8"/>
  <c r="AG254" i="8"/>
  <c r="AG255" i="8"/>
  <c r="AG256" i="8"/>
  <c r="AG257" i="8"/>
  <c r="AG258" i="8"/>
  <c r="AG259" i="8"/>
  <c r="AG260" i="8"/>
  <c r="AG261" i="8"/>
  <c r="AG262" i="8"/>
  <c r="AG263" i="8"/>
  <c r="AG264" i="8"/>
  <c r="AG265" i="8"/>
  <c r="AG266" i="8"/>
  <c r="AG267" i="8"/>
  <c r="AG268" i="8"/>
  <c r="AG269" i="8"/>
  <c r="AG270" i="8"/>
  <c r="AG271" i="8"/>
  <c r="AG272" i="8"/>
  <c r="AG273" i="8"/>
  <c r="AG274" i="8"/>
  <c r="AG275" i="8"/>
  <c r="AG276" i="8"/>
  <c r="AG277" i="8"/>
  <c r="AG278" i="8"/>
  <c r="AG279" i="8"/>
  <c r="AG280" i="8"/>
  <c r="AG281" i="8"/>
  <c r="AG282" i="8"/>
  <c r="AG283" i="8"/>
  <c r="AG284" i="8"/>
  <c r="AG285" i="8"/>
  <c r="AG286" i="8"/>
  <c r="AG287" i="8"/>
  <c r="AG288" i="8"/>
  <c r="AG289" i="8"/>
  <c r="AG290" i="8"/>
  <c r="AG291" i="8"/>
  <c r="AG292" i="8"/>
  <c r="AG293" i="8"/>
  <c r="AG294" i="8"/>
  <c r="AG295" i="8"/>
  <c r="AG296" i="8"/>
  <c r="AG297" i="8"/>
  <c r="AG298" i="8"/>
  <c r="AG299" i="8" s="1"/>
  <c r="AG300" i="8" s="1"/>
  <c r="AG301" i="8" s="1"/>
  <c r="AG302" i="8" s="1"/>
  <c r="AG303" i="8" s="1"/>
  <c r="AG304" i="8" s="1"/>
  <c r="AM5" i="8"/>
  <c r="AM6" i="8"/>
  <c r="AM7" i="8"/>
  <c r="AM8" i="8"/>
  <c r="AM9" i="8"/>
  <c r="AM10" i="8"/>
  <c r="AM11" i="8"/>
  <c r="AM12" i="8"/>
  <c r="AM13" i="8"/>
  <c r="AM14" i="8"/>
  <c r="AM15" i="8"/>
  <c r="AM16" i="8"/>
  <c r="AM17" i="8"/>
  <c r="AM18" i="8"/>
  <c r="AM19" i="8"/>
  <c r="AM20" i="8"/>
  <c r="AM21" i="8"/>
  <c r="AM22" i="8"/>
  <c r="AM23" i="8"/>
  <c r="AM24" i="8"/>
  <c r="AM25" i="8"/>
  <c r="AM26" i="8"/>
  <c r="AM27" i="8"/>
  <c r="AM28" i="8"/>
  <c r="AM29" i="8"/>
  <c r="AM30" i="8"/>
  <c r="AM31" i="8"/>
  <c r="AM32" i="8"/>
  <c r="AM33" i="8"/>
  <c r="AM34" i="8"/>
  <c r="AM35" i="8"/>
  <c r="AM36" i="8"/>
  <c r="AM37" i="8"/>
  <c r="AM38" i="8"/>
  <c r="AM39" i="8"/>
  <c r="AM40" i="8"/>
  <c r="AM41" i="8"/>
  <c r="AM42" i="8"/>
  <c r="AM43" i="8"/>
  <c r="AM44" i="8"/>
  <c r="AM45" i="8"/>
  <c r="AM46" i="8"/>
  <c r="AM47" i="8"/>
  <c r="AM48" i="8"/>
  <c r="AM49" i="8"/>
  <c r="AM50" i="8"/>
  <c r="AM51" i="8"/>
  <c r="AM52" i="8"/>
  <c r="AM53" i="8"/>
  <c r="AM54" i="8"/>
  <c r="AM55" i="8"/>
  <c r="AM56" i="8"/>
  <c r="AM57" i="8"/>
  <c r="AM58" i="8"/>
  <c r="AM59" i="8"/>
  <c r="AM60" i="8"/>
  <c r="AM61" i="8"/>
  <c r="AM62" i="8"/>
  <c r="AM63" i="8"/>
  <c r="AM64" i="8"/>
  <c r="AM65" i="8"/>
  <c r="AM66" i="8"/>
  <c r="AM67" i="8"/>
  <c r="AM68" i="8"/>
  <c r="AM69" i="8"/>
  <c r="AM70" i="8"/>
  <c r="AM71" i="8"/>
  <c r="AM72" i="8"/>
  <c r="AM73" i="8"/>
  <c r="AM74" i="8"/>
  <c r="AM75" i="8"/>
  <c r="AM76" i="8"/>
  <c r="AM77" i="8"/>
  <c r="AM78" i="8"/>
  <c r="AM79" i="8"/>
  <c r="AM80" i="8"/>
  <c r="AM81" i="8"/>
  <c r="AM82" i="8"/>
  <c r="AM83" i="8"/>
  <c r="AM84" i="8"/>
  <c r="AM85" i="8"/>
  <c r="AM86" i="8"/>
  <c r="AM87" i="8"/>
  <c r="AM88" i="8"/>
  <c r="AM89" i="8"/>
  <c r="AM90" i="8"/>
  <c r="AM91" i="8"/>
  <c r="AM92" i="8"/>
  <c r="AM93" i="8"/>
  <c r="AM94" i="8"/>
  <c r="AM95" i="8"/>
  <c r="AM96" i="8"/>
  <c r="AM97" i="8"/>
  <c r="AM98" i="8"/>
  <c r="AM99" i="8"/>
  <c r="AM100" i="8"/>
  <c r="AM101" i="8"/>
  <c r="AM102" i="8"/>
  <c r="AM103" i="8"/>
  <c r="AM104" i="8"/>
  <c r="AM105" i="8"/>
  <c r="AM106" i="8"/>
  <c r="AM107" i="8"/>
  <c r="AM108" i="8"/>
  <c r="AM109" i="8"/>
  <c r="AM110" i="8"/>
  <c r="AM111" i="8"/>
  <c r="AM112" i="8"/>
  <c r="AM113" i="8"/>
  <c r="AM114" i="8"/>
  <c r="AM115" i="8"/>
  <c r="AM116" i="8"/>
  <c r="AM117" i="8"/>
  <c r="AM118" i="8"/>
  <c r="AM119" i="8"/>
  <c r="AM120" i="8"/>
  <c r="AM121" i="8"/>
  <c r="AM122" i="8"/>
  <c r="AM123" i="8"/>
  <c r="AM124" i="8"/>
  <c r="AM125" i="8"/>
  <c r="AM126" i="8"/>
  <c r="AM127" i="8"/>
  <c r="AM128" i="8"/>
  <c r="AM129" i="8"/>
  <c r="AM130" i="8"/>
  <c r="AM131" i="8"/>
  <c r="AM132" i="8"/>
  <c r="AM133" i="8"/>
  <c r="AM134" i="8"/>
  <c r="AM135" i="8"/>
  <c r="AM136" i="8"/>
  <c r="AM137" i="8"/>
  <c r="AM138" i="8"/>
  <c r="AM139" i="8"/>
  <c r="AM140" i="8"/>
  <c r="AM141" i="8"/>
  <c r="AM142" i="8"/>
  <c r="AM143" i="8"/>
  <c r="AM144" i="8"/>
  <c r="AM145" i="8"/>
  <c r="AM146" i="8"/>
  <c r="AM147" i="8"/>
  <c r="AM148" i="8"/>
  <c r="AM149" i="8"/>
  <c r="AM150" i="8"/>
  <c r="AM151" i="8"/>
  <c r="AM152" i="8"/>
  <c r="AM153" i="8"/>
  <c r="AM154" i="8"/>
  <c r="AM155" i="8"/>
  <c r="AM156" i="8"/>
  <c r="AM157" i="8"/>
  <c r="AM158" i="8"/>
  <c r="AM159" i="8"/>
  <c r="AM160" i="8"/>
  <c r="AM161" i="8"/>
  <c r="AM162" i="8"/>
  <c r="AM163" i="8"/>
  <c r="AM164" i="8"/>
  <c r="AM165" i="8"/>
  <c r="AM166" i="8"/>
  <c r="AM167" i="8"/>
  <c r="AM168" i="8"/>
  <c r="AM169" i="8"/>
  <c r="AM170" i="8"/>
  <c r="AM171" i="8"/>
  <c r="AM172" i="8"/>
  <c r="AM173" i="8"/>
  <c r="AM174" i="8"/>
  <c r="AM175" i="8"/>
  <c r="AM176" i="8"/>
  <c r="AM177" i="8"/>
  <c r="AM178" i="8"/>
  <c r="AM179" i="8"/>
  <c r="AM180" i="8"/>
  <c r="AM181" i="8"/>
  <c r="AM182" i="8"/>
  <c r="AM183" i="8"/>
  <c r="AM184" i="8"/>
  <c r="AM185" i="8"/>
  <c r="AM186" i="8"/>
  <c r="AM187" i="8"/>
  <c r="AM188" i="8"/>
  <c r="AM189" i="8"/>
  <c r="AM190" i="8"/>
  <c r="AM191" i="8"/>
  <c r="AM192" i="8"/>
  <c r="AM193" i="8"/>
  <c r="AM194" i="8"/>
  <c r="AM195" i="8"/>
  <c r="AM196" i="8"/>
  <c r="AM197" i="8"/>
  <c r="AM198" i="8"/>
  <c r="AM199" i="8"/>
  <c r="AM200" i="8"/>
  <c r="AM201" i="8"/>
  <c r="AM202" i="8"/>
  <c r="AM203" i="8"/>
  <c r="AM204" i="8"/>
  <c r="AM205" i="8"/>
  <c r="AM206" i="8"/>
  <c r="AM207" i="8"/>
  <c r="AM208" i="8"/>
  <c r="AM209" i="8"/>
  <c r="AM210" i="8"/>
  <c r="AM211" i="8"/>
  <c r="AM212" i="8"/>
  <c r="AM213" i="8"/>
  <c r="AM214" i="8"/>
  <c r="AM215" i="8"/>
  <c r="AM216" i="8"/>
  <c r="AM217" i="8"/>
  <c r="AM218" i="8"/>
  <c r="AM219" i="8"/>
  <c r="AM220" i="8"/>
  <c r="AM221" i="8"/>
  <c r="AM222" i="8"/>
  <c r="AM223" i="8"/>
  <c r="AM224" i="8"/>
  <c r="AM225" i="8"/>
  <c r="AM226" i="8"/>
  <c r="AM227" i="8"/>
  <c r="AM228" i="8"/>
  <c r="AM229" i="8"/>
  <c r="AM230" i="8"/>
  <c r="AM231" i="8"/>
  <c r="AM232" i="8"/>
  <c r="AM233" i="8"/>
  <c r="AM234" i="8"/>
  <c r="AM235" i="8"/>
  <c r="AM236" i="8"/>
  <c r="AM237" i="8"/>
  <c r="AM238" i="8"/>
  <c r="AM239" i="8"/>
  <c r="AM240" i="8"/>
  <c r="AM241" i="8"/>
  <c r="AM242" i="8"/>
  <c r="AM243" i="8"/>
  <c r="AM244" i="8"/>
  <c r="AM245" i="8"/>
  <c r="AM246" i="8"/>
  <c r="AM247" i="8"/>
  <c r="AM248" i="8"/>
  <c r="AM249" i="8"/>
  <c r="AM250" i="8"/>
  <c r="AM251" i="8"/>
  <c r="AM252" i="8"/>
  <c r="AM253" i="8"/>
  <c r="AM254" i="8"/>
  <c r="AM255" i="8"/>
  <c r="AM256" i="8"/>
  <c r="AM257" i="8"/>
  <c r="AM258" i="8"/>
  <c r="AM259" i="8"/>
  <c r="AM260" i="8"/>
  <c r="AM261" i="8"/>
  <c r="AM262" i="8"/>
  <c r="AM263" i="8"/>
  <c r="AM264" i="8"/>
  <c r="AM265" i="8"/>
  <c r="AM266" i="8"/>
  <c r="AM267" i="8"/>
  <c r="AM268" i="8"/>
  <c r="AM269" i="8"/>
  <c r="AM270" i="8"/>
  <c r="AM271" i="8"/>
  <c r="AM272" i="8"/>
  <c r="AM273" i="8"/>
  <c r="AM274" i="8"/>
  <c r="AM275" i="8"/>
  <c r="AM276" i="8"/>
  <c r="AM277" i="8"/>
  <c r="AM278" i="8"/>
  <c r="AM279" i="8"/>
  <c r="AM280" i="8"/>
  <c r="AM281" i="8"/>
  <c r="AM282" i="8"/>
  <c r="AM283" i="8"/>
  <c r="AM284" i="8"/>
  <c r="AM285" i="8"/>
  <c r="AM286" i="8"/>
  <c r="AM287" i="8"/>
  <c r="AM288" i="8"/>
  <c r="AM289" i="8"/>
  <c r="AM290" i="8"/>
  <c r="AM291" i="8"/>
  <c r="AM292" i="8"/>
  <c r="AM293" i="8"/>
  <c r="AM294" i="8"/>
  <c r="AM295" i="8"/>
  <c r="AM296" i="8"/>
  <c r="AM297" i="8"/>
  <c r="AM298" i="8"/>
  <c r="AM299" i="8" s="1"/>
  <c r="AM300" i="8" s="1"/>
  <c r="AM301" i="8" s="1"/>
  <c r="AM302" i="8" s="1"/>
  <c r="AM303" i="8" s="1"/>
  <c r="AM304" i="8" s="1"/>
  <c r="BH5" i="8"/>
  <c r="BH6" i="8" s="1"/>
  <c r="BH7" i="8" s="1"/>
  <c r="BH8" i="8" s="1"/>
  <c r="BH9" i="8" s="1"/>
  <c r="BH10" i="8" s="1"/>
  <c r="BH11" i="8" s="1"/>
  <c r="BH12" i="8" s="1"/>
  <c r="BH13" i="8" s="1"/>
  <c r="BH14" i="8" s="1"/>
  <c r="BH15" i="8" s="1"/>
  <c r="BH16" i="8" s="1"/>
  <c r="BH17" i="8" s="1"/>
  <c r="BH18" i="8" s="1"/>
  <c r="BH19" i="8" s="1"/>
  <c r="BH20" i="8" s="1"/>
  <c r="BH21" i="8" s="1"/>
  <c r="BH22" i="8" s="1"/>
  <c r="BH23" i="8" s="1"/>
  <c r="BH24" i="8" s="1"/>
  <c r="BH25" i="8" s="1"/>
  <c r="BH26" i="8" s="1"/>
  <c r="BH27" i="8" s="1"/>
  <c r="BH28" i="8" s="1"/>
  <c r="BH29" i="8" s="1"/>
  <c r="BH30" i="8" s="1"/>
  <c r="BH31" i="8" s="1"/>
  <c r="BH32" i="8" s="1"/>
  <c r="BH33" i="8" s="1"/>
  <c r="BH34" i="8" s="1"/>
  <c r="BH35" i="8" s="1"/>
  <c r="BH36" i="8" s="1"/>
  <c r="BH37" i="8" s="1"/>
  <c r="BH38" i="8" s="1"/>
  <c r="BH39" i="8" s="1"/>
  <c r="BH40" i="8" s="1"/>
  <c r="BH41" i="8" s="1"/>
  <c r="BH42" i="8" s="1"/>
  <c r="BH43" i="8" s="1"/>
  <c r="BH44" i="8" s="1"/>
  <c r="BH45" i="8" s="1"/>
  <c r="BH46" i="8" s="1"/>
  <c r="BH47" i="8" s="1"/>
  <c r="BH48" i="8" s="1"/>
  <c r="BH49" i="8" s="1"/>
  <c r="BH50" i="8" s="1"/>
  <c r="BH51" i="8" s="1"/>
  <c r="BH52" i="8" s="1"/>
  <c r="BH53" i="8" s="1"/>
  <c r="BH54" i="8" s="1"/>
  <c r="BH55" i="8" s="1"/>
  <c r="BH56" i="8" s="1"/>
  <c r="BH57" i="8" s="1"/>
  <c r="BH58" i="8" s="1"/>
  <c r="BH59" i="8" s="1"/>
  <c r="BH60" i="8" s="1"/>
  <c r="BH61" i="8" s="1"/>
  <c r="BH62" i="8" s="1"/>
  <c r="BH63" i="8" s="1"/>
  <c r="BH64" i="8" s="1"/>
  <c r="BH65" i="8" s="1"/>
  <c r="BH66" i="8" s="1"/>
  <c r="BH67" i="8" s="1"/>
  <c r="BH68" i="8" s="1"/>
  <c r="BH69" i="8" s="1"/>
  <c r="BH70" i="8" s="1"/>
  <c r="BH71" i="8" s="1"/>
  <c r="BH72" i="8" s="1"/>
  <c r="BH73" i="8" s="1"/>
  <c r="BH74" i="8" s="1"/>
  <c r="BH75" i="8" s="1"/>
  <c r="BH76" i="8" s="1"/>
  <c r="BH77" i="8" s="1"/>
  <c r="BH78" i="8" s="1"/>
  <c r="BH79" i="8" s="1"/>
  <c r="BH80" i="8" s="1"/>
  <c r="BH81" i="8" s="1"/>
  <c r="BH82" i="8" s="1"/>
  <c r="BH83" i="8" s="1"/>
  <c r="BH84" i="8" s="1"/>
  <c r="BH85" i="8" s="1"/>
  <c r="BH86" i="8" s="1"/>
  <c r="BH87" i="8" s="1"/>
  <c r="BH88" i="8" s="1"/>
  <c r="BH89" i="8" s="1"/>
  <c r="BH90" i="8" s="1"/>
  <c r="BH91" i="8" s="1"/>
  <c r="BH92" i="8" s="1"/>
  <c r="BH93" i="8" s="1"/>
  <c r="BH94" i="8" s="1"/>
  <c r="BH95" i="8" s="1"/>
  <c r="BH96" i="8" s="1"/>
  <c r="BH97" i="8" s="1"/>
  <c r="BH98" i="8" s="1"/>
  <c r="BH99" i="8" s="1"/>
  <c r="BH100" i="8" s="1"/>
  <c r="BH101" i="8" s="1"/>
  <c r="BH102" i="8" s="1"/>
  <c r="BH103" i="8" s="1"/>
  <c r="BH104" i="8" s="1"/>
  <c r="BH105" i="8" s="1"/>
  <c r="BH106" i="8" s="1"/>
  <c r="BH107" i="8" s="1"/>
  <c r="BH108" i="8" s="1"/>
  <c r="BH109" i="8" s="1"/>
  <c r="BH110" i="8" s="1"/>
  <c r="BH111" i="8" s="1"/>
  <c r="BH112" i="8" s="1"/>
  <c r="BH113" i="8" s="1"/>
  <c r="BH114" i="8" s="1"/>
  <c r="BH115" i="8" s="1"/>
  <c r="BH116" i="8" s="1"/>
  <c r="BH117" i="8" s="1"/>
  <c r="BH118" i="8" s="1"/>
  <c r="BH119" i="8" s="1"/>
  <c r="BH120" i="8" s="1"/>
  <c r="BH121" i="8" s="1"/>
  <c r="BH122" i="8" s="1"/>
  <c r="BH123" i="8" s="1"/>
  <c r="BH124" i="8" s="1"/>
  <c r="BH125" i="8" s="1"/>
  <c r="BH126" i="8" s="1"/>
  <c r="BH127" i="8" s="1"/>
  <c r="BH128" i="8" s="1"/>
  <c r="BH129" i="8" s="1"/>
  <c r="BH130" i="8" s="1"/>
  <c r="BH131" i="8" s="1"/>
  <c r="BH132" i="8" s="1"/>
  <c r="BH133" i="8" s="1"/>
  <c r="BH134" i="8" s="1"/>
  <c r="BH135" i="8" s="1"/>
  <c r="BH136" i="8" s="1"/>
  <c r="BH137" i="8" s="1"/>
  <c r="BH138" i="8" s="1"/>
  <c r="BH139" i="8" s="1"/>
  <c r="BH140" i="8" s="1"/>
  <c r="BH141" i="8" s="1"/>
  <c r="BH142" i="8" s="1"/>
  <c r="BH143" i="8" s="1"/>
  <c r="BH144" i="8" s="1"/>
  <c r="BH145" i="8" s="1"/>
  <c r="BH146" i="8" s="1"/>
  <c r="BH147" i="8" s="1"/>
  <c r="BH148" i="8" s="1"/>
  <c r="BH149" i="8" s="1"/>
  <c r="BH150" i="8" s="1"/>
  <c r="BH151" i="8" s="1"/>
  <c r="BH152" i="8" s="1"/>
  <c r="BH153" i="8" s="1"/>
  <c r="BH154" i="8" s="1"/>
  <c r="BH155" i="8" s="1"/>
  <c r="BH156" i="8" s="1"/>
  <c r="BH157" i="8" s="1"/>
  <c r="BH158" i="8" s="1"/>
  <c r="BH159" i="8" s="1"/>
  <c r="BH160" i="8" s="1"/>
  <c r="BH161" i="8" s="1"/>
  <c r="BH162" i="8" s="1"/>
  <c r="BH163" i="8" s="1"/>
  <c r="BH164" i="8" s="1"/>
  <c r="BH165" i="8" s="1"/>
  <c r="BH166" i="8" s="1"/>
  <c r="BH167" i="8" s="1"/>
  <c r="BH168" i="8" s="1"/>
  <c r="BH169" i="8" s="1"/>
  <c r="BH170" i="8" s="1"/>
  <c r="BH171" i="8" s="1"/>
  <c r="BH172" i="8" s="1"/>
  <c r="BH173" i="8" s="1"/>
  <c r="BH174" i="8" s="1"/>
  <c r="BH175" i="8" s="1"/>
  <c r="BH176" i="8" s="1"/>
  <c r="BH177" i="8" s="1"/>
  <c r="BH178" i="8" s="1"/>
  <c r="BH179" i="8" s="1"/>
  <c r="BH180" i="8" s="1"/>
  <c r="BH181" i="8" s="1"/>
  <c r="BH182" i="8" s="1"/>
  <c r="BH183" i="8" s="1"/>
  <c r="BH184" i="8" s="1"/>
  <c r="BH185" i="8" s="1"/>
  <c r="BH186" i="8" s="1"/>
  <c r="BH187" i="8" s="1"/>
  <c r="BH188" i="8" s="1"/>
  <c r="BH189" i="8" s="1"/>
  <c r="BH190" i="8" s="1"/>
  <c r="BH191" i="8" s="1"/>
  <c r="BH192" i="8" s="1"/>
  <c r="BH193" i="8" s="1"/>
  <c r="BH194" i="8" s="1"/>
  <c r="BH195" i="8" s="1"/>
  <c r="BH196" i="8" s="1"/>
  <c r="BH197" i="8" s="1"/>
  <c r="BH198" i="8" s="1"/>
  <c r="BH199" i="8" s="1"/>
  <c r="BH200" i="8" s="1"/>
  <c r="BH201" i="8" s="1"/>
  <c r="BH202" i="8" s="1"/>
  <c r="BH203" i="8" s="1"/>
  <c r="BH204" i="8" s="1"/>
  <c r="BH205" i="8" s="1"/>
  <c r="BH206" i="8" s="1"/>
  <c r="BH207" i="8" s="1"/>
  <c r="BH208" i="8" s="1"/>
  <c r="BH209" i="8" s="1"/>
  <c r="BH210" i="8" s="1"/>
  <c r="BH211" i="8" s="1"/>
  <c r="BH212" i="8" s="1"/>
  <c r="BH213" i="8" s="1"/>
  <c r="BH214" i="8" s="1"/>
  <c r="BH215" i="8" s="1"/>
  <c r="BH216" i="8" s="1"/>
  <c r="BH217" i="8" s="1"/>
  <c r="BH218" i="8" s="1"/>
  <c r="BH219" i="8" s="1"/>
  <c r="BH220" i="8" s="1"/>
  <c r="BH221" i="8" s="1"/>
  <c r="BH222" i="8" s="1"/>
  <c r="BH223" i="8" s="1"/>
  <c r="BH224" i="8" s="1"/>
  <c r="BH225" i="8" s="1"/>
  <c r="BH226" i="8" s="1"/>
  <c r="BH227" i="8" s="1"/>
  <c r="BH228" i="8" s="1"/>
  <c r="BH229" i="8" s="1"/>
  <c r="BH230" i="8" s="1"/>
  <c r="BH231" i="8" s="1"/>
  <c r="BH232" i="8" s="1"/>
  <c r="BH233" i="8" s="1"/>
  <c r="BH234" i="8" s="1"/>
  <c r="BH235" i="8" s="1"/>
  <c r="BH236" i="8" s="1"/>
  <c r="BH237" i="8" s="1"/>
  <c r="BH238" i="8" s="1"/>
  <c r="BH239" i="8" s="1"/>
  <c r="BH240" i="8" s="1"/>
  <c r="BH241" i="8" s="1"/>
  <c r="BH242" i="8" s="1"/>
  <c r="BH243" i="8" s="1"/>
  <c r="BH244" i="8" s="1"/>
  <c r="BH245" i="8" s="1"/>
  <c r="BH246" i="8" s="1"/>
  <c r="BH247" i="8" s="1"/>
  <c r="BH248" i="8" s="1"/>
  <c r="BH249" i="8" s="1"/>
  <c r="BH250" i="8" s="1"/>
  <c r="BH251" i="8" s="1"/>
  <c r="BH252" i="8" s="1"/>
  <c r="BH253" i="8" s="1"/>
  <c r="BH254" i="8" s="1"/>
  <c r="BH255" i="8" s="1"/>
  <c r="BH256" i="8" s="1"/>
  <c r="BH257" i="8" s="1"/>
  <c r="BH258" i="8" s="1"/>
  <c r="BH259" i="8" s="1"/>
  <c r="BH260" i="8" s="1"/>
  <c r="BH261" i="8" s="1"/>
  <c r="BH262" i="8" s="1"/>
  <c r="BH263" i="8" s="1"/>
  <c r="BH264" i="8" s="1"/>
  <c r="BH265" i="8" s="1"/>
  <c r="BH266" i="8" s="1"/>
  <c r="BH267" i="8" s="1"/>
  <c r="BH268" i="8" s="1"/>
  <c r="BH269" i="8" s="1"/>
  <c r="BH270" i="8" s="1"/>
  <c r="BH271" i="8" s="1"/>
  <c r="BH272" i="8" s="1"/>
  <c r="BH273" i="8" s="1"/>
  <c r="BH274" i="8" s="1"/>
  <c r="BH275" i="8" s="1"/>
  <c r="BH276" i="8" s="1"/>
  <c r="BH277" i="8" s="1"/>
  <c r="BH278" i="8" s="1"/>
  <c r="BH279" i="8" s="1"/>
  <c r="BH280" i="8" s="1"/>
  <c r="BH281" i="8" s="1"/>
  <c r="BH282" i="8" s="1"/>
  <c r="BH283" i="8" s="1"/>
  <c r="BH284" i="8" s="1"/>
  <c r="BH285" i="8" s="1"/>
  <c r="BH286" i="8" s="1"/>
  <c r="BH287" i="8" s="1"/>
  <c r="BH288" i="8" s="1"/>
  <c r="BH289" i="8" s="1"/>
  <c r="BH290" i="8" s="1"/>
  <c r="BH291" i="8" s="1"/>
  <c r="BH292" i="8" s="1"/>
  <c r="BH293" i="8" s="1"/>
  <c r="BH294" i="8" s="1"/>
  <c r="BH295" i="8" s="1"/>
  <c r="BH296" i="8" s="1"/>
  <c r="BH297" i="8" s="1"/>
  <c r="BH298" i="8" s="1"/>
  <c r="BH299" i="8" s="1"/>
  <c r="BH300" i="8" s="1"/>
  <c r="BH301" i="8" s="1"/>
  <c r="BH302" i="8" s="1"/>
  <c r="BH303" i="8" s="1"/>
  <c r="BH304" i="8" s="1"/>
  <c r="AP306" i="8" l="1"/>
  <c r="AQ305" i="8"/>
  <c r="AR305" i="8" s="1"/>
  <c r="AS305" i="8" s="1"/>
  <c r="AT305" i="8" l="1"/>
  <c r="AU305" i="8" s="1"/>
  <c r="AQ306" i="8"/>
  <c r="AR306" i="8" s="1"/>
  <c r="AS306" i="8" s="1"/>
  <c r="AP307" i="8"/>
  <c r="AT306" i="8" l="1"/>
  <c r="AU306" i="8" s="1"/>
  <c r="AQ307" i="8"/>
  <c r="AR307" i="8" s="1"/>
  <c r="AS307" i="8" s="1"/>
  <c r="AP308" i="8"/>
  <c r="AT307" i="8" l="1"/>
  <c r="AU307" i="8" s="1"/>
  <c r="AP309" i="8"/>
  <c r="AQ308" i="8"/>
  <c r="AR308" i="8" s="1"/>
  <c r="AS308" i="8" s="1"/>
  <c r="AT308" i="8" l="1"/>
  <c r="AU308" i="8" s="1"/>
  <c r="AP310" i="8"/>
  <c r="AQ309" i="8"/>
  <c r="AR309" i="8" s="1"/>
  <c r="AS309" i="8" s="1"/>
  <c r="AT309" i="8" l="1"/>
  <c r="AU309" i="8" s="1"/>
  <c r="AP311" i="8"/>
  <c r="AQ310" i="8"/>
  <c r="AR310" i="8" s="1"/>
  <c r="AS310" i="8" s="1"/>
  <c r="AT310" i="8" l="1"/>
  <c r="AU310" i="8" s="1"/>
  <c r="AQ311" i="8"/>
  <c r="AR311" i="8" s="1"/>
  <c r="AS311" i="8" s="1"/>
  <c r="AP312" i="8"/>
  <c r="AT311" i="8" l="1"/>
  <c r="AU311" i="8" s="1"/>
  <c r="AP313" i="8"/>
  <c r="AQ312" i="8"/>
  <c r="AR312" i="8" s="1"/>
  <c r="AS312" i="8" s="1"/>
  <c r="AT312" i="8" l="1"/>
  <c r="AU312" i="8" s="1"/>
  <c r="AP314" i="8"/>
  <c r="AQ313" i="8"/>
  <c r="AR313" i="8" s="1"/>
  <c r="AS313" i="8" s="1"/>
  <c r="AT313" i="8" l="1"/>
  <c r="AU313" i="8" s="1"/>
  <c r="AP315" i="8"/>
  <c r="AQ314" i="8"/>
  <c r="AR314" i="8" s="1"/>
  <c r="AS314" i="8" s="1"/>
  <c r="AT314" i="8" l="1"/>
  <c r="AU314" i="8" s="1"/>
  <c r="AP316" i="8"/>
  <c r="AQ315" i="8"/>
  <c r="AR315" i="8" s="1"/>
  <c r="AS315" i="8" s="1"/>
  <c r="AT315" i="8" l="1"/>
  <c r="AU315" i="8" s="1"/>
  <c r="AQ316" i="8"/>
  <c r="AR316" i="8" s="1"/>
  <c r="AS316" i="8" s="1"/>
  <c r="AP317" i="8"/>
  <c r="AT316" i="8" l="1"/>
  <c r="AU316" i="8" s="1"/>
  <c r="AP318" i="8"/>
  <c r="AQ318" i="8" s="1"/>
  <c r="AR318" i="8" s="1"/>
  <c r="AQ317" i="8"/>
  <c r="AR317" i="8" s="1"/>
  <c r="AS317" i="8" s="1"/>
  <c r="AS318" i="8" l="1"/>
  <c r="AT318" i="8" s="1"/>
  <c r="AU318" i="8" s="1"/>
  <c r="AT317" i="8"/>
  <c r="AU317" i="8" s="1"/>
  <c r="AU320" i="8" l="1"/>
</calcChain>
</file>

<file path=xl/sharedStrings.xml><?xml version="1.0" encoding="utf-8"?>
<sst xmlns="http://schemas.openxmlformats.org/spreadsheetml/2006/main" count="3037" uniqueCount="74">
  <si>
    <t>Date</t>
  </si>
  <si>
    <t>Level</t>
  </si>
  <si>
    <t>Given</t>
  </si>
  <si>
    <t>Trade</t>
  </si>
  <si>
    <t>Triggered</t>
  </si>
  <si>
    <t>Broker</t>
  </si>
  <si>
    <t>Time</t>
  </si>
  <si>
    <t>Tested</t>
  </si>
  <si>
    <t>Made 10</t>
  </si>
  <si>
    <t>Test</t>
  </si>
  <si>
    <t>Max</t>
  </si>
  <si>
    <t>yes</t>
  </si>
  <si>
    <t>Direction</t>
  </si>
  <si>
    <t>Worst</t>
  </si>
  <si>
    <t>Best</t>
  </si>
  <si>
    <t>+20BE</t>
  </si>
  <si>
    <t>Pair</t>
  </si>
  <si>
    <t>euro</t>
  </si>
  <si>
    <t>Diff</t>
  </si>
  <si>
    <t>UK</t>
  </si>
  <si>
    <t>short</t>
  </si>
  <si>
    <t>long</t>
  </si>
  <si>
    <t>Spread</t>
  </si>
  <si>
    <t>Entry</t>
  </si>
  <si>
    <t>worst</t>
  </si>
  <si>
    <t>from</t>
  </si>
  <si>
    <t>level</t>
  </si>
  <si>
    <t>PT</t>
  </si>
  <si>
    <t>Stop</t>
  </si>
  <si>
    <t>Enter from level</t>
  </si>
  <si>
    <t>macro</t>
  </si>
  <si>
    <t>news</t>
  </si>
  <si>
    <t>News</t>
  </si>
  <si>
    <t>Move</t>
  </si>
  <si>
    <t>Macro</t>
  </si>
  <si>
    <t>Running</t>
  </si>
  <si>
    <t>Total</t>
  </si>
  <si>
    <t>aussie</t>
  </si>
  <si>
    <t>yen</t>
  </si>
  <si>
    <t>days</t>
  </si>
  <si>
    <t>lapse</t>
  </si>
  <si>
    <t>Traded</t>
  </si>
  <si>
    <t>Won</t>
  </si>
  <si>
    <t>cad</t>
  </si>
  <si>
    <t>GKFX</t>
  </si>
  <si>
    <t>FXCM</t>
  </si>
  <si>
    <t>Valid</t>
  </si>
  <si>
    <t>Invalid</t>
  </si>
  <si>
    <t>Set</t>
  </si>
  <si>
    <t>&amp;</t>
  </si>
  <si>
    <t>Forget</t>
  </si>
  <si>
    <t>Risk</t>
  </si>
  <si>
    <t>PV</t>
  </si>
  <si>
    <t>P&amp;L</t>
  </si>
  <si>
    <t>Bank</t>
  </si>
  <si>
    <t>Dip%</t>
  </si>
  <si>
    <t>Set &amp; Forget Trading</t>
  </si>
  <si>
    <t>Managed Trading</t>
  </si>
  <si>
    <t>Short</t>
  </si>
  <si>
    <t>Long</t>
  </si>
  <si>
    <t>Within 5</t>
  </si>
  <si>
    <t>MT4</t>
  </si>
  <si>
    <t>At</t>
  </si>
  <si>
    <t>Trigger</t>
  </si>
  <si>
    <t>Point</t>
  </si>
  <si>
    <t>From Trigger</t>
  </si>
  <si>
    <t>Pre+10</t>
  </si>
  <si>
    <t>Pre+20</t>
  </si>
  <si>
    <t>Swing</t>
  </si>
  <si>
    <t>All</t>
  </si>
  <si>
    <t>Losses</t>
  </si>
  <si>
    <t>No</t>
  </si>
  <si>
    <t>Pips</t>
  </si>
  <si>
    <t>Wins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</si>
</sst>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00"/>
    <numFmt numFmtId="165" formatCode="0.0_ ;[Red]\-0.0\ "/>
    <numFmt numFmtId="166" formatCode="0_ ;[Red]\-0\ "/>
    <numFmt numFmtId="167" formatCode="0.0%"/>
    <numFmt numFmtId="168" formatCode="#,##0.0_ ;[Red]\-#,##0.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165" fontId="0" fillId="0" borderId="0" xfId="0" quotePrefix="1" applyNumberFormat="1" applyAlignment="1">
      <alignment horizontal="center"/>
    </xf>
    <xf numFmtId="167" fontId="0" fillId="0" borderId="0" xfId="0" applyNumberFormat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848463794966797E-2"/>
          <c:y val="0.13467592592592595"/>
          <c:w val="0.88138683032268028"/>
          <c:h val="0.7084109798775153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'Dale levels Big Stop'!$AI$4:$AI$312</c:f>
              <c:numCache>
                <c:formatCode>0.0_ ;[Red]\-0.0\ </c:formatCode>
                <c:ptCount val="309"/>
                <c:pt idx="0">
                  <c:v>0</c:v>
                </c:pt>
                <c:pt idx="1">
                  <c:v>15</c:v>
                </c:pt>
                <c:pt idx="2">
                  <c:v>30</c:v>
                </c:pt>
                <c:pt idx="3">
                  <c:v>10</c:v>
                </c:pt>
                <c:pt idx="4">
                  <c:v>25</c:v>
                </c:pt>
                <c:pt idx="5">
                  <c:v>40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</c:v>
                </c:pt>
                <c:pt idx="10">
                  <c:v>70</c:v>
                </c:pt>
                <c:pt idx="11">
                  <c:v>70</c:v>
                </c:pt>
                <c:pt idx="12">
                  <c:v>85</c:v>
                </c:pt>
                <c:pt idx="13">
                  <c:v>100</c:v>
                </c:pt>
                <c:pt idx="14">
                  <c:v>115</c:v>
                </c:pt>
                <c:pt idx="15">
                  <c:v>130</c:v>
                </c:pt>
                <c:pt idx="16">
                  <c:v>145</c:v>
                </c:pt>
                <c:pt idx="17">
                  <c:v>145</c:v>
                </c:pt>
                <c:pt idx="18">
                  <c:v>145</c:v>
                </c:pt>
                <c:pt idx="19">
                  <c:v>160</c:v>
                </c:pt>
                <c:pt idx="20">
                  <c:v>140</c:v>
                </c:pt>
                <c:pt idx="21">
                  <c:v>140</c:v>
                </c:pt>
                <c:pt idx="22">
                  <c:v>155</c:v>
                </c:pt>
                <c:pt idx="23">
                  <c:v>155</c:v>
                </c:pt>
                <c:pt idx="24">
                  <c:v>155</c:v>
                </c:pt>
                <c:pt idx="25">
                  <c:v>170</c:v>
                </c:pt>
                <c:pt idx="26">
                  <c:v>170</c:v>
                </c:pt>
                <c:pt idx="27">
                  <c:v>170</c:v>
                </c:pt>
                <c:pt idx="28">
                  <c:v>170</c:v>
                </c:pt>
                <c:pt idx="29">
                  <c:v>170</c:v>
                </c:pt>
                <c:pt idx="30">
                  <c:v>150</c:v>
                </c:pt>
                <c:pt idx="31">
                  <c:v>150</c:v>
                </c:pt>
                <c:pt idx="32">
                  <c:v>165</c:v>
                </c:pt>
                <c:pt idx="33">
                  <c:v>165</c:v>
                </c:pt>
                <c:pt idx="34">
                  <c:v>145</c:v>
                </c:pt>
                <c:pt idx="35">
                  <c:v>145</c:v>
                </c:pt>
                <c:pt idx="36">
                  <c:v>160</c:v>
                </c:pt>
                <c:pt idx="37">
                  <c:v>160</c:v>
                </c:pt>
                <c:pt idx="38">
                  <c:v>160</c:v>
                </c:pt>
                <c:pt idx="39">
                  <c:v>140</c:v>
                </c:pt>
                <c:pt idx="40">
                  <c:v>155</c:v>
                </c:pt>
                <c:pt idx="41">
                  <c:v>155</c:v>
                </c:pt>
                <c:pt idx="42">
                  <c:v>155</c:v>
                </c:pt>
                <c:pt idx="43">
                  <c:v>155</c:v>
                </c:pt>
                <c:pt idx="44">
                  <c:v>135</c:v>
                </c:pt>
                <c:pt idx="45">
                  <c:v>135</c:v>
                </c:pt>
                <c:pt idx="46">
                  <c:v>135</c:v>
                </c:pt>
                <c:pt idx="47">
                  <c:v>135</c:v>
                </c:pt>
                <c:pt idx="48">
                  <c:v>135</c:v>
                </c:pt>
                <c:pt idx="49">
                  <c:v>135</c:v>
                </c:pt>
                <c:pt idx="50">
                  <c:v>135</c:v>
                </c:pt>
                <c:pt idx="51">
                  <c:v>150</c:v>
                </c:pt>
                <c:pt idx="52">
                  <c:v>130</c:v>
                </c:pt>
                <c:pt idx="53">
                  <c:v>130</c:v>
                </c:pt>
                <c:pt idx="54">
                  <c:v>110</c:v>
                </c:pt>
                <c:pt idx="55">
                  <c:v>125</c:v>
                </c:pt>
                <c:pt idx="56">
                  <c:v>125</c:v>
                </c:pt>
                <c:pt idx="57">
                  <c:v>125</c:v>
                </c:pt>
                <c:pt idx="58">
                  <c:v>140</c:v>
                </c:pt>
                <c:pt idx="59">
                  <c:v>155</c:v>
                </c:pt>
                <c:pt idx="60">
                  <c:v>155</c:v>
                </c:pt>
                <c:pt idx="61">
                  <c:v>155</c:v>
                </c:pt>
                <c:pt idx="62">
                  <c:v>135</c:v>
                </c:pt>
                <c:pt idx="63">
                  <c:v>115</c:v>
                </c:pt>
                <c:pt idx="64">
                  <c:v>95</c:v>
                </c:pt>
                <c:pt idx="65">
                  <c:v>110</c:v>
                </c:pt>
                <c:pt idx="66">
                  <c:v>125</c:v>
                </c:pt>
                <c:pt idx="67">
                  <c:v>125</c:v>
                </c:pt>
                <c:pt idx="68">
                  <c:v>125</c:v>
                </c:pt>
                <c:pt idx="69">
                  <c:v>140</c:v>
                </c:pt>
                <c:pt idx="70">
                  <c:v>140</c:v>
                </c:pt>
                <c:pt idx="71">
                  <c:v>120</c:v>
                </c:pt>
                <c:pt idx="72">
                  <c:v>120</c:v>
                </c:pt>
                <c:pt idx="73">
                  <c:v>135</c:v>
                </c:pt>
                <c:pt idx="74">
                  <c:v>150</c:v>
                </c:pt>
                <c:pt idx="75">
                  <c:v>130</c:v>
                </c:pt>
                <c:pt idx="76">
                  <c:v>130</c:v>
                </c:pt>
                <c:pt idx="77">
                  <c:v>130</c:v>
                </c:pt>
                <c:pt idx="78">
                  <c:v>145</c:v>
                </c:pt>
                <c:pt idx="79">
                  <c:v>145</c:v>
                </c:pt>
                <c:pt idx="80">
                  <c:v>145</c:v>
                </c:pt>
                <c:pt idx="81">
                  <c:v>145</c:v>
                </c:pt>
                <c:pt idx="82">
                  <c:v>160</c:v>
                </c:pt>
                <c:pt idx="83">
                  <c:v>160</c:v>
                </c:pt>
                <c:pt idx="84">
                  <c:v>175</c:v>
                </c:pt>
                <c:pt idx="85">
                  <c:v>175</c:v>
                </c:pt>
                <c:pt idx="86">
                  <c:v>175</c:v>
                </c:pt>
                <c:pt idx="87">
                  <c:v>175</c:v>
                </c:pt>
                <c:pt idx="88">
                  <c:v>190</c:v>
                </c:pt>
                <c:pt idx="89">
                  <c:v>190</c:v>
                </c:pt>
                <c:pt idx="90">
                  <c:v>190</c:v>
                </c:pt>
                <c:pt idx="91">
                  <c:v>170</c:v>
                </c:pt>
                <c:pt idx="92">
                  <c:v>185</c:v>
                </c:pt>
                <c:pt idx="93">
                  <c:v>200</c:v>
                </c:pt>
                <c:pt idx="94">
                  <c:v>180</c:v>
                </c:pt>
                <c:pt idx="95">
                  <c:v>180</c:v>
                </c:pt>
                <c:pt idx="96">
                  <c:v>180</c:v>
                </c:pt>
                <c:pt idx="97">
                  <c:v>195</c:v>
                </c:pt>
                <c:pt idx="98">
                  <c:v>195</c:v>
                </c:pt>
                <c:pt idx="99">
                  <c:v>195</c:v>
                </c:pt>
                <c:pt idx="100">
                  <c:v>210</c:v>
                </c:pt>
                <c:pt idx="101">
                  <c:v>225</c:v>
                </c:pt>
                <c:pt idx="102">
                  <c:v>205</c:v>
                </c:pt>
                <c:pt idx="103">
                  <c:v>185</c:v>
                </c:pt>
                <c:pt idx="104">
                  <c:v>185</c:v>
                </c:pt>
                <c:pt idx="105">
                  <c:v>185</c:v>
                </c:pt>
                <c:pt idx="106">
                  <c:v>200</c:v>
                </c:pt>
                <c:pt idx="107">
                  <c:v>215</c:v>
                </c:pt>
                <c:pt idx="108">
                  <c:v>230</c:v>
                </c:pt>
                <c:pt idx="109">
                  <c:v>245</c:v>
                </c:pt>
                <c:pt idx="110">
                  <c:v>260</c:v>
                </c:pt>
                <c:pt idx="111">
                  <c:v>240</c:v>
                </c:pt>
                <c:pt idx="112">
                  <c:v>240</c:v>
                </c:pt>
                <c:pt idx="113">
                  <c:v>240</c:v>
                </c:pt>
                <c:pt idx="114">
                  <c:v>255</c:v>
                </c:pt>
                <c:pt idx="115">
                  <c:v>270</c:v>
                </c:pt>
                <c:pt idx="116">
                  <c:v>285</c:v>
                </c:pt>
                <c:pt idx="117">
                  <c:v>265</c:v>
                </c:pt>
                <c:pt idx="118">
                  <c:v>265</c:v>
                </c:pt>
                <c:pt idx="119">
                  <c:v>265</c:v>
                </c:pt>
                <c:pt idx="120">
                  <c:v>280</c:v>
                </c:pt>
                <c:pt idx="121">
                  <c:v>260</c:v>
                </c:pt>
                <c:pt idx="122">
                  <c:v>260</c:v>
                </c:pt>
                <c:pt idx="123">
                  <c:v>260</c:v>
                </c:pt>
                <c:pt idx="124">
                  <c:v>275</c:v>
                </c:pt>
                <c:pt idx="125">
                  <c:v>290</c:v>
                </c:pt>
                <c:pt idx="126">
                  <c:v>305</c:v>
                </c:pt>
                <c:pt idx="127">
                  <c:v>320</c:v>
                </c:pt>
                <c:pt idx="128">
                  <c:v>335</c:v>
                </c:pt>
                <c:pt idx="129">
                  <c:v>335</c:v>
                </c:pt>
                <c:pt idx="130">
                  <c:v>335</c:v>
                </c:pt>
                <c:pt idx="131">
                  <c:v>335</c:v>
                </c:pt>
                <c:pt idx="132">
                  <c:v>350</c:v>
                </c:pt>
                <c:pt idx="133">
                  <c:v>365</c:v>
                </c:pt>
                <c:pt idx="134">
                  <c:v>380</c:v>
                </c:pt>
                <c:pt idx="135">
                  <c:v>380</c:v>
                </c:pt>
                <c:pt idx="136">
                  <c:v>395</c:v>
                </c:pt>
                <c:pt idx="137">
                  <c:v>410</c:v>
                </c:pt>
                <c:pt idx="138">
                  <c:v>425</c:v>
                </c:pt>
                <c:pt idx="139">
                  <c:v>425</c:v>
                </c:pt>
                <c:pt idx="140">
                  <c:v>425</c:v>
                </c:pt>
                <c:pt idx="141">
                  <c:v>440</c:v>
                </c:pt>
                <c:pt idx="142">
                  <c:v>455</c:v>
                </c:pt>
                <c:pt idx="143">
                  <c:v>470</c:v>
                </c:pt>
                <c:pt idx="144">
                  <c:v>470</c:v>
                </c:pt>
                <c:pt idx="145">
                  <c:v>470</c:v>
                </c:pt>
                <c:pt idx="146">
                  <c:v>470</c:v>
                </c:pt>
                <c:pt idx="147">
                  <c:v>470</c:v>
                </c:pt>
                <c:pt idx="148">
                  <c:v>470</c:v>
                </c:pt>
                <c:pt idx="149">
                  <c:v>485</c:v>
                </c:pt>
                <c:pt idx="150">
                  <c:v>485</c:v>
                </c:pt>
                <c:pt idx="151">
                  <c:v>485</c:v>
                </c:pt>
                <c:pt idx="152">
                  <c:v>485</c:v>
                </c:pt>
                <c:pt idx="153">
                  <c:v>485</c:v>
                </c:pt>
                <c:pt idx="154">
                  <c:v>500</c:v>
                </c:pt>
                <c:pt idx="155">
                  <c:v>500</c:v>
                </c:pt>
                <c:pt idx="156">
                  <c:v>515</c:v>
                </c:pt>
                <c:pt idx="157">
                  <c:v>530</c:v>
                </c:pt>
                <c:pt idx="158">
                  <c:v>530</c:v>
                </c:pt>
                <c:pt idx="159">
                  <c:v>545</c:v>
                </c:pt>
                <c:pt idx="160">
                  <c:v>545</c:v>
                </c:pt>
                <c:pt idx="161">
                  <c:v>560</c:v>
                </c:pt>
                <c:pt idx="162">
                  <c:v>560</c:v>
                </c:pt>
                <c:pt idx="163">
                  <c:v>560</c:v>
                </c:pt>
                <c:pt idx="164">
                  <c:v>575</c:v>
                </c:pt>
                <c:pt idx="165">
                  <c:v>555</c:v>
                </c:pt>
                <c:pt idx="166">
                  <c:v>555</c:v>
                </c:pt>
                <c:pt idx="167">
                  <c:v>555</c:v>
                </c:pt>
                <c:pt idx="168">
                  <c:v>555</c:v>
                </c:pt>
                <c:pt idx="169">
                  <c:v>555</c:v>
                </c:pt>
                <c:pt idx="170">
                  <c:v>555</c:v>
                </c:pt>
                <c:pt idx="171">
                  <c:v>555</c:v>
                </c:pt>
                <c:pt idx="172">
                  <c:v>555</c:v>
                </c:pt>
                <c:pt idx="173">
                  <c:v>555</c:v>
                </c:pt>
                <c:pt idx="174">
                  <c:v>555</c:v>
                </c:pt>
                <c:pt idx="175">
                  <c:v>570</c:v>
                </c:pt>
                <c:pt idx="176">
                  <c:v>570</c:v>
                </c:pt>
                <c:pt idx="177">
                  <c:v>570</c:v>
                </c:pt>
                <c:pt idx="178">
                  <c:v>570</c:v>
                </c:pt>
                <c:pt idx="179">
                  <c:v>585</c:v>
                </c:pt>
                <c:pt idx="180">
                  <c:v>600</c:v>
                </c:pt>
                <c:pt idx="181">
                  <c:v>580</c:v>
                </c:pt>
                <c:pt idx="182">
                  <c:v>595</c:v>
                </c:pt>
                <c:pt idx="183">
                  <c:v>610</c:v>
                </c:pt>
                <c:pt idx="184">
                  <c:v>625</c:v>
                </c:pt>
                <c:pt idx="185">
                  <c:v>625</c:v>
                </c:pt>
                <c:pt idx="186">
                  <c:v>640</c:v>
                </c:pt>
                <c:pt idx="187">
                  <c:v>640</c:v>
                </c:pt>
                <c:pt idx="188">
                  <c:v>640</c:v>
                </c:pt>
                <c:pt idx="189">
                  <c:v>640</c:v>
                </c:pt>
                <c:pt idx="190">
                  <c:v>640</c:v>
                </c:pt>
                <c:pt idx="191">
                  <c:v>620</c:v>
                </c:pt>
                <c:pt idx="192">
                  <c:v>635</c:v>
                </c:pt>
                <c:pt idx="193">
                  <c:v>635</c:v>
                </c:pt>
                <c:pt idx="194">
                  <c:v>650</c:v>
                </c:pt>
                <c:pt idx="195">
                  <c:v>665</c:v>
                </c:pt>
                <c:pt idx="196">
                  <c:v>665</c:v>
                </c:pt>
                <c:pt idx="197">
                  <c:v>665</c:v>
                </c:pt>
                <c:pt idx="198">
                  <c:v>665</c:v>
                </c:pt>
                <c:pt idx="199">
                  <c:v>680</c:v>
                </c:pt>
                <c:pt idx="200">
                  <c:v>680</c:v>
                </c:pt>
                <c:pt idx="201">
                  <c:v>680</c:v>
                </c:pt>
                <c:pt idx="202">
                  <c:v>680</c:v>
                </c:pt>
                <c:pt idx="203">
                  <c:v>680</c:v>
                </c:pt>
                <c:pt idx="204">
                  <c:v>680</c:v>
                </c:pt>
                <c:pt idx="205">
                  <c:v>695</c:v>
                </c:pt>
                <c:pt idx="206">
                  <c:v>695</c:v>
                </c:pt>
                <c:pt idx="207">
                  <c:v>710</c:v>
                </c:pt>
                <c:pt idx="208">
                  <c:v>710</c:v>
                </c:pt>
                <c:pt idx="209">
                  <c:v>725</c:v>
                </c:pt>
                <c:pt idx="210">
                  <c:v>725</c:v>
                </c:pt>
                <c:pt idx="211">
                  <c:v>725</c:v>
                </c:pt>
                <c:pt idx="212">
                  <c:v>725</c:v>
                </c:pt>
                <c:pt idx="213">
                  <c:v>725</c:v>
                </c:pt>
                <c:pt idx="214">
                  <c:v>725</c:v>
                </c:pt>
                <c:pt idx="215">
                  <c:v>725</c:v>
                </c:pt>
                <c:pt idx="216">
                  <c:v>725</c:v>
                </c:pt>
                <c:pt idx="217">
                  <c:v>725</c:v>
                </c:pt>
                <c:pt idx="218">
                  <c:v>725</c:v>
                </c:pt>
                <c:pt idx="219">
                  <c:v>725</c:v>
                </c:pt>
                <c:pt idx="220">
                  <c:v>705</c:v>
                </c:pt>
                <c:pt idx="221">
                  <c:v>720</c:v>
                </c:pt>
                <c:pt idx="222">
                  <c:v>735</c:v>
                </c:pt>
                <c:pt idx="223">
                  <c:v>750</c:v>
                </c:pt>
                <c:pt idx="224">
                  <c:v>750</c:v>
                </c:pt>
                <c:pt idx="225">
                  <c:v>730</c:v>
                </c:pt>
                <c:pt idx="226">
                  <c:v>730</c:v>
                </c:pt>
                <c:pt idx="227">
                  <c:v>730</c:v>
                </c:pt>
                <c:pt idx="228">
                  <c:v>730</c:v>
                </c:pt>
                <c:pt idx="229">
                  <c:v>745</c:v>
                </c:pt>
                <c:pt idx="230">
                  <c:v>760</c:v>
                </c:pt>
                <c:pt idx="231">
                  <c:v>740</c:v>
                </c:pt>
                <c:pt idx="232">
                  <c:v>740</c:v>
                </c:pt>
                <c:pt idx="233">
                  <c:v>720</c:v>
                </c:pt>
                <c:pt idx="234">
                  <c:v>720</c:v>
                </c:pt>
                <c:pt idx="235">
                  <c:v>720</c:v>
                </c:pt>
                <c:pt idx="236">
                  <c:v>735</c:v>
                </c:pt>
                <c:pt idx="237">
                  <c:v>715</c:v>
                </c:pt>
                <c:pt idx="238">
                  <c:v>730</c:v>
                </c:pt>
                <c:pt idx="239">
                  <c:v>710</c:v>
                </c:pt>
                <c:pt idx="240">
                  <c:v>690</c:v>
                </c:pt>
                <c:pt idx="241">
                  <c:v>690</c:v>
                </c:pt>
                <c:pt idx="242">
                  <c:v>705</c:v>
                </c:pt>
                <c:pt idx="243">
                  <c:v>705</c:v>
                </c:pt>
                <c:pt idx="244">
                  <c:v>720</c:v>
                </c:pt>
                <c:pt idx="245">
                  <c:v>735</c:v>
                </c:pt>
                <c:pt idx="246">
                  <c:v>750</c:v>
                </c:pt>
                <c:pt idx="247">
                  <c:v>750</c:v>
                </c:pt>
                <c:pt idx="248">
                  <c:v>730</c:v>
                </c:pt>
                <c:pt idx="249">
                  <c:v>710</c:v>
                </c:pt>
                <c:pt idx="250">
                  <c:v>710</c:v>
                </c:pt>
                <c:pt idx="251">
                  <c:v>690</c:v>
                </c:pt>
                <c:pt idx="252">
                  <c:v>705</c:v>
                </c:pt>
                <c:pt idx="253">
                  <c:v>685</c:v>
                </c:pt>
                <c:pt idx="254">
                  <c:v>685</c:v>
                </c:pt>
                <c:pt idx="255">
                  <c:v>685</c:v>
                </c:pt>
                <c:pt idx="256">
                  <c:v>685</c:v>
                </c:pt>
                <c:pt idx="257">
                  <c:v>700</c:v>
                </c:pt>
                <c:pt idx="258">
                  <c:v>700</c:v>
                </c:pt>
                <c:pt idx="259">
                  <c:v>715</c:v>
                </c:pt>
                <c:pt idx="260">
                  <c:v>695</c:v>
                </c:pt>
                <c:pt idx="261">
                  <c:v>675</c:v>
                </c:pt>
                <c:pt idx="262">
                  <c:v>655</c:v>
                </c:pt>
                <c:pt idx="263">
                  <c:v>635</c:v>
                </c:pt>
                <c:pt idx="264">
                  <c:v>650</c:v>
                </c:pt>
                <c:pt idx="265">
                  <c:v>665</c:v>
                </c:pt>
                <c:pt idx="266">
                  <c:v>665</c:v>
                </c:pt>
                <c:pt idx="267">
                  <c:v>680</c:v>
                </c:pt>
                <c:pt idx="268">
                  <c:v>680</c:v>
                </c:pt>
                <c:pt idx="269">
                  <c:v>695</c:v>
                </c:pt>
                <c:pt idx="270">
                  <c:v>675</c:v>
                </c:pt>
                <c:pt idx="271">
                  <c:v>690</c:v>
                </c:pt>
                <c:pt idx="272">
                  <c:v>705</c:v>
                </c:pt>
                <c:pt idx="273">
                  <c:v>705</c:v>
                </c:pt>
                <c:pt idx="274">
                  <c:v>720</c:v>
                </c:pt>
                <c:pt idx="275">
                  <c:v>700</c:v>
                </c:pt>
                <c:pt idx="276">
                  <c:v>715</c:v>
                </c:pt>
                <c:pt idx="277">
                  <c:v>715</c:v>
                </c:pt>
                <c:pt idx="278">
                  <c:v>715</c:v>
                </c:pt>
                <c:pt idx="279">
                  <c:v>715</c:v>
                </c:pt>
                <c:pt idx="280">
                  <c:v>715</c:v>
                </c:pt>
                <c:pt idx="281">
                  <c:v>715</c:v>
                </c:pt>
                <c:pt idx="282">
                  <c:v>715</c:v>
                </c:pt>
                <c:pt idx="283">
                  <c:v>695</c:v>
                </c:pt>
                <c:pt idx="284">
                  <c:v>695</c:v>
                </c:pt>
                <c:pt idx="285">
                  <c:v>695</c:v>
                </c:pt>
                <c:pt idx="286">
                  <c:v>710</c:v>
                </c:pt>
                <c:pt idx="287">
                  <c:v>710</c:v>
                </c:pt>
                <c:pt idx="288">
                  <c:v>725</c:v>
                </c:pt>
                <c:pt idx="289">
                  <c:v>705</c:v>
                </c:pt>
                <c:pt idx="290">
                  <c:v>720</c:v>
                </c:pt>
                <c:pt idx="291">
                  <c:v>720</c:v>
                </c:pt>
                <c:pt idx="292">
                  <c:v>720</c:v>
                </c:pt>
                <c:pt idx="293">
                  <c:v>720</c:v>
                </c:pt>
                <c:pt idx="294">
                  <c:v>720</c:v>
                </c:pt>
                <c:pt idx="295">
                  <c:v>720</c:v>
                </c:pt>
                <c:pt idx="296">
                  <c:v>720</c:v>
                </c:pt>
                <c:pt idx="297">
                  <c:v>720</c:v>
                </c:pt>
                <c:pt idx="298">
                  <c:v>720</c:v>
                </c:pt>
                <c:pt idx="299">
                  <c:v>720</c:v>
                </c:pt>
                <c:pt idx="300">
                  <c:v>720</c:v>
                </c:pt>
                <c:pt idx="301">
                  <c:v>720</c:v>
                </c:pt>
                <c:pt idx="302">
                  <c:v>720</c:v>
                </c:pt>
                <c:pt idx="303">
                  <c:v>720</c:v>
                </c:pt>
                <c:pt idx="304">
                  <c:v>720</c:v>
                </c:pt>
                <c:pt idx="305">
                  <c:v>720</c:v>
                </c:pt>
                <c:pt idx="306">
                  <c:v>720</c:v>
                </c:pt>
                <c:pt idx="307">
                  <c:v>720</c:v>
                </c:pt>
                <c:pt idx="308">
                  <c:v>720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7-4167-98E4-18F604BC7A30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'Dale levels Big Stop'!$AC$4:$AC$312</c:f>
              <c:numCache>
                <c:formatCode>0.0_ ;[Red]\-0.0\ </c:formatCode>
                <c:ptCount val="309"/>
                <c:pt idx="0">
                  <c:v>0</c:v>
                </c:pt>
                <c:pt idx="1">
                  <c:v>15</c:v>
                </c:pt>
                <c:pt idx="2">
                  <c:v>30</c:v>
                </c:pt>
                <c:pt idx="3">
                  <c:v>10</c:v>
                </c:pt>
                <c:pt idx="4">
                  <c:v>25</c:v>
                </c:pt>
                <c:pt idx="5">
                  <c:v>40</c:v>
                </c:pt>
                <c:pt idx="6">
                  <c:v>55</c:v>
                </c:pt>
                <c:pt idx="7">
                  <c:v>55</c:v>
                </c:pt>
                <c:pt idx="8">
                  <c:v>35</c:v>
                </c:pt>
                <c:pt idx="9">
                  <c:v>35</c:v>
                </c:pt>
                <c:pt idx="10">
                  <c:v>50</c:v>
                </c:pt>
                <c:pt idx="11">
                  <c:v>65</c:v>
                </c:pt>
                <c:pt idx="12">
                  <c:v>80</c:v>
                </c:pt>
                <c:pt idx="13">
                  <c:v>95</c:v>
                </c:pt>
                <c:pt idx="14">
                  <c:v>110</c:v>
                </c:pt>
                <c:pt idx="15">
                  <c:v>125</c:v>
                </c:pt>
                <c:pt idx="16">
                  <c:v>140</c:v>
                </c:pt>
                <c:pt idx="17">
                  <c:v>155</c:v>
                </c:pt>
                <c:pt idx="18">
                  <c:v>135</c:v>
                </c:pt>
                <c:pt idx="19">
                  <c:v>150</c:v>
                </c:pt>
                <c:pt idx="20">
                  <c:v>130</c:v>
                </c:pt>
                <c:pt idx="21">
                  <c:v>130</c:v>
                </c:pt>
                <c:pt idx="22">
                  <c:v>145</c:v>
                </c:pt>
                <c:pt idx="23">
                  <c:v>145</c:v>
                </c:pt>
                <c:pt idx="24">
                  <c:v>145</c:v>
                </c:pt>
                <c:pt idx="25">
                  <c:v>160</c:v>
                </c:pt>
                <c:pt idx="26">
                  <c:v>160</c:v>
                </c:pt>
                <c:pt idx="27">
                  <c:v>175</c:v>
                </c:pt>
                <c:pt idx="28">
                  <c:v>155</c:v>
                </c:pt>
                <c:pt idx="29">
                  <c:v>170</c:v>
                </c:pt>
                <c:pt idx="30">
                  <c:v>150</c:v>
                </c:pt>
                <c:pt idx="31">
                  <c:v>130</c:v>
                </c:pt>
                <c:pt idx="32">
                  <c:v>145</c:v>
                </c:pt>
                <c:pt idx="33">
                  <c:v>125</c:v>
                </c:pt>
                <c:pt idx="34">
                  <c:v>105</c:v>
                </c:pt>
                <c:pt idx="35">
                  <c:v>85</c:v>
                </c:pt>
                <c:pt idx="36">
                  <c:v>100</c:v>
                </c:pt>
                <c:pt idx="37">
                  <c:v>80</c:v>
                </c:pt>
                <c:pt idx="38">
                  <c:v>60</c:v>
                </c:pt>
                <c:pt idx="39">
                  <c:v>40</c:v>
                </c:pt>
                <c:pt idx="40">
                  <c:v>55</c:v>
                </c:pt>
                <c:pt idx="41">
                  <c:v>35</c:v>
                </c:pt>
                <c:pt idx="42">
                  <c:v>50</c:v>
                </c:pt>
                <c:pt idx="43">
                  <c:v>50</c:v>
                </c:pt>
                <c:pt idx="44">
                  <c:v>30</c:v>
                </c:pt>
                <c:pt idx="45">
                  <c:v>45</c:v>
                </c:pt>
                <c:pt idx="46">
                  <c:v>60</c:v>
                </c:pt>
                <c:pt idx="47">
                  <c:v>75</c:v>
                </c:pt>
                <c:pt idx="48">
                  <c:v>75</c:v>
                </c:pt>
                <c:pt idx="49">
                  <c:v>90</c:v>
                </c:pt>
                <c:pt idx="50">
                  <c:v>90</c:v>
                </c:pt>
                <c:pt idx="51">
                  <c:v>105</c:v>
                </c:pt>
                <c:pt idx="52">
                  <c:v>85</c:v>
                </c:pt>
                <c:pt idx="53">
                  <c:v>65</c:v>
                </c:pt>
                <c:pt idx="54">
                  <c:v>45</c:v>
                </c:pt>
                <c:pt idx="55">
                  <c:v>60</c:v>
                </c:pt>
                <c:pt idx="56">
                  <c:v>75</c:v>
                </c:pt>
                <c:pt idx="57">
                  <c:v>90</c:v>
                </c:pt>
                <c:pt idx="58">
                  <c:v>105</c:v>
                </c:pt>
                <c:pt idx="59">
                  <c:v>120</c:v>
                </c:pt>
                <c:pt idx="60">
                  <c:v>120</c:v>
                </c:pt>
                <c:pt idx="61">
                  <c:v>120</c:v>
                </c:pt>
                <c:pt idx="62">
                  <c:v>100</c:v>
                </c:pt>
                <c:pt idx="63">
                  <c:v>80</c:v>
                </c:pt>
                <c:pt idx="64">
                  <c:v>60</c:v>
                </c:pt>
                <c:pt idx="65">
                  <c:v>75</c:v>
                </c:pt>
                <c:pt idx="66">
                  <c:v>90</c:v>
                </c:pt>
                <c:pt idx="67">
                  <c:v>90</c:v>
                </c:pt>
                <c:pt idx="68">
                  <c:v>70</c:v>
                </c:pt>
                <c:pt idx="69">
                  <c:v>85</c:v>
                </c:pt>
                <c:pt idx="70">
                  <c:v>65</c:v>
                </c:pt>
                <c:pt idx="71">
                  <c:v>45</c:v>
                </c:pt>
                <c:pt idx="72">
                  <c:v>25</c:v>
                </c:pt>
                <c:pt idx="73">
                  <c:v>40</c:v>
                </c:pt>
                <c:pt idx="74">
                  <c:v>55</c:v>
                </c:pt>
                <c:pt idx="75">
                  <c:v>35</c:v>
                </c:pt>
                <c:pt idx="76">
                  <c:v>15</c:v>
                </c:pt>
                <c:pt idx="77">
                  <c:v>15</c:v>
                </c:pt>
                <c:pt idx="78">
                  <c:v>30</c:v>
                </c:pt>
                <c:pt idx="79">
                  <c:v>45</c:v>
                </c:pt>
                <c:pt idx="80">
                  <c:v>25</c:v>
                </c:pt>
                <c:pt idx="81">
                  <c:v>5</c:v>
                </c:pt>
                <c:pt idx="82">
                  <c:v>20</c:v>
                </c:pt>
                <c:pt idx="83">
                  <c:v>20</c:v>
                </c:pt>
                <c:pt idx="84">
                  <c:v>35</c:v>
                </c:pt>
                <c:pt idx="85">
                  <c:v>15</c:v>
                </c:pt>
                <c:pt idx="86">
                  <c:v>15</c:v>
                </c:pt>
                <c:pt idx="87">
                  <c:v>-5</c:v>
                </c:pt>
                <c:pt idx="88">
                  <c:v>10</c:v>
                </c:pt>
                <c:pt idx="89">
                  <c:v>10</c:v>
                </c:pt>
                <c:pt idx="90">
                  <c:v>-10</c:v>
                </c:pt>
                <c:pt idx="91">
                  <c:v>-30</c:v>
                </c:pt>
                <c:pt idx="92">
                  <c:v>-15</c:v>
                </c:pt>
                <c:pt idx="93">
                  <c:v>0</c:v>
                </c:pt>
                <c:pt idx="94">
                  <c:v>-20</c:v>
                </c:pt>
                <c:pt idx="95">
                  <c:v>-5</c:v>
                </c:pt>
                <c:pt idx="96">
                  <c:v>10</c:v>
                </c:pt>
                <c:pt idx="97">
                  <c:v>25</c:v>
                </c:pt>
                <c:pt idx="98">
                  <c:v>5</c:v>
                </c:pt>
                <c:pt idx="99">
                  <c:v>-15</c:v>
                </c:pt>
                <c:pt idx="100">
                  <c:v>0</c:v>
                </c:pt>
                <c:pt idx="101">
                  <c:v>15</c:v>
                </c:pt>
                <c:pt idx="102">
                  <c:v>-5</c:v>
                </c:pt>
                <c:pt idx="103">
                  <c:v>-25</c:v>
                </c:pt>
                <c:pt idx="104">
                  <c:v>-10</c:v>
                </c:pt>
                <c:pt idx="105">
                  <c:v>-30</c:v>
                </c:pt>
                <c:pt idx="106">
                  <c:v>-15</c:v>
                </c:pt>
                <c:pt idx="107">
                  <c:v>0</c:v>
                </c:pt>
                <c:pt idx="108">
                  <c:v>15</c:v>
                </c:pt>
                <c:pt idx="109">
                  <c:v>30</c:v>
                </c:pt>
                <c:pt idx="110">
                  <c:v>45</c:v>
                </c:pt>
                <c:pt idx="111">
                  <c:v>25</c:v>
                </c:pt>
                <c:pt idx="112">
                  <c:v>25</c:v>
                </c:pt>
                <c:pt idx="113">
                  <c:v>40</c:v>
                </c:pt>
                <c:pt idx="114">
                  <c:v>55</c:v>
                </c:pt>
                <c:pt idx="115">
                  <c:v>70</c:v>
                </c:pt>
                <c:pt idx="116">
                  <c:v>85</c:v>
                </c:pt>
                <c:pt idx="117">
                  <c:v>65</c:v>
                </c:pt>
                <c:pt idx="118">
                  <c:v>65</c:v>
                </c:pt>
                <c:pt idx="119">
                  <c:v>65</c:v>
                </c:pt>
                <c:pt idx="120">
                  <c:v>80</c:v>
                </c:pt>
                <c:pt idx="121">
                  <c:v>60</c:v>
                </c:pt>
                <c:pt idx="122">
                  <c:v>75</c:v>
                </c:pt>
                <c:pt idx="123">
                  <c:v>75</c:v>
                </c:pt>
                <c:pt idx="124">
                  <c:v>90</c:v>
                </c:pt>
                <c:pt idx="125">
                  <c:v>105</c:v>
                </c:pt>
                <c:pt idx="126">
                  <c:v>120</c:v>
                </c:pt>
                <c:pt idx="127">
                  <c:v>135</c:v>
                </c:pt>
                <c:pt idx="128">
                  <c:v>150</c:v>
                </c:pt>
                <c:pt idx="129">
                  <c:v>165</c:v>
                </c:pt>
                <c:pt idx="130">
                  <c:v>165</c:v>
                </c:pt>
                <c:pt idx="131">
                  <c:v>145</c:v>
                </c:pt>
                <c:pt idx="132">
                  <c:v>160</c:v>
                </c:pt>
                <c:pt idx="133">
                  <c:v>175</c:v>
                </c:pt>
                <c:pt idx="134">
                  <c:v>190</c:v>
                </c:pt>
                <c:pt idx="135">
                  <c:v>190</c:v>
                </c:pt>
                <c:pt idx="136">
                  <c:v>205</c:v>
                </c:pt>
                <c:pt idx="137">
                  <c:v>220</c:v>
                </c:pt>
                <c:pt idx="138">
                  <c:v>235</c:v>
                </c:pt>
                <c:pt idx="139">
                  <c:v>250</c:v>
                </c:pt>
                <c:pt idx="140">
                  <c:v>265</c:v>
                </c:pt>
                <c:pt idx="141">
                  <c:v>280</c:v>
                </c:pt>
                <c:pt idx="142">
                  <c:v>295</c:v>
                </c:pt>
                <c:pt idx="143">
                  <c:v>310</c:v>
                </c:pt>
                <c:pt idx="144">
                  <c:v>290</c:v>
                </c:pt>
                <c:pt idx="145">
                  <c:v>290</c:v>
                </c:pt>
                <c:pt idx="146">
                  <c:v>305</c:v>
                </c:pt>
                <c:pt idx="147">
                  <c:v>305</c:v>
                </c:pt>
                <c:pt idx="148">
                  <c:v>305</c:v>
                </c:pt>
                <c:pt idx="149">
                  <c:v>320</c:v>
                </c:pt>
                <c:pt idx="150">
                  <c:v>320</c:v>
                </c:pt>
                <c:pt idx="151">
                  <c:v>320</c:v>
                </c:pt>
                <c:pt idx="152">
                  <c:v>300</c:v>
                </c:pt>
                <c:pt idx="153">
                  <c:v>315</c:v>
                </c:pt>
                <c:pt idx="154">
                  <c:v>330</c:v>
                </c:pt>
                <c:pt idx="155">
                  <c:v>345</c:v>
                </c:pt>
                <c:pt idx="156">
                  <c:v>360</c:v>
                </c:pt>
                <c:pt idx="157">
                  <c:v>375</c:v>
                </c:pt>
                <c:pt idx="158">
                  <c:v>355</c:v>
                </c:pt>
                <c:pt idx="159">
                  <c:v>370</c:v>
                </c:pt>
                <c:pt idx="160">
                  <c:v>350</c:v>
                </c:pt>
                <c:pt idx="161">
                  <c:v>365</c:v>
                </c:pt>
                <c:pt idx="162">
                  <c:v>365</c:v>
                </c:pt>
                <c:pt idx="163">
                  <c:v>365</c:v>
                </c:pt>
                <c:pt idx="164">
                  <c:v>380</c:v>
                </c:pt>
                <c:pt idx="165">
                  <c:v>360</c:v>
                </c:pt>
                <c:pt idx="166">
                  <c:v>375</c:v>
                </c:pt>
                <c:pt idx="167">
                  <c:v>390</c:v>
                </c:pt>
                <c:pt idx="168">
                  <c:v>370</c:v>
                </c:pt>
                <c:pt idx="169">
                  <c:v>350</c:v>
                </c:pt>
                <c:pt idx="170">
                  <c:v>330</c:v>
                </c:pt>
                <c:pt idx="171">
                  <c:v>345</c:v>
                </c:pt>
                <c:pt idx="172">
                  <c:v>360</c:v>
                </c:pt>
                <c:pt idx="173">
                  <c:v>360</c:v>
                </c:pt>
                <c:pt idx="174">
                  <c:v>340</c:v>
                </c:pt>
                <c:pt idx="175">
                  <c:v>355</c:v>
                </c:pt>
                <c:pt idx="176">
                  <c:v>370</c:v>
                </c:pt>
                <c:pt idx="177">
                  <c:v>370</c:v>
                </c:pt>
                <c:pt idx="178">
                  <c:v>370</c:v>
                </c:pt>
                <c:pt idx="179">
                  <c:v>385</c:v>
                </c:pt>
                <c:pt idx="180">
                  <c:v>400</c:v>
                </c:pt>
                <c:pt idx="181">
                  <c:v>380</c:v>
                </c:pt>
                <c:pt idx="182">
                  <c:v>395</c:v>
                </c:pt>
                <c:pt idx="183">
                  <c:v>410</c:v>
                </c:pt>
                <c:pt idx="184">
                  <c:v>425</c:v>
                </c:pt>
                <c:pt idx="185">
                  <c:v>405</c:v>
                </c:pt>
                <c:pt idx="186">
                  <c:v>420</c:v>
                </c:pt>
                <c:pt idx="187">
                  <c:v>435</c:v>
                </c:pt>
                <c:pt idx="188">
                  <c:v>450</c:v>
                </c:pt>
                <c:pt idx="189">
                  <c:v>465</c:v>
                </c:pt>
                <c:pt idx="190">
                  <c:v>480</c:v>
                </c:pt>
                <c:pt idx="191">
                  <c:v>460</c:v>
                </c:pt>
                <c:pt idx="192">
                  <c:v>475</c:v>
                </c:pt>
                <c:pt idx="193">
                  <c:v>490</c:v>
                </c:pt>
                <c:pt idx="194">
                  <c:v>505</c:v>
                </c:pt>
                <c:pt idx="195">
                  <c:v>520</c:v>
                </c:pt>
                <c:pt idx="196">
                  <c:v>535</c:v>
                </c:pt>
                <c:pt idx="197">
                  <c:v>535</c:v>
                </c:pt>
                <c:pt idx="198">
                  <c:v>550</c:v>
                </c:pt>
                <c:pt idx="199">
                  <c:v>565</c:v>
                </c:pt>
                <c:pt idx="200">
                  <c:v>565</c:v>
                </c:pt>
                <c:pt idx="201">
                  <c:v>580</c:v>
                </c:pt>
                <c:pt idx="202">
                  <c:v>580</c:v>
                </c:pt>
                <c:pt idx="203">
                  <c:v>580</c:v>
                </c:pt>
                <c:pt idx="204">
                  <c:v>595</c:v>
                </c:pt>
                <c:pt idx="205">
                  <c:v>610</c:v>
                </c:pt>
                <c:pt idx="206">
                  <c:v>625</c:v>
                </c:pt>
                <c:pt idx="207">
                  <c:v>640</c:v>
                </c:pt>
                <c:pt idx="208">
                  <c:v>655</c:v>
                </c:pt>
                <c:pt idx="209">
                  <c:v>670</c:v>
                </c:pt>
                <c:pt idx="210">
                  <c:v>650</c:v>
                </c:pt>
                <c:pt idx="211">
                  <c:v>665</c:v>
                </c:pt>
                <c:pt idx="212">
                  <c:v>680</c:v>
                </c:pt>
                <c:pt idx="213">
                  <c:v>695</c:v>
                </c:pt>
                <c:pt idx="214">
                  <c:v>675</c:v>
                </c:pt>
                <c:pt idx="215">
                  <c:v>655</c:v>
                </c:pt>
                <c:pt idx="216">
                  <c:v>635</c:v>
                </c:pt>
                <c:pt idx="217">
                  <c:v>650</c:v>
                </c:pt>
                <c:pt idx="218">
                  <c:v>665</c:v>
                </c:pt>
                <c:pt idx="219">
                  <c:v>645</c:v>
                </c:pt>
                <c:pt idx="220">
                  <c:v>625</c:v>
                </c:pt>
                <c:pt idx="221">
                  <c:v>640</c:v>
                </c:pt>
                <c:pt idx="222">
                  <c:v>655</c:v>
                </c:pt>
                <c:pt idx="223">
                  <c:v>670</c:v>
                </c:pt>
                <c:pt idx="224">
                  <c:v>670</c:v>
                </c:pt>
                <c:pt idx="225">
                  <c:v>650</c:v>
                </c:pt>
                <c:pt idx="226">
                  <c:v>630</c:v>
                </c:pt>
                <c:pt idx="227">
                  <c:v>645</c:v>
                </c:pt>
                <c:pt idx="228">
                  <c:v>625</c:v>
                </c:pt>
                <c:pt idx="229">
                  <c:v>640</c:v>
                </c:pt>
                <c:pt idx="230">
                  <c:v>655</c:v>
                </c:pt>
                <c:pt idx="231">
                  <c:v>635</c:v>
                </c:pt>
                <c:pt idx="232">
                  <c:v>650</c:v>
                </c:pt>
                <c:pt idx="233">
                  <c:v>630</c:v>
                </c:pt>
                <c:pt idx="234">
                  <c:v>645</c:v>
                </c:pt>
                <c:pt idx="235">
                  <c:v>625</c:v>
                </c:pt>
                <c:pt idx="236">
                  <c:v>640</c:v>
                </c:pt>
                <c:pt idx="237">
                  <c:v>620</c:v>
                </c:pt>
                <c:pt idx="238">
                  <c:v>635</c:v>
                </c:pt>
                <c:pt idx="239">
                  <c:v>615</c:v>
                </c:pt>
                <c:pt idx="240">
                  <c:v>595</c:v>
                </c:pt>
                <c:pt idx="241">
                  <c:v>575</c:v>
                </c:pt>
                <c:pt idx="242">
                  <c:v>590</c:v>
                </c:pt>
                <c:pt idx="243">
                  <c:v>605</c:v>
                </c:pt>
                <c:pt idx="244">
                  <c:v>620</c:v>
                </c:pt>
                <c:pt idx="245">
                  <c:v>635</c:v>
                </c:pt>
                <c:pt idx="246">
                  <c:v>650</c:v>
                </c:pt>
                <c:pt idx="247">
                  <c:v>630</c:v>
                </c:pt>
                <c:pt idx="248">
                  <c:v>610</c:v>
                </c:pt>
                <c:pt idx="249">
                  <c:v>590</c:v>
                </c:pt>
                <c:pt idx="250">
                  <c:v>570</c:v>
                </c:pt>
                <c:pt idx="251">
                  <c:v>550</c:v>
                </c:pt>
                <c:pt idx="252">
                  <c:v>565</c:v>
                </c:pt>
                <c:pt idx="253">
                  <c:v>545</c:v>
                </c:pt>
                <c:pt idx="254">
                  <c:v>560</c:v>
                </c:pt>
                <c:pt idx="255">
                  <c:v>575</c:v>
                </c:pt>
                <c:pt idx="256">
                  <c:v>590</c:v>
                </c:pt>
                <c:pt idx="257">
                  <c:v>605</c:v>
                </c:pt>
                <c:pt idx="258">
                  <c:v>585</c:v>
                </c:pt>
                <c:pt idx="259">
                  <c:v>600</c:v>
                </c:pt>
                <c:pt idx="260">
                  <c:v>580</c:v>
                </c:pt>
                <c:pt idx="261">
                  <c:v>560</c:v>
                </c:pt>
                <c:pt idx="262">
                  <c:v>540</c:v>
                </c:pt>
                <c:pt idx="263">
                  <c:v>520</c:v>
                </c:pt>
                <c:pt idx="264">
                  <c:v>535</c:v>
                </c:pt>
                <c:pt idx="265">
                  <c:v>550</c:v>
                </c:pt>
                <c:pt idx="266">
                  <c:v>550</c:v>
                </c:pt>
                <c:pt idx="267">
                  <c:v>565</c:v>
                </c:pt>
                <c:pt idx="268">
                  <c:v>565</c:v>
                </c:pt>
                <c:pt idx="269">
                  <c:v>580</c:v>
                </c:pt>
                <c:pt idx="270">
                  <c:v>560</c:v>
                </c:pt>
                <c:pt idx="271">
                  <c:v>575</c:v>
                </c:pt>
                <c:pt idx="272">
                  <c:v>590</c:v>
                </c:pt>
                <c:pt idx="273">
                  <c:v>590</c:v>
                </c:pt>
                <c:pt idx="274">
                  <c:v>605</c:v>
                </c:pt>
                <c:pt idx="275">
                  <c:v>585</c:v>
                </c:pt>
                <c:pt idx="276">
                  <c:v>600</c:v>
                </c:pt>
                <c:pt idx="277">
                  <c:v>580</c:v>
                </c:pt>
                <c:pt idx="278">
                  <c:v>595</c:v>
                </c:pt>
                <c:pt idx="279">
                  <c:v>575</c:v>
                </c:pt>
                <c:pt idx="280">
                  <c:v>555</c:v>
                </c:pt>
                <c:pt idx="281">
                  <c:v>535</c:v>
                </c:pt>
                <c:pt idx="282">
                  <c:v>550</c:v>
                </c:pt>
                <c:pt idx="283">
                  <c:v>530</c:v>
                </c:pt>
                <c:pt idx="284">
                  <c:v>510</c:v>
                </c:pt>
                <c:pt idx="285">
                  <c:v>525</c:v>
                </c:pt>
                <c:pt idx="286">
                  <c:v>540</c:v>
                </c:pt>
                <c:pt idx="287">
                  <c:v>540</c:v>
                </c:pt>
                <c:pt idx="288">
                  <c:v>555</c:v>
                </c:pt>
                <c:pt idx="289">
                  <c:v>535</c:v>
                </c:pt>
                <c:pt idx="290">
                  <c:v>550</c:v>
                </c:pt>
                <c:pt idx="291">
                  <c:v>550</c:v>
                </c:pt>
                <c:pt idx="292">
                  <c:v>550</c:v>
                </c:pt>
                <c:pt idx="293">
                  <c:v>550</c:v>
                </c:pt>
                <c:pt idx="294">
                  <c:v>550</c:v>
                </c:pt>
                <c:pt idx="295">
                  <c:v>550</c:v>
                </c:pt>
                <c:pt idx="296">
                  <c:v>550</c:v>
                </c:pt>
                <c:pt idx="297">
                  <c:v>550</c:v>
                </c:pt>
                <c:pt idx="298">
                  <c:v>550</c:v>
                </c:pt>
                <c:pt idx="299">
                  <c:v>550</c:v>
                </c:pt>
                <c:pt idx="300">
                  <c:v>550</c:v>
                </c:pt>
                <c:pt idx="301">
                  <c:v>550</c:v>
                </c:pt>
                <c:pt idx="302">
                  <c:v>550</c:v>
                </c:pt>
                <c:pt idx="303">
                  <c:v>550</c:v>
                </c:pt>
                <c:pt idx="304">
                  <c:v>550</c:v>
                </c:pt>
                <c:pt idx="305">
                  <c:v>550</c:v>
                </c:pt>
                <c:pt idx="306">
                  <c:v>550</c:v>
                </c:pt>
                <c:pt idx="307">
                  <c:v>550</c:v>
                </c:pt>
                <c:pt idx="308">
                  <c:v>550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7-4167-98E4-18F604BC7A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132864"/>
        <c:axId val="486125648"/>
      </c:lineChart>
      <c:catAx>
        <c:axId val="486132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125648"/>
        <c:crosses val="autoZero"/>
        <c:auto val="1"/>
        <c:lblAlgn val="ctr"/>
        <c:lblOffset val="100"/>
        <c:noMultiLvlLbl val="0"/>
      </c:catAx>
      <c:valAx>
        <c:axId val="486125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;[Red]\-0.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132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'Dale Level -12+10'!$BH$4:$BH$302</c:f>
              <c:numCache>
                <c:formatCode>#,##0.0_ ;[Red]\-#,##0.0\ </c:formatCode>
                <c:ptCount val="299"/>
                <c:pt idx="0">
                  <c:v>0</c:v>
                </c:pt>
                <c:pt idx="1">
                  <c:v>20</c:v>
                </c:pt>
                <c:pt idx="2">
                  <c:v>12.6</c:v>
                </c:pt>
                <c:pt idx="3">
                  <c:v>-7.1</c:v>
                </c:pt>
                <c:pt idx="4">
                  <c:v>-9.3000000000000007</c:v>
                </c:pt>
                <c:pt idx="5">
                  <c:v>-11.200000000000001</c:v>
                </c:pt>
                <c:pt idx="6">
                  <c:v>8.7999999999999989</c:v>
                </c:pt>
                <c:pt idx="7">
                  <c:v>28.799999999999997</c:v>
                </c:pt>
                <c:pt idx="8">
                  <c:v>28.799999999999997</c:v>
                </c:pt>
                <c:pt idx="9">
                  <c:v>48.8</c:v>
                </c:pt>
                <c:pt idx="10">
                  <c:v>48.8</c:v>
                </c:pt>
                <c:pt idx="11">
                  <c:v>48.8</c:v>
                </c:pt>
                <c:pt idx="12">
                  <c:v>68.8</c:v>
                </c:pt>
                <c:pt idx="13">
                  <c:v>88.8</c:v>
                </c:pt>
                <c:pt idx="14">
                  <c:v>87.1</c:v>
                </c:pt>
                <c:pt idx="15">
                  <c:v>107.1</c:v>
                </c:pt>
                <c:pt idx="16">
                  <c:v>127.1</c:v>
                </c:pt>
                <c:pt idx="17">
                  <c:v>127.1</c:v>
                </c:pt>
                <c:pt idx="18">
                  <c:v>127.1</c:v>
                </c:pt>
                <c:pt idx="19">
                  <c:v>113.6</c:v>
                </c:pt>
                <c:pt idx="20">
                  <c:v>107.69999999999999</c:v>
                </c:pt>
                <c:pt idx="21">
                  <c:v>107.69999999999999</c:v>
                </c:pt>
                <c:pt idx="22">
                  <c:v>104.89999999999999</c:v>
                </c:pt>
                <c:pt idx="23">
                  <c:v>104.89999999999999</c:v>
                </c:pt>
                <c:pt idx="24">
                  <c:v>104.89999999999999</c:v>
                </c:pt>
                <c:pt idx="25">
                  <c:v>124.89999999999999</c:v>
                </c:pt>
                <c:pt idx="26">
                  <c:v>144.89999999999998</c:v>
                </c:pt>
                <c:pt idx="27">
                  <c:v>144.89999999999998</c:v>
                </c:pt>
                <c:pt idx="28">
                  <c:v>144.89999999999998</c:v>
                </c:pt>
                <c:pt idx="29">
                  <c:v>144.89999999999998</c:v>
                </c:pt>
                <c:pt idx="30">
                  <c:v>136.49999999999997</c:v>
                </c:pt>
                <c:pt idx="31">
                  <c:v>136.49999999999997</c:v>
                </c:pt>
                <c:pt idx="32">
                  <c:v>156.49999999999997</c:v>
                </c:pt>
                <c:pt idx="33">
                  <c:v>156.49999999999997</c:v>
                </c:pt>
                <c:pt idx="34">
                  <c:v>150.89999999999998</c:v>
                </c:pt>
                <c:pt idx="35">
                  <c:v>150.89999999999998</c:v>
                </c:pt>
                <c:pt idx="36">
                  <c:v>147.39999999999998</c:v>
                </c:pt>
                <c:pt idx="37">
                  <c:v>147.39999999999998</c:v>
                </c:pt>
                <c:pt idx="38">
                  <c:v>147.39999999999998</c:v>
                </c:pt>
                <c:pt idx="39">
                  <c:v>130.49999999999997</c:v>
                </c:pt>
                <c:pt idx="40">
                  <c:v>125.49999999999997</c:v>
                </c:pt>
                <c:pt idx="41">
                  <c:v>125.49999999999997</c:v>
                </c:pt>
                <c:pt idx="42">
                  <c:v>125.49999999999997</c:v>
                </c:pt>
                <c:pt idx="43">
                  <c:v>125.49999999999997</c:v>
                </c:pt>
                <c:pt idx="44">
                  <c:v>112.89999999999998</c:v>
                </c:pt>
                <c:pt idx="45">
                  <c:v>112.89999999999998</c:v>
                </c:pt>
                <c:pt idx="46">
                  <c:v>112.89999999999998</c:v>
                </c:pt>
                <c:pt idx="47">
                  <c:v>112.89999999999998</c:v>
                </c:pt>
                <c:pt idx="48">
                  <c:v>112.89999999999998</c:v>
                </c:pt>
                <c:pt idx="49">
                  <c:v>112.89999999999998</c:v>
                </c:pt>
                <c:pt idx="50">
                  <c:v>112.89999999999998</c:v>
                </c:pt>
                <c:pt idx="51">
                  <c:v>132.89999999999998</c:v>
                </c:pt>
                <c:pt idx="52">
                  <c:v>130.49999999999997</c:v>
                </c:pt>
                <c:pt idx="53">
                  <c:v>130.49999999999997</c:v>
                </c:pt>
                <c:pt idx="54">
                  <c:v>126.79999999999997</c:v>
                </c:pt>
                <c:pt idx="55">
                  <c:v>146.79999999999995</c:v>
                </c:pt>
                <c:pt idx="56">
                  <c:v>146.79999999999995</c:v>
                </c:pt>
                <c:pt idx="57">
                  <c:v>146.79999999999995</c:v>
                </c:pt>
                <c:pt idx="58">
                  <c:v>166.79999999999995</c:v>
                </c:pt>
                <c:pt idx="59">
                  <c:v>164.19999999999996</c:v>
                </c:pt>
                <c:pt idx="60">
                  <c:v>184.19999999999996</c:v>
                </c:pt>
                <c:pt idx="61">
                  <c:v>184.19999999999996</c:v>
                </c:pt>
                <c:pt idx="62">
                  <c:v>184.19999999999996</c:v>
                </c:pt>
                <c:pt idx="63">
                  <c:v>184.19999999999996</c:v>
                </c:pt>
                <c:pt idx="64">
                  <c:v>184.19999999999996</c:v>
                </c:pt>
                <c:pt idx="65">
                  <c:v>179.89999999999995</c:v>
                </c:pt>
                <c:pt idx="66">
                  <c:v>199.89999999999995</c:v>
                </c:pt>
                <c:pt idx="67">
                  <c:v>199.89999999999995</c:v>
                </c:pt>
                <c:pt idx="68">
                  <c:v>199.89999999999995</c:v>
                </c:pt>
                <c:pt idx="69">
                  <c:v>219.89999999999995</c:v>
                </c:pt>
                <c:pt idx="70">
                  <c:v>219.89999999999995</c:v>
                </c:pt>
                <c:pt idx="71">
                  <c:v>217.79999999999995</c:v>
                </c:pt>
                <c:pt idx="72">
                  <c:v>217.79999999999995</c:v>
                </c:pt>
                <c:pt idx="73">
                  <c:v>211.69999999999996</c:v>
                </c:pt>
                <c:pt idx="74">
                  <c:v>231.69999999999996</c:v>
                </c:pt>
                <c:pt idx="75">
                  <c:v>228.29999999999995</c:v>
                </c:pt>
                <c:pt idx="76">
                  <c:v>228.29999999999995</c:v>
                </c:pt>
                <c:pt idx="77">
                  <c:v>228.29999999999995</c:v>
                </c:pt>
                <c:pt idx="78">
                  <c:v>248.29999999999995</c:v>
                </c:pt>
                <c:pt idx="79">
                  <c:v>248.29999999999995</c:v>
                </c:pt>
                <c:pt idx="80">
                  <c:v>248.29999999999995</c:v>
                </c:pt>
                <c:pt idx="81">
                  <c:v>248.29999999999995</c:v>
                </c:pt>
                <c:pt idx="82">
                  <c:v>268.29999999999995</c:v>
                </c:pt>
                <c:pt idx="83">
                  <c:v>268.29999999999995</c:v>
                </c:pt>
                <c:pt idx="84">
                  <c:v>288.29999999999995</c:v>
                </c:pt>
                <c:pt idx="85">
                  <c:v>288.29999999999995</c:v>
                </c:pt>
                <c:pt idx="86">
                  <c:v>288.29999999999995</c:v>
                </c:pt>
                <c:pt idx="87">
                  <c:v>288.29999999999995</c:v>
                </c:pt>
                <c:pt idx="88">
                  <c:v>308.29999999999995</c:v>
                </c:pt>
                <c:pt idx="89">
                  <c:v>308.29999999999995</c:v>
                </c:pt>
                <c:pt idx="90">
                  <c:v>308.29999999999995</c:v>
                </c:pt>
                <c:pt idx="91">
                  <c:v>302.09999999999997</c:v>
                </c:pt>
                <c:pt idx="92">
                  <c:v>296.59999999999997</c:v>
                </c:pt>
                <c:pt idx="93">
                  <c:v>316.59999999999997</c:v>
                </c:pt>
                <c:pt idx="94">
                  <c:v>312.7</c:v>
                </c:pt>
                <c:pt idx="95">
                  <c:v>312.7</c:v>
                </c:pt>
                <c:pt idx="96">
                  <c:v>312.7</c:v>
                </c:pt>
                <c:pt idx="97">
                  <c:v>305.7</c:v>
                </c:pt>
                <c:pt idx="98">
                  <c:v>305.7</c:v>
                </c:pt>
                <c:pt idx="99">
                  <c:v>305.7</c:v>
                </c:pt>
                <c:pt idx="100">
                  <c:v>304.2</c:v>
                </c:pt>
                <c:pt idx="101">
                  <c:v>324.2</c:v>
                </c:pt>
                <c:pt idx="102">
                  <c:v>314.2</c:v>
                </c:pt>
                <c:pt idx="103">
                  <c:v>310.59999999999997</c:v>
                </c:pt>
                <c:pt idx="104">
                  <c:v>310.59999999999997</c:v>
                </c:pt>
                <c:pt idx="105">
                  <c:v>310.59999999999997</c:v>
                </c:pt>
                <c:pt idx="106">
                  <c:v>330.59999999999997</c:v>
                </c:pt>
                <c:pt idx="107">
                  <c:v>318.79999999999995</c:v>
                </c:pt>
                <c:pt idx="108">
                  <c:v>338.79999999999995</c:v>
                </c:pt>
                <c:pt idx="109">
                  <c:v>358.79999999999995</c:v>
                </c:pt>
                <c:pt idx="110">
                  <c:v>352.49999999999994</c:v>
                </c:pt>
                <c:pt idx="111">
                  <c:v>344.99999999999994</c:v>
                </c:pt>
                <c:pt idx="112">
                  <c:v>344.99999999999994</c:v>
                </c:pt>
                <c:pt idx="113">
                  <c:v>344.99999999999994</c:v>
                </c:pt>
                <c:pt idx="114">
                  <c:v>364.99999999999994</c:v>
                </c:pt>
                <c:pt idx="115">
                  <c:v>384.99999999999994</c:v>
                </c:pt>
                <c:pt idx="116">
                  <c:v>404.99999999999994</c:v>
                </c:pt>
                <c:pt idx="117">
                  <c:v>400.39999999999992</c:v>
                </c:pt>
                <c:pt idx="118">
                  <c:v>400.39999999999992</c:v>
                </c:pt>
                <c:pt idx="119">
                  <c:v>400.39999999999992</c:v>
                </c:pt>
                <c:pt idx="120">
                  <c:v>387.99999999999994</c:v>
                </c:pt>
                <c:pt idx="121">
                  <c:v>368.29999999999995</c:v>
                </c:pt>
                <c:pt idx="122">
                  <c:v>368.29999999999995</c:v>
                </c:pt>
                <c:pt idx="123">
                  <c:v>368.29999999999995</c:v>
                </c:pt>
                <c:pt idx="124">
                  <c:v>366.69999999999993</c:v>
                </c:pt>
                <c:pt idx="125">
                  <c:v>386.69999999999993</c:v>
                </c:pt>
                <c:pt idx="126">
                  <c:v>382.29999999999995</c:v>
                </c:pt>
                <c:pt idx="127">
                  <c:v>402.29999999999995</c:v>
                </c:pt>
                <c:pt idx="128">
                  <c:v>400.79999999999995</c:v>
                </c:pt>
                <c:pt idx="129">
                  <c:v>400.79999999999995</c:v>
                </c:pt>
                <c:pt idx="130">
                  <c:v>399.79999999999995</c:v>
                </c:pt>
                <c:pt idx="131">
                  <c:v>399.79999999999995</c:v>
                </c:pt>
                <c:pt idx="132">
                  <c:v>419.79999999999995</c:v>
                </c:pt>
                <c:pt idx="133">
                  <c:v>439.79999999999995</c:v>
                </c:pt>
                <c:pt idx="134">
                  <c:v>459.79999999999995</c:v>
                </c:pt>
                <c:pt idx="135">
                  <c:v>459.79999999999995</c:v>
                </c:pt>
                <c:pt idx="136">
                  <c:v>458.99999999999994</c:v>
                </c:pt>
                <c:pt idx="137">
                  <c:v>478.99999999999994</c:v>
                </c:pt>
                <c:pt idx="138">
                  <c:v>467.49999999999994</c:v>
                </c:pt>
                <c:pt idx="139">
                  <c:v>467.49999999999994</c:v>
                </c:pt>
                <c:pt idx="140">
                  <c:v>467.49999999999994</c:v>
                </c:pt>
                <c:pt idx="141">
                  <c:v>487.49999999999994</c:v>
                </c:pt>
                <c:pt idx="142">
                  <c:v>507.49999999999994</c:v>
                </c:pt>
                <c:pt idx="143">
                  <c:v>504.19999999999993</c:v>
                </c:pt>
                <c:pt idx="144">
                  <c:v>504.19999999999993</c:v>
                </c:pt>
                <c:pt idx="145">
                  <c:v>504.19999999999993</c:v>
                </c:pt>
                <c:pt idx="146">
                  <c:v>504.19999999999993</c:v>
                </c:pt>
                <c:pt idx="147">
                  <c:v>504.19999999999993</c:v>
                </c:pt>
                <c:pt idx="148">
                  <c:v>504.19999999999993</c:v>
                </c:pt>
                <c:pt idx="149">
                  <c:v>504.19999999999993</c:v>
                </c:pt>
                <c:pt idx="150">
                  <c:v>504.19999999999993</c:v>
                </c:pt>
                <c:pt idx="151">
                  <c:v>504.19999999999993</c:v>
                </c:pt>
                <c:pt idx="152">
                  <c:v>504.19999999999993</c:v>
                </c:pt>
                <c:pt idx="153">
                  <c:v>504.19999999999993</c:v>
                </c:pt>
                <c:pt idx="154">
                  <c:v>524.19999999999993</c:v>
                </c:pt>
                <c:pt idx="155">
                  <c:v>524.19999999999993</c:v>
                </c:pt>
                <c:pt idx="156">
                  <c:v>544.19999999999993</c:v>
                </c:pt>
                <c:pt idx="157">
                  <c:v>564.19999999999993</c:v>
                </c:pt>
                <c:pt idx="158">
                  <c:v>564.19999999999993</c:v>
                </c:pt>
                <c:pt idx="159">
                  <c:v>584.19999999999993</c:v>
                </c:pt>
                <c:pt idx="160">
                  <c:v>584.19999999999993</c:v>
                </c:pt>
                <c:pt idx="161">
                  <c:v>604.19999999999993</c:v>
                </c:pt>
                <c:pt idx="162">
                  <c:v>604.19999999999993</c:v>
                </c:pt>
                <c:pt idx="163">
                  <c:v>604.19999999999993</c:v>
                </c:pt>
                <c:pt idx="164">
                  <c:v>624.19999999999993</c:v>
                </c:pt>
                <c:pt idx="165">
                  <c:v>620.9</c:v>
                </c:pt>
                <c:pt idx="166">
                  <c:v>620.9</c:v>
                </c:pt>
                <c:pt idx="167">
                  <c:v>620.9</c:v>
                </c:pt>
                <c:pt idx="168">
                  <c:v>620.9</c:v>
                </c:pt>
                <c:pt idx="169">
                  <c:v>620.9</c:v>
                </c:pt>
                <c:pt idx="170">
                  <c:v>620.9</c:v>
                </c:pt>
                <c:pt idx="171">
                  <c:v>620.9</c:v>
                </c:pt>
                <c:pt idx="172">
                  <c:v>620.9</c:v>
                </c:pt>
                <c:pt idx="173">
                  <c:v>620.9</c:v>
                </c:pt>
                <c:pt idx="174">
                  <c:v>620.9</c:v>
                </c:pt>
                <c:pt idx="175">
                  <c:v>618.4</c:v>
                </c:pt>
                <c:pt idx="176">
                  <c:v>618.4</c:v>
                </c:pt>
                <c:pt idx="177">
                  <c:v>618.4</c:v>
                </c:pt>
                <c:pt idx="178">
                  <c:v>618.4</c:v>
                </c:pt>
                <c:pt idx="179">
                  <c:v>638.4</c:v>
                </c:pt>
                <c:pt idx="180">
                  <c:v>658.4</c:v>
                </c:pt>
                <c:pt idx="181">
                  <c:v>656.6</c:v>
                </c:pt>
                <c:pt idx="182">
                  <c:v>676.6</c:v>
                </c:pt>
                <c:pt idx="183">
                  <c:v>670.80000000000007</c:v>
                </c:pt>
                <c:pt idx="184">
                  <c:v>666.80000000000007</c:v>
                </c:pt>
                <c:pt idx="185">
                  <c:v>666.80000000000007</c:v>
                </c:pt>
                <c:pt idx="186">
                  <c:v>662.90000000000009</c:v>
                </c:pt>
                <c:pt idx="187">
                  <c:v>662.90000000000009</c:v>
                </c:pt>
                <c:pt idx="188">
                  <c:v>662.90000000000009</c:v>
                </c:pt>
                <c:pt idx="189">
                  <c:v>662.90000000000009</c:v>
                </c:pt>
                <c:pt idx="190">
                  <c:v>662.90000000000009</c:v>
                </c:pt>
                <c:pt idx="191">
                  <c:v>653.00000000000011</c:v>
                </c:pt>
                <c:pt idx="192">
                  <c:v>642.00000000000011</c:v>
                </c:pt>
                <c:pt idx="193">
                  <c:v>642.00000000000011</c:v>
                </c:pt>
                <c:pt idx="194">
                  <c:v>639.90000000000009</c:v>
                </c:pt>
                <c:pt idx="195">
                  <c:v>659.90000000000009</c:v>
                </c:pt>
                <c:pt idx="196">
                  <c:v>659.90000000000009</c:v>
                </c:pt>
                <c:pt idx="197">
                  <c:v>659.90000000000009</c:v>
                </c:pt>
                <c:pt idx="198">
                  <c:v>659.90000000000009</c:v>
                </c:pt>
                <c:pt idx="199">
                  <c:v>679.90000000000009</c:v>
                </c:pt>
                <c:pt idx="200">
                  <c:v>679.90000000000009</c:v>
                </c:pt>
                <c:pt idx="201">
                  <c:v>679.90000000000009</c:v>
                </c:pt>
                <c:pt idx="202">
                  <c:v>679.90000000000009</c:v>
                </c:pt>
                <c:pt idx="203">
                  <c:v>679.90000000000009</c:v>
                </c:pt>
                <c:pt idx="204">
                  <c:v>679.90000000000009</c:v>
                </c:pt>
                <c:pt idx="205">
                  <c:v>676.80000000000007</c:v>
                </c:pt>
                <c:pt idx="206">
                  <c:v>676.80000000000007</c:v>
                </c:pt>
                <c:pt idx="207">
                  <c:v>668.30000000000007</c:v>
                </c:pt>
                <c:pt idx="208">
                  <c:v>668.30000000000007</c:v>
                </c:pt>
                <c:pt idx="209">
                  <c:v>661.6</c:v>
                </c:pt>
                <c:pt idx="210">
                  <c:v>661.6</c:v>
                </c:pt>
                <c:pt idx="211">
                  <c:v>661.6</c:v>
                </c:pt>
                <c:pt idx="212">
                  <c:v>661.6</c:v>
                </c:pt>
                <c:pt idx="213">
                  <c:v>661.6</c:v>
                </c:pt>
                <c:pt idx="214">
                  <c:v>661.6</c:v>
                </c:pt>
                <c:pt idx="215">
                  <c:v>661.6</c:v>
                </c:pt>
                <c:pt idx="216">
                  <c:v>661.6</c:v>
                </c:pt>
                <c:pt idx="217">
                  <c:v>661.6</c:v>
                </c:pt>
                <c:pt idx="218">
                  <c:v>661.6</c:v>
                </c:pt>
                <c:pt idx="219">
                  <c:v>661.6</c:v>
                </c:pt>
                <c:pt idx="220">
                  <c:v>641.6</c:v>
                </c:pt>
                <c:pt idx="221">
                  <c:v>641.6</c:v>
                </c:pt>
                <c:pt idx="222">
                  <c:v>637.20000000000005</c:v>
                </c:pt>
                <c:pt idx="223">
                  <c:v>657.2</c:v>
                </c:pt>
                <c:pt idx="224">
                  <c:v>677.2</c:v>
                </c:pt>
                <c:pt idx="225">
                  <c:v>657.2</c:v>
                </c:pt>
                <c:pt idx="226">
                  <c:v>657.2</c:v>
                </c:pt>
                <c:pt idx="227">
                  <c:v>657.2</c:v>
                </c:pt>
                <c:pt idx="228">
                  <c:v>657.2</c:v>
                </c:pt>
                <c:pt idx="229">
                  <c:v>656.40000000000009</c:v>
                </c:pt>
                <c:pt idx="230">
                  <c:v>676.40000000000009</c:v>
                </c:pt>
                <c:pt idx="231">
                  <c:v>656.40000000000009</c:v>
                </c:pt>
                <c:pt idx="232">
                  <c:v>656.40000000000009</c:v>
                </c:pt>
                <c:pt idx="233">
                  <c:v>654.10000000000014</c:v>
                </c:pt>
                <c:pt idx="234">
                  <c:v>654.10000000000014</c:v>
                </c:pt>
                <c:pt idx="235">
                  <c:v>654.10000000000014</c:v>
                </c:pt>
                <c:pt idx="236">
                  <c:v>649.60000000000014</c:v>
                </c:pt>
                <c:pt idx="237">
                  <c:v>638.90000000000009</c:v>
                </c:pt>
                <c:pt idx="238">
                  <c:v>658.90000000000009</c:v>
                </c:pt>
                <c:pt idx="239">
                  <c:v>654.60000000000014</c:v>
                </c:pt>
                <c:pt idx="240">
                  <c:v>634.60000000000014</c:v>
                </c:pt>
                <c:pt idx="241">
                  <c:v>634.60000000000014</c:v>
                </c:pt>
                <c:pt idx="242">
                  <c:v>632.20000000000016</c:v>
                </c:pt>
                <c:pt idx="243">
                  <c:v>632.20000000000016</c:v>
                </c:pt>
                <c:pt idx="244">
                  <c:v>652.20000000000016</c:v>
                </c:pt>
                <c:pt idx="245">
                  <c:v>672.20000000000016</c:v>
                </c:pt>
                <c:pt idx="246">
                  <c:v>692.20000000000016</c:v>
                </c:pt>
                <c:pt idx="247">
                  <c:v>692.20000000000016</c:v>
                </c:pt>
                <c:pt idx="248">
                  <c:v>686.50000000000011</c:v>
                </c:pt>
                <c:pt idx="249">
                  <c:v>680.80000000000007</c:v>
                </c:pt>
                <c:pt idx="250">
                  <c:v>680.80000000000007</c:v>
                </c:pt>
                <c:pt idx="251">
                  <c:v>672.2</c:v>
                </c:pt>
                <c:pt idx="252">
                  <c:v>692.2</c:v>
                </c:pt>
                <c:pt idx="253">
                  <c:v>683.40000000000009</c:v>
                </c:pt>
                <c:pt idx="254">
                  <c:v>683.40000000000009</c:v>
                </c:pt>
                <c:pt idx="255">
                  <c:v>683.40000000000009</c:v>
                </c:pt>
                <c:pt idx="256">
                  <c:v>683.40000000000009</c:v>
                </c:pt>
                <c:pt idx="257">
                  <c:v>703.40000000000009</c:v>
                </c:pt>
                <c:pt idx="258">
                  <c:v>703.40000000000009</c:v>
                </c:pt>
                <c:pt idx="259">
                  <c:v>698.50000000000011</c:v>
                </c:pt>
                <c:pt idx="260">
                  <c:v>678.50000000000011</c:v>
                </c:pt>
                <c:pt idx="261">
                  <c:v>672.70000000000016</c:v>
                </c:pt>
                <c:pt idx="262">
                  <c:v>661.80000000000018</c:v>
                </c:pt>
                <c:pt idx="263">
                  <c:v>657.60000000000014</c:v>
                </c:pt>
                <c:pt idx="264">
                  <c:v>643.90000000000009</c:v>
                </c:pt>
                <c:pt idx="265">
                  <c:v>663.90000000000009</c:v>
                </c:pt>
                <c:pt idx="266">
                  <c:v>663.90000000000009</c:v>
                </c:pt>
                <c:pt idx="267">
                  <c:v>658.90000000000009</c:v>
                </c:pt>
                <c:pt idx="268">
                  <c:v>658.90000000000009</c:v>
                </c:pt>
                <c:pt idx="269">
                  <c:v>678.90000000000009</c:v>
                </c:pt>
                <c:pt idx="270">
                  <c:v>658.90000000000009</c:v>
                </c:pt>
                <c:pt idx="271">
                  <c:v>656.2</c:v>
                </c:pt>
                <c:pt idx="272">
                  <c:v>654.6</c:v>
                </c:pt>
                <c:pt idx="273">
                  <c:v>654.6</c:v>
                </c:pt>
                <c:pt idx="274">
                  <c:v>651.70000000000005</c:v>
                </c:pt>
                <c:pt idx="275">
                  <c:v>671.7</c:v>
                </c:pt>
                <c:pt idx="276">
                  <c:v>671.7</c:v>
                </c:pt>
                <c:pt idx="277">
                  <c:v>671.7</c:v>
                </c:pt>
                <c:pt idx="278">
                  <c:v>671.7</c:v>
                </c:pt>
                <c:pt idx="279">
                  <c:v>671.7</c:v>
                </c:pt>
                <c:pt idx="280">
                  <c:v>671.7</c:v>
                </c:pt>
                <c:pt idx="281">
                  <c:v>691.7</c:v>
                </c:pt>
                <c:pt idx="282">
                  <c:v>691.7</c:v>
                </c:pt>
                <c:pt idx="283">
                  <c:v>688.6</c:v>
                </c:pt>
                <c:pt idx="284">
                  <c:v>688.6</c:v>
                </c:pt>
                <c:pt idx="285">
                  <c:v>688.6</c:v>
                </c:pt>
                <c:pt idx="286">
                  <c:v>684.5</c:v>
                </c:pt>
                <c:pt idx="287">
                  <c:v>684.5</c:v>
                </c:pt>
                <c:pt idx="288">
                  <c:v>682.2</c:v>
                </c:pt>
                <c:pt idx="289">
                  <c:v>676.80000000000007</c:v>
                </c:pt>
                <c:pt idx="290">
                  <c:v>696.80000000000007</c:v>
                </c:pt>
                <c:pt idx="291">
                  <c:v>696.80000000000007</c:v>
                </c:pt>
                <c:pt idx="292">
                  <c:v>693.80000000000007</c:v>
                </c:pt>
                <c:pt idx="293">
                  <c:v>693.80000000000007</c:v>
                </c:pt>
                <c:pt idx="294">
                  <c:v>687.80000000000007</c:v>
                </c:pt>
                <c:pt idx="295">
                  <c:v>687.80000000000007</c:v>
                </c:pt>
                <c:pt idx="296">
                  <c:v>680.6</c:v>
                </c:pt>
                <c:pt idx="297">
                  <c:v>680.6</c:v>
                </c:pt>
                <c:pt idx="298">
                  <c:v>700.6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A6-4AF2-9459-0D0CB6A89D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3512848"/>
        <c:axId val="473511208"/>
      </c:lineChart>
      <c:catAx>
        <c:axId val="4735128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511208"/>
        <c:crosses val="autoZero"/>
        <c:auto val="1"/>
        <c:lblAlgn val="ctr"/>
        <c:lblOffset val="100"/>
        <c:noMultiLvlLbl val="0"/>
      </c:catAx>
      <c:valAx>
        <c:axId val="473511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_ ;[Red]\-#,##0.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512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'Dale Level -20+20'!$AM$4:$AM$308</c:f>
              <c:numCache>
                <c:formatCode>0.0_ ;[Red]\-0.0\ </c:formatCode>
                <c:ptCount val="305"/>
                <c:pt idx="0">
                  <c:v>0</c:v>
                </c:pt>
                <c:pt idx="1">
                  <c:v>20</c:v>
                </c:pt>
                <c:pt idx="2">
                  <c:v>0</c:v>
                </c:pt>
                <c:pt idx="3">
                  <c:v>-20</c:v>
                </c:pt>
                <c:pt idx="4">
                  <c:v>0</c:v>
                </c:pt>
                <c:pt idx="5">
                  <c:v>20</c:v>
                </c:pt>
                <c:pt idx="6">
                  <c:v>40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  <c:pt idx="10">
                  <c:v>80</c:v>
                </c:pt>
                <c:pt idx="11">
                  <c:v>80</c:v>
                </c:pt>
                <c:pt idx="12">
                  <c:v>100</c:v>
                </c:pt>
                <c:pt idx="13">
                  <c:v>120</c:v>
                </c:pt>
                <c:pt idx="14">
                  <c:v>140</c:v>
                </c:pt>
                <c:pt idx="15">
                  <c:v>160</c:v>
                </c:pt>
                <c:pt idx="16">
                  <c:v>180</c:v>
                </c:pt>
                <c:pt idx="17">
                  <c:v>180</c:v>
                </c:pt>
                <c:pt idx="18">
                  <c:v>180</c:v>
                </c:pt>
                <c:pt idx="19">
                  <c:v>180</c:v>
                </c:pt>
                <c:pt idx="20">
                  <c:v>160</c:v>
                </c:pt>
                <c:pt idx="21">
                  <c:v>160</c:v>
                </c:pt>
                <c:pt idx="22">
                  <c:v>160</c:v>
                </c:pt>
                <c:pt idx="23">
                  <c:v>160</c:v>
                </c:pt>
                <c:pt idx="24">
                  <c:v>160</c:v>
                </c:pt>
                <c:pt idx="25">
                  <c:v>180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180</c:v>
                </c:pt>
                <c:pt idx="31">
                  <c:v>180</c:v>
                </c:pt>
                <c:pt idx="32">
                  <c:v>200</c:v>
                </c:pt>
                <c:pt idx="33">
                  <c:v>200</c:v>
                </c:pt>
                <c:pt idx="34">
                  <c:v>180</c:v>
                </c:pt>
                <c:pt idx="35">
                  <c:v>180</c:v>
                </c:pt>
                <c:pt idx="36">
                  <c:v>200</c:v>
                </c:pt>
                <c:pt idx="37">
                  <c:v>200</c:v>
                </c:pt>
                <c:pt idx="38">
                  <c:v>200</c:v>
                </c:pt>
                <c:pt idx="39">
                  <c:v>180</c:v>
                </c:pt>
                <c:pt idx="40">
                  <c:v>200</c:v>
                </c:pt>
                <c:pt idx="41">
                  <c:v>200</c:v>
                </c:pt>
                <c:pt idx="42">
                  <c:v>200</c:v>
                </c:pt>
                <c:pt idx="43">
                  <c:v>200</c:v>
                </c:pt>
                <c:pt idx="44">
                  <c:v>180</c:v>
                </c:pt>
                <c:pt idx="45">
                  <c:v>180</c:v>
                </c:pt>
                <c:pt idx="46">
                  <c:v>180</c:v>
                </c:pt>
                <c:pt idx="47">
                  <c:v>180</c:v>
                </c:pt>
                <c:pt idx="48">
                  <c:v>180</c:v>
                </c:pt>
                <c:pt idx="49">
                  <c:v>180</c:v>
                </c:pt>
                <c:pt idx="50">
                  <c:v>180</c:v>
                </c:pt>
                <c:pt idx="51">
                  <c:v>200</c:v>
                </c:pt>
                <c:pt idx="52">
                  <c:v>180</c:v>
                </c:pt>
                <c:pt idx="53">
                  <c:v>180</c:v>
                </c:pt>
                <c:pt idx="54">
                  <c:v>160</c:v>
                </c:pt>
                <c:pt idx="55">
                  <c:v>180</c:v>
                </c:pt>
                <c:pt idx="56">
                  <c:v>180</c:v>
                </c:pt>
                <c:pt idx="57">
                  <c:v>180</c:v>
                </c:pt>
                <c:pt idx="58">
                  <c:v>200</c:v>
                </c:pt>
                <c:pt idx="59">
                  <c:v>200</c:v>
                </c:pt>
                <c:pt idx="60">
                  <c:v>200</c:v>
                </c:pt>
                <c:pt idx="61">
                  <c:v>200</c:v>
                </c:pt>
                <c:pt idx="62">
                  <c:v>180</c:v>
                </c:pt>
                <c:pt idx="63">
                  <c:v>180</c:v>
                </c:pt>
                <c:pt idx="64">
                  <c:v>180</c:v>
                </c:pt>
                <c:pt idx="65">
                  <c:v>200</c:v>
                </c:pt>
                <c:pt idx="66">
                  <c:v>220</c:v>
                </c:pt>
                <c:pt idx="67">
                  <c:v>220</c:v>
                </c:pt>
                <c:pt idx="68">
                  <c:v>220</c:v>
                </c:pt>
                <c:pt idx="69">
                  <c:v>240</c:v>
                </c:pt>
                <c:pt idx="70">
                  <c:v>240</c:v>
                </c:pt>
                <c:pt idx="71">
                  <c:v>220</c:v>
                </c:pt>
                <c:pt idx="72">
                  <c:v>220</c:v>
                </c:pt>
                <c:pt idx="73">
                  <c:v>240</c:v>
                </c:pt>
                <c:pt idx="74">
                  <c:v>260</c:v>
                </c:pt>
                <c:pt idx="75">
                  <c:v>240</c:v>
                </c:pt>
                <c:pt idx="76">
                  <c:v>240</c:v>
                </c:pt>
                <c:pt idx="77">
                  <c:v>240</c:v>
                </c:pt>
                <c:pt idx="78">
                  <c:v>260</c:v>
                </c:pt>
                <c:pt idx="79">
                  <c:v>260</c:v>
                </c:pt>
                <c:pt idx="80">
                  <c:v>260</c:v>
                </c:pt>
                <c:pt idx="81">
                  <c:v>260</c:v>
                </c:pt>
                <c:pt idx="82">
                  <c:v>280</c:v>
                </c:pt>
                <c:pt idx="83">
                  <c:v>280</c:v>
                </c:pt>
                <c:pt idx="84">
                  <c:v>300</c:v>
                </c:pt>
                <c:pt idx="85">
                  <c:v>300</c:v>
                </c:pt>
                <c:pt idx="86">
                  <c:v>300</c:v>
                </c:pt>
                <c:pt idx="87">
                  <c:v>300</c:v>
                </c:pt>
                <c:pt idx="88">
                  <c:v>320</c:v>
                </c:pt>
                <c:pt idx="89">
                  <c:v>320</c:v>
                </c:pt>
                <c:pt idx="90">
                  <c:v>320</c:v>
                </c:pt>
                <c:pt idx="91">
                  <c:v>300</c:v>
                </c:pt>
                <c:pt idx="92">
                  <c:v>320</c:v>
                </c:pt>
                <c:pt idx="93">
                  <c:v>340</c:v>
                </c:pt>
                <c:pt idx="94">
                  <c:v>320</c:v>
                </c:pt>
                <c:pt idx="95">
                  <c:v>320</c:v>
                </c:pt>
                <c:pt idx="96">
                  <c:v>320</c:v>
                </c:pt>
                <c:pt idx="97">
                  <c:v>340</c:v>
                </c:pt>
                <c:pt idx="98">
                  <c:v>340</c:v>
                </c:pt>
                <c:pt idx="99">
                  <c:v>340</c:v>
                </c:pt>
                <c:pt idx="100">
                  <c:v>360</c:v>
                </c:pt>
                <c:pt idx="101">
                  <c:v>380</c:v>
                </c:pt>
                <c:pt idx="102">
                  <c:v>360</c:v>
                </c:pt>
                <c:pt idx="103">
                  <c:v>340</c:v>
                </c:pt>
                <c:pt idx="104">
                  <c:v>340</c:v>
                </c:pt>
                <c:pt idx="105">
                  <c:v>340</c:v>
                </c:pt>
                <c:pt idx="106">
                  <c:v>360</c:v>
                </c:pt>
                <c:pt idx="107">
                  <c:v>340</c:v>
                </c:pt>
                <c:pt idx="108">
                  <c:v>360</c:v>
                </c:pt>
                <c:pt idx="109">
                  <c:v>380</c:v>
                </c:pt>
                <c:pt idx="110">
                  <c:v>400</c:v>
                </c:pt>
                <c:pt idx="111">
                  <c:v>380</c:v>
                </c:pt>
                <c:pt idx="112">
                  <c:v>380</c:v>
                </c:pt>
                <c:pt idx="113">
                  <c:v>380</c:v>
                </c:pt>
                <c:pt idx="114">
                  <c:v>400</c:v>
                </c:pt>
                <c:pt idx="115">
                  <c:v>420</c:v>
                </c:pt>
                <c:pt idx="116">
                  <c:v>440</c:v>
                </c:pt>
                <c:pt idx="117">
                  <c:v>420</c:v>
                </c:pt>
                <c:pt idx="118">
                  <c:v>420</c:v>
                </c:pt>
                <c:pt idx="119">
                  <c:v>420</c:v>
                </c:pt>
                <c:pt idx="120">
                  <c:v>400</c:v>
                </c:pt>
                <c:pt idx="121">
                  <c:v>380</c:v>
                </c:pt>
                <c:pt idx="122">
                  <c:v>380</c:v>
                </c:pt>
                <c:pt idx="123">
                  <c:v>380</c:v>
                </c:pt>
                <c:pt idx="124">
                  <c:v>400</c:v>
                </c:pt>
                <c:pt idx="125">
                  <c:v>420</c:v>
                </c:pt>
                <c:pt idx="126">
                  <c:v>440</c:v>
                </c:pt>
                <c:pt idx="127">
                  <c:v>460</c:v>
                </c:pt>
                <c:pt idx="128">
                  <c:v>480</c:v>
                </c:pt>
                <c:pt idx="129">
                  <c:v>480</c:v>
                </c:pt>
                <c:pt idx="130">
                  <c:v>460</c:v>
                </c:pt>
                <c:pt idx="131">
                  <c:v>460</c:v>
                </c:pt>
                <c:pt idx="132">
                  <c:v>480</c:v>
                </c:pt>
                <c:pt idx="133">
                  <c:v>500</c:v>
                </c:pt>
                <c:pt idx="134">
                  <c:v>500</c:v>
                </c:pt>
                <c:pt idx="135">
                  <c:v>500</c:v>
                </c:pt>
                <c:pt idx="136">
                  <c:v>520</c:v>
                </c:pt>
                <c:pt idx="137">
                  <c:v>540</c:v>
                </c:pt>
                <c:pt idx="138">
                  <c:v>560</c:v>
                </c:pt>
                <c:pt idx="139">
                  <c:v>560</c:v>
                </c:pt>
                <c:pt idx="140">
                  <c:v>560</c:v>
                </c:pt>
                <c:pt idx="141">
                  <c:v>580</c:v>
                </c:pt>
                <c:pt idx="142">
                  <c:v>600</c:v>
                </c:pt>
                <c:pt idx="143">
                  <c:v>620</c:v>
                </c:pt>
                <c:pt idx="144">
                  <c:v>620</c:v>
                </c:pt>
                <c:pt idx="145">
                  <c:v>620</c:v>
                </c:pt>
                <c:pt idx="146">
                  <c:v>620</c:v>
                </c:pt>
                <c:pt idx="147">
                  <c:v>620</c:v>
                </c:pt>
                <c:pt idx="148">
                  <c:v>620</c:v>
                </c:pt>
                <c:pt idx="149">
                  <c:v>640</c:v>
                </c:pt>
                <c:pt idx="150">
                  <c:v>640</c:v>
                </c:pt>
                <c:pt idx="151">
                  <c:v>640</c:v>
                </c:pt>
                <c:pt idx="152">
                  <c:v>640</c:v>
                </c:pt>
                <c:pt idx="153">
                  <c:v>640</c:v>
                </c:pt>
                <c:pt idx="154">
                  <c:v>660</c:v>
                </c:pt>
                <c:pt idx="155">
                  <c:v>660</c:v>
                </c:pt>
                <c:pt idx="156">
                  <c:v>680</c:v>
                </c:pt>
                <c:pt idx="157">
                  <c:v>700</c:v>
                </c:pt>
                <c:pt idx="158">
                  <c:v>700</c:v>
                </c:pt>
                <c:pt idx="159">
                  <c:v>720</c:v>
                </c:pt>
                <c:pt idx="160">
                  <c:v>720</c:v>
                </c:pt>
                <c:pt idx="161">
                  <c:v>740</c:v>
                </c:pt>
                <c:pt idx="162">
                  <c:v>740</c:v>
                </c:pt>
                <c:pt idx="163">
                  <c:v>740</c:v>
                </c:pt>
                <c:pt idx="164">
                  <c:v>760</c:v>
                </c:pt>
                <c:pt idx="165">
                  <c:v>740</c:v>
                </c:pt>
                <c:pt idx="166">
                  <c:v>740</c:v>
                </c:pt>
                <c:pt idx="167">
                  <c:v>740</c:v>
                </c:pt>
                <c:pt idx="168">
                  <c:v>740</c:v>
                </c:pt>
                <c:pt idx="169">
                  <c:v>740</c:v>
                </c:pt>
                <c:pt idx="170">
                  <c:v>740</c:v>
                </c:pt>
                <c:pt idx="171">
                  <c:v>740</c:v>
                </c:pt>
                <c:pt idx="172">
                  <c:v>740</c:v>
                </c:pt>
                <c:pt idx="173">
                  <c:v>740</c:v>
                </c:pt>
                <c:pt idx="174">
                  <c:v>740</c:v>
                </c:pt>
                <c:pt idx="175">
                  <c:v>720</c:v>
                </c:pt>
                <c:pt idx="176">
                  <c:v>720</c:v>
                </c:pt>
                <c:pt idx="177">
                  <c:v>720</c:v>
                </c:pt>
                <c:pt idx="178">
                  <c:v>720</c:v>
                </c:pt>
                <c:pt idx="179">
                  <c:v>740</c:v>
                </c:pt>
                <c:pt idx="180">
                  <c:v>760</c:v>
                </c:pt>
                <c:pt idx="181">
                  <c:v>740</c:v>
                </c:pt>
                <c:pt idx="182">
                  <c:v>760</c:v>
                </c:pt>
                <c:pt idx="183">
                  <c:v>780</c:v>
                </c:pt>
                <c:pt idx="184">
                  <c:v>800</c:v>
                </c:pt>
                <c:pt idx="185">
                  <c:v>800</c:v>
                </c:pt>
                <c:pt idx="186">
                  <c:v>780</c:v>
                </c:pt>
                <c:pt idx="187">
                  <c:v>780</c:v>
                </c:pt>
                <c:pt idx="188">
                  <c:v>780</c:v>
                </c:pt>
                <c:pt idx="189">
                  <c:v>780</c:v>
                </c:pt>
                <c:pt idx="190">
                  <c:v>780</c:v>
                </c:pt>
                <c:pt idx="191">
                  <c:v>760</c:v>
                </c:pt>
                <c:pt idx="192">
                  <c:v>740</c:v>
                </c:pt>
                <c:pt idx="193">
                  <c:v>740</c:v>
                </c:pt>
                <c:pt idx="194">
                  <c:v>760</c:v>
                </c:pt>
                <c:pt idx="195">
                  <c:v>780</c:v>
                </c:pt>
                <c:pt idx="196">
                  <c:v>780</c:v>
                </c:pt>
                <c:pt idx="197">
                  <c:v>780</c:v>
                </c:pt>
                <c:pt idx="198">
                  <c:v>780</c:v>
                </c:pt>
                <c:pt idx="199">
                  <c:v>800</c:v>
                </c:pt>
                <c:pt idx="200">
                  <c:v>800</c:v>
                </c:pt>
                <c:pt idx="201">
                  <c:v>800</c:v>
                </c:pt>
                <c:pt idx="202">
                  <c:v>800</c:v>
                </c:pt>
                <c:pt idx="203">
                  <c:v>800</c:v>
                </c:pt>
                <c:pt idx="204">
                  <c:v>800</c:v>
                </c:pt>
                <c:pt idx="205">
                  <c:v>820</c:v>
                </c:pt>
                <c:pt idx="206">
                  <c:v>820</c:v>
                </c:pt>
                <c:pt idx="207">
                  <c:v>840</c:v>
                </c:pt>
                <c:pt idx="208">
                  <c:v>840</c:v>
                </c:pt>
                <c:pt idx="209">
                  <c:v>820</c:v>
                </c:pt>
                <c:pt idx="210">
                  <c:v>820</c:v>
                </c:pt>
                <c:pt idx="211">
                  <c:v>820</c:v>
                </c:pt>
                <c:pt idx="212">
                  <c:v>820</c:v>
                </c:pt>
                <c:pt idx="213">
                  <c:v>820</c:v>
                </c:pt>
                <c:pt idx="214">
                  <c:v>820</c:v>
                </c:pt>
                <c:pt idx="215">
                  <c:v>820</c:v>
                </c:pt>
                <c:pt idx="216">
                  <c:v>820</c:v>
                </c:pt>
                <c:pt idx="217">
                  <c:v>820</c:v>
                </c:pt>
                <c:pt idx="218">
                  <c:v>820</c:v>
                </c:pt>
                <c:pt idx="219">
                  <c:v>820</c:v>
                </c:pt>
                <c:pt idx="220">
                  <c:v>800</c:v>
                </c:pt>
                <c:pt idx="221">
                  <c:v>820</c:v>
                </c:pt>
                <c:pt idx="222">
                  <c:v>840</c:v>
                </c:pt>
                <c:pt idx="223">
                  <c:v>860</c:v>
                </c:pt>
                <c:pt idx="224">
                  <c:v>860</c:v>
                </c:pt>
                <c:pt idx="225">
                  <c:v>840</c:v>
                </c:pt>
                <c:pt idx="226">
                  <c:v>840</c:v>
                </c:pt>
                <c:pt idx="227">
                  <c:v>840</c:v>
                </c:pt>
                <c:pt idx="228">
                  <c:v>840</c:v>
                </c:pt>
                <c:pt idx="229">
                  <c:v>860</c:v>
                </c:pt>
                <c:pt idx="230">
                  <c:v>880</c:v>
                </c:pt>
                <c:pt idx="231">
                  <c:v>860</c:v>
                </c:pt>
                <c:pt idx="232">
                  <c:v>860</c:v>
                </c:pt>
                <c:pt idx="233">
                  <c:v>840</c:v>
                </c:pt>
                <c:pt idx="234">
                  <c:v>840</c:v>
                </c:pt>
                <c:pt idx="235">
                  <c:v>840</c:v>
                </c:pt>
                <c:pt idx="236">
                  <c:v>860</c:v>
                </c:pt>
                <c:pt idx="237">
                  <c:v>840</c:v>
                </c:pt>
                <c:pt idx="238">
                  <c:v>860</c:v>
                </c:pt>
                <c:pt idx="239">
                  <c:v>840</c:v>
                </c:pt>
                <c:pt idx="240">
                  <c:v>820</c:v>
                </c:pt>
                <c:pt idx="241">
                  <c:v>820</c:v>
                </c:pt>
                <c:pt idx="242">
                  <c:v>800</c:v>
                </c:pt>
                <c:pt idx="243">
                  <c:v>800</c:v>
                </c:pt>
                <c:pt idx="244">
                  <c:v>820</c:v>
                </c:pt>
                <c:pt idx="245">
                  <c:v>840</c:v>
                </c:pt>
                <c:pt idx="246">
                  <c:v>860</c:v>
                </c:pt>
                <c:pt idx="247">
                  <c:v>860</c:v>
                </c:pt>
                <c:pt idx="248">
                  <c:v>840</c:v>
                </c:pt>
                <c:pt idx="249">
                  <c:v>820</c:v>
                </c:pt>
                <c:pt idx="250">
                  <c:v>820</c:v>
                </c:pt>
                <c:pt idx="251">
                  <c:v>800</c:v>
                </c:pt>
                <c:pt idx="252">
                  <c:v>820</c:v>
                </c:pt>
                <c:pt idx="253">
                  <c:v>800</c:v>
                </c:pt>
                <c:pt idx="254">
                  <c:v>800</c:v>
                </c:pt>
                <c:pt idx="255">
                  <c:v>800</c:v>
                </c:pt>
                <c:pt idx="256">
                  <c:v>800</c:v>
                </c:pt>
                <c:pt idx="257">
                  <c:v>820</c:v>
                </c:pt>
                <c:pt idx="258">
                  <c:v>820</c:v>
                </c:pt>
                <c:pt idx="259">
                  <c:v>840</c:v>
                </c:pt>
                <c:pt idx="260">
                  <c:v>820</c:v>
                </c:pt>
                <c:pt idx="261">
                  <c:v>800</c:v>
                </c:pt>
                <c:pt idx="262">
                  <c:v>780</c:v>
                </c:pt>
                <c:pt idx="263">
                  <c:v>760</c:v>
                </c:pt>
                <c:pt idx="264">
                  <c:v>780</c:v>
                </c:pt>
                <c:pt idx="265">
                  <c:v>800</c:v>
                </c:pt>
                <c:pt idx="266">
                  <c:v>800</c:v>
                </c:pt>
                <c:pt idx="267">
                  <c:v>820</c:v>
                </c:pt>
                <c:pt idx="268">
                  <c:v>820</c:v>
                </c:pt>
                <c:pt idx="269">
                  <c:v>840</c:v>
                </c:pt>
                <c:pt idx="270">
                  <c:v>820</c:v>
                </c:pt>
                <c:pt idx="271">
                  <c:v>840</c:v>
                </c:pt>
                <c:pt idx="272">
                  <c:v>860</c:v>
                </c:pt>
                <c:pt idx="273">
                  <c:v>860</c:v>
                </c:pt>
                <c:pt idx="274">
                  <c:v>880</c:v>
                </c:pt>
                <c:pt idx="275">
                  <c:v>860</c:v>
                </c:pt>
                <c:pt idx="276">
                  <c:v>880</c:v>
                </c:pt>
                <c:pt idx="277">
                  <c:v>880</c:v>
                </c:pt>
                <c:pt idx="278">
                  <c:v>880</c:v>
                </c:pt>
                <c:pt idx="279">
                  <c:v>880</c:v>
                </c:pt>
                <c:pt idx="280">
                  <c:v>880</c:v>
                </c:pt>
                <c:pt idx="281">
                  <c:v>880</c:v>
                </c:pt>
                <c:pt idx="282">
                  <c:v>880</c:v>
                </c:pt>
                <c:pt idx="283">
                  <c:v>860</c:v>
                </c:pt>
                <c:pt idx="284">
                  <c:v>860</c:v>
                </c:pt>
                <c:pt idx="285">
                  <c:v>860</c:v>
                </c:pt>
                <c:pt idx="286">
                  <c:v>840</c:v>
                </c:pt>
                <c:pt idx="287">
                  <c:v>840</c:v>
                </c:pt>
                <c:pt idx="288">
                  <c:v>860</c:v>
                </c:pt>
                <c:pt idx="289">
                  <c:v>840</c:v>
                </c:pt>
                <c:pt idx="290">
                  <c:v>860</c:v>
                </c:pt>
                <c:pt idx="291">
                  <c:v>860</c:v>
                </c:pt>
                <c:pt idx="292">
                  <c:v>880</c:v>
                </c:pt>
                <c:pt idx="293">
                  <c:v>880</c:v>
                </c:pt>
                <c:pt idx="294">
                  <c:v>900</c:v>
                </c:pt>
                <c:pt idx="295">
                  <c:v>900</c:v>
                </c:pt>
                <c:pt idx="296">
                  <c:v>880</c:v>
                </c:pt>
                <c:pt idx="297">
                  <c:v>880</c:v>
                </c:pt>
                <c:pt idx="298">
                  <c:v>900</c:v>
                </c:pt>
                <c:pt idx="299">
                  <c:v>900</c:v>
                </c:pt>
                <c:pt idx="300">
                  <c:v>900</c:v>
                </c:pt>
                <c:pt idx="301">
                  <c:v>900</c:v>
                </c:pt>
                <c:pt idx="302">
                  <c:v>900</c:v>
                </c:pt>
                <c:pt idx="303">
                  <c:v>900</c:v>
                </c:pt>
                <c:pt idx="304">
                  <c:v>900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BF-4C5D-9A22-5E88192FE0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2997136"/>
        <c:axId val="412997464"/>
      </c:lineChart>
      <c:catAx>
        <c:axId val="4129971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997464"/>
        <c:crosses val="autoZero"/>
        <c:auto val="1"/>
        <c:lblAlgn val="ctr"/>
        <c:lblOffset val="100"/>
        <c:noMultiLvlLbl val="0"/>
      </c:catAx>
      <c:valAx>
        <c:axId val="412997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;[Red]\-0.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997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506730</xdr:colOff>
      <xdr:row>289</xdr:row>
      <xdr:rowOff>45720</xdr:rowOff>
    </xdr:from>
    <xdr:to>
      <xdr:col>38</xdr:col>
      <xdr:colOff>537210</xdr:colOff>
      <xdr:row>304</xdr:row>
      <xdr:rowOff>45720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BCC5153-1313-4768-AA7D-D921E4F5E2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53</xdr:col>
      <xdr:colOff>3810</xdr:colOff>
      <xdr:row>282</xdr:row>
      <xdr:rowOff>15240</xdr:rowOff>
    </xdr:from>
    <xdr:to>
      <xdr:col>61</xdr:col>
      <xdr:colOff>64770</xdr:colOff>
      <xdr:row>297</xdr:row>
      <xdr:rowOff>15240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D662B0F-A7E3-4264-97E3-5331C9E280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224790</xdr:colOff>
      <xdr:row>273</xdr:row>
      <xdr:rowOff>175260</xdr:rowOff>
    </xdr:from>
    <xdr:to>
      <xdr:col>38</xdr:col>
      <xdr:colOff>529590</xdr:colOff>
      <xdr:row>288</xdr:row>
      <xdr:rowOff>175260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CA51C38-F12F-48A0-8E95-C3C23EC139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c%20leve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c Levels"/>
    </sheetNames>
    <sheetDataSet>
      <sheetData sheetId="0">
        <row r="4">
          <cell r="V4">
            <v>0</v>
          </cell>
          <cell r="W4">
            <v>0</v>
          </cell>
          <cell r="X4">
            <v>0</v>
          </cell>
        </row>
        <row r="5">
          <cell r="V5">
            <v>10</v>
          </cell>
          <cell r="W5">
            <v>15</v>
          </cell>
          <cell r="X5">
            <v>20</v>
          </cell>
        </row>
        <row r="6">
          <cell r="V6">
            <v>20</v>
          </cell>
          <cell r="W6">
            <v>30</v>
          </cell>
          <cell r="X6">
            <v>40</v>
          </cell>
        </row>
        <row r="7">
          <cell r="V7">
            <v>30</v>
          </cell>
          <cell r="W7">
            <v>45</v>
          </cell>
          <cell r="X7">
            <v>60</v>
          </cell>
        </row>
        <row r="8">
          <cell r="V8">
            <v>40</v>
          </cell>
          <cell r="W8">
            <v>60</v>
          </cell>
          <cell r="X8">
            <v>80</v>
          </cell>
        </row>
        <row r="9">
          <cell r="V9">
            <v>50</v>
          </cell>
          <cell r="W9">
            <v>75</v>
          </cell>
          <cell r="X9">
            <v>100</v>
          </cell>
        </row>
        <row r="10">
          <cell r="V10">
            <v>60</v>
          </cell>
          <cell r="W10">
            <v>90</v>
          </cell>
          <cell r="X10">
            <v>80</v>
          </cell>
        </row>
        <row r="11">
          <cell r="V11">
            <v>70</v>
          </cell>
          <cell r="W11">
            <v>105</v>
          </cell>
          <cell r="X11">
            <v>100</v>
          </cell>
        </row>
        <row r="12">
          <cell r="V12">
            <v>80</v>
          </cell>
          <cell r="W12">
            <v>120</v>
          </cell>
          <cell r="X12">
            <v>120</v>
          </cell>
        </row>
        <row r="13">
          <cell r="V13">
            <v>90</v>
          </cell>
          <cell r="W13">
            <v>135</v>
          </cell>
          <cell r="X13">
            <v>140</v>
          </cell>
        </row>
        <row r="14">
          <cell r="V14">
            <v>100</v>
          </cell>
          <cell r="W14">
            <v>150</v>
          </cell>
          <cell r="X14">
            <v>160</v>
          </cell>
        </row>
        <row r="15">
          <cell r="V15">
            <v>110</v>
          </cell>
          <cell r="W15">
            <v>165</v>
          </cell>
          <cell r="X15">
            <v>180</v>
          </cell>
        </row>
        <row r="16">
          <cell r="V16">
            <v>120</v>
          </cell>
          <cell r="W16">
            <v>180</v>
          </cell>
          <cell r="X16">
            <v>200</v>
          </cell>
        </row>
        <row r="17">
          <cell r="V17">
            <v>130</v>
          </cell>
          <cell r="W17">
            <v>195</v>
          </cell>
          <cell r="X17">
            <v>220</v>
          </cell>
        </row>
        <row r="18">
          <cell r="V18">
            <v>140</v>
          </cell>
          <cell r="W18">
            <v>210</v>
          </cell>
          <cell r="X18">
            <v>240</v>
          </cell>
        </row>
        <row r="19">
          <cell r="V19">
            <v>150</v>
          </cell>
          <cell r="W19">
            <v>225</v>
          </cell>
          <cell r="X19">
            <v>220</v>
          </cell>
        </row>
        <row r="20">
          <cell r="V20">
            <v>130</v>
          </cell>
          <cell r="W20">
            <v>205</v>
          </cell>
          <cell r="X20">
            <v>200</v>
          </cell>
        </row>
        <row r="21">
          <cell r="V21">
            <v>110</v>
          </cell>
          <cell r="W21">
            <v>185</v>
          </cell>
          <cell r="X21">
            <v>180</v>
          </cell>
        </row>
        <row r="22">
          <cell r="V22">
            <v>120</v>
          </cell>
          <cell r="W22">
            <v>200</v>
          </cell>
          <cell r="X22">
            <v>200</v>
          </cell>
        </row>
        <row r="23">
          <cell r="V23">
            <v>130</v>
          </cell>
          <cell r="W23">
            <v>215</v>
          </cell>
          <cell r="X23">
            <v>180</v>
          </cell>
        </row>
        <row r="24">
          <cell r="V24">
            <v>140</v>
          </cell>
          <cell r="W24">
            <v>195</v>
          </cell>
          <cell r="X24">
            <v>160</v>
          </cell>
        </row>
        <row r="25">
          <cell r="V25">
            <v>140</v>
          </cell>
          <cell r="W25">
            <v>195</v>
          </cell>
          <cell r="X25">
            <v>160</v>
          </cell>
        </row>
        <row r="26">
          <cell r="V26">
            <v>150</v>
          </cell>
          <cell r="W26">
            <v>210</v>
          </cell>
          <cell r="X26">
            <v>180</v>
          </cell>
        </row>
        <row r="27">
          <cell r="V27">
            <v>130</v>
          </cell>
          <cell r="W27">
            <v>190</v>
          </cell>
          <cell r="X27">
            <v>160</v>
          </cell>
        </row>
        <row r="28">
          <cell r="V28">
            <v>140</v>
          </cell>
          <cell r="W28">
            <v>205</v>
          </cell>
          <cell r="X28">
            <v>180</v>
          </cell>
        </row>
        <row r="29">
          <cell r="V29">
            <v>150</v>
          </cell>
          <cell r="W29">
            <v>185</v>
          </cell>
          <cell r="X29">
            <v>160</v>
          </cell>
        </row>
        <row r="30">
          <cell r="V30">
            <v>160</v>
          </cell>
          <cell r="W30">
            <v>165</v>
          </cell>
          <cell r="X30">
            <v>140</v>
          </cell>
        </row>
        <row r="31">
          <cell r="V31">
            <v>170</v>
          </cell>
          <cell r="W31">
            <v>180</v>
          </cell>
          <cell r="X31">
            <v>160</v>
          </cell>
        </row>
        <row r="32">
          <cell r="V32">
            <v>180</v>
          </cell>
          <cell r="W32">
            <v>195</v>
          </cell>
          <cell r="X32">
            <v>180</v>
          </cell>
        </row>
        <row r="33">
          <cell r="V33">
            <v>160</v>
          </cell>
          <cell r="W33">
            <v>175</v>
          </cell>
          <cell r="X33">
            <v>160</v>
          </cell>
        </row>
        <row r="34">
          <cell r="V34">
            <v>170</v>
          </cell>
          <cell r="W34">
            <v>190</v>
          </cell>
          <cell r="X34">
            <v>180</v>
          </cell>
        </row>
        <row r="35">
          <cell r="V35">
            <v>180</v>
          </cell>
          <cell r="W35">
            <v>205</v>
          </cell>
          <cell r="X35">
            <v>200</v>
          </cell>
        </row>
        <row r="36">
          <cell r="V36">
            <v>190</v>
          </cell>
          <cell r="W36">
            <v>220</v>
          </cell>
          <cell r="X36">
            <v>220</v>
          </cell>
        </row>
        <row r="37">
          <cell r="V37">
            <v>170</v>
          </cell>
          <cell r="W37">
            <v>200</v>
          </cell>
          <cell r="X37">
            <v>200</v>
          </cell>
        </row>
        <row r="38">
          <cell r="V38">
            <v>180</v>
          </cell>
          <cell r="W38">
            <v>215</v>
          </cell>
          <cell r="X38">
            <v>220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321"/>
  <sheetViews>
    <sheetView workbookViewId="0">
      <pane xSplit="6" ySplit="4" topLeftCell="M267" activePane="bottomRight" state="frozen"/>
      <selection pane="topRight" activeCell="G1" sqref="G1"/>
      <selection pane="bottomLeft" activeCell="A5" sqref="A5"/>
      <selection pane="bottomRight" activeCell="V4" sqref="V4"/>
    </sheetView>
  </sheetViews>
  <sheetFormatPr defaultRowHeight="14.4" x14ac:dyDescent="0.3"/>
  <cols>
    <col min="1" max="3" width="9.6640625" style="1" customWidth="1"/>
    <col min="4" max="6" width="8.88671875" style="3" customWidth="1"/>
    <col min="7" max="7" width="7.88671875" style="11" customWidth="1"/>
    <col min="8" max="8" width="8.88671875" style="3"/>
    <col min="9" max="17" width="8.88671875" style="2" customWidth="1"/>
    <col min="18" max="19" width="8.88671875" style="5"/>
    <col min="20" max="20" width="3.88671875" customWidth="1"/>
    <col min="21" max="22" width="8.88671875" style="5"/>
    <col min="23" max="24" width="8.88671875" style="7"/>
    <col min="25" max="25" width="8.88671875" style="5"/>
    <col min="26" max="26" width="4.77734375" style="5" customWidth="1"/>
    <col min="27" max="28" width="8.88671875" style="5"/>
    <col min="29" max="29" width="8.88671875" style="9"/>
    <col min="30" max="30" width="8.88671875" style="19"/>
    <col min="31" max="32" width="8.88671875" style="5"/>
    <col min="33" max="33" width="8.88671875" style="9"/>
    <col min="34" max="35" width="8.88671875" style="6"/>
    <col min="36" max="36" width="7.77734375" style="2" customWidth="1"/>
    <col min="37" max="37" width="5.109375" customWidth="1"/>
    <col min="38" max="43" width="8.88671875" style="9"/>
    <col min="44" max="44" width="5.109375" customWidth="1"/>
    <col min="45" max="47" width="8.88671875" style="9"/>
    <col min="48" max="49" width="10.88671875" style="9" customWidth="1"/>
    <col min="50" max="50" width="8.88671875" style="9"/>
    <col min="51" max="51" width="9.6640625" customWidth="1"/>
    <col min="52" max="59" width="8.88671875" style="19"/>
    <col min="62" max="63" width="11" customWidth="1"/>
  </cols>
  <sheetData>
    <row r="1" spans="1:65" x14ac:dyDescent="0.3">
      <c r="A1" s="1" t="s">
        <v>0</v>
      </c>
      <c r="B1" s="1" t="s">
        <v>0</v>
      </c>
      <c r="C1" s="1" t="s">
        <v>5</v>
      </c>
      <c r="D1" s="3" t="s">
        <v>5</v>
      </c>
      <c r="E1" s="3" t="s">
        <v>6</v>
      </c>
      <c r="F1" s="3" t="s">
        <v>19</v>
      </c>
      <c r="G1" s="11" t="s">
        <v>39</v>
      </c>
      <c r="H1" s="3" t="s">
        <v>16</v>
      </c>
      <c r="I1" s="2" t="s">
        <v>7</v>
      </c>
      <c r="J1" s="2" t="s">
        <v>9</v>
      </c>
      <c r="K1" s="2" t="s">
        <v>30</v>
      </c>
      <c r="L1" s="2" t="s">
        <v>47</v>
      </c>
      <c r="M1" s="2" t="s">
        <v>12</v>
      </c>
      <c r="N1" s="2" t="s">
        <v>22</v>
      </c>
      <c r="O1" s="2" t="s">
        <v>23</v>
      </c>
      <c r="P1" s="2" t="s">
        <v>13</v>
      </c>
      <c r="Q1" s="2" t="s">
        <v>14</v>
      </c>
      <c r="R1" s="5" t="s">
        <v>24</v>
      </c>
      <c r="S1" s="5" t="s">
        <v>10</v>
      </c>
      <c r="U1" s="26" t="s">
        <v>29</v>
      </c>
      <c r="V1" s="26"/>
      <c r="W1" s="7" t="s">
        <v>4</v>
      </c>
      <c r="X1" s="7" t="s">
        <v>41</v>
      </c>
      <c r="Y1" s="5" t="s">
        <v>28</v>
      </c>
      <c r="AA1" s="5" t="s">
        <v>33</v>
      </c>
      <c r="AB1" s="5" t="s">
        <v>27</v>
      </c>
      <c r="AC1" s="9" t="s">
        <v>48</v>
      </c>
      <c r="AD1" s="7" t="s">
        <v>42</v>
      </c>
      <c r="AE1" s="5" t="s">
        <v>7</v>
      </c>
      <c r="AF1" s="5" t="s">
        <v>34</v>
      </c>
      <c r="AG1" s="9" t="s">
        <v>47</v>
      </c>
      <c r="AH1" s="6" t="s">
        <v>41</v>
      </c>
      <c r="AI1" s="6" t="s">
        <v>35</v>
      </c>
      <c r="AJ1" s="9" t="s">
        <v>42</v>
      </c>
      <c r="AL1" s="26" t="s">
        <v>56</v>
      </c>
      <c r="AM1" s="26"/>
      <c r="AN1" s="26"/>
      <c r="AO1" s="26"/>
      <c r="AP1" s="26"/>
      <c r="AQ1" s="26"/>
      <c r="AS1" s="26" t="s">
        <v>57</v>
      </c>
      <c r="AT1" s="26"/>
      <c r="AU1" s="26"/>
      <c r="AV1" s="26"/>
      <c r="AW1" s="26"/>
      <c r="AX1" s="26"/>
      <c r="BH1" s="21"/>
      <c r="BI1" s="21"/>
      <c r="BJ1" s="19"/>
      <c r="BK1" s="19"/>
      <c r="BL1" s="19"/>
      <c r="BM1" s="19"/>
    </row>
    <row r="2" spans="1:65" x14ac:dyDescent="0.3">
      <c r="A2" s="1" t="s">
        <v>1</v>
      </c>
      <c r="B2" s="1" t="s">
        <v>3</v>
      </c>
      <c r="D2" s="3" t="s">
        <v>6</v>
      </c>
      <c r="E2" s="3" t="s">
        <v>18</v>
      </c>
      <c r="F2" s="3" t="s">
        <v>6</v>
      </c>
      <c r="G2" s="11" t="s">
        <v>40</v>
      </c>
      <c r="I2" s="2" t="s">
        <v>60</v>
      </c>
      <c r="J2" s="2" t="s">
        <v>10</v>
      </c>
      <c r="K2" s="2" t="s">
        <v>31</v>
      </c>
      <c r="L2" s="2" t="s">
        <v>6</v>
      </c>
      <c r="O2" s="2" t="s">
        <v>1</v>
      </c>
      <c r="Q2" s="4" t="s">
        <v>15</v>
      </c>
      <c r="R2" s="5" t="s">
        <v>25</v>
      </c>
      <c r="S2" s="5" t="s">
        <v>25</v>
      </c>
      <c r="U2" s="5" t="s">
        <v>13</v>
      </c>
      <c r="V2" s="5" t="s">
        <v>14</v>
      </c>
      <c r="Y2" s="5">
        <v>20</v>
      </c>
      <c r="AA2" s="5" t="s">
        <v>28</v>
      </c>
      <c r="AB2" s="5">
        <v>15</v>
      </c>
      <c r="AC2" s="9" t="s">
        <v>49</v>
      </c>
      <c r="AD2" s="7"/>
      <c r="AF2" s="5" t="s">
        <v>32</v>
      </c>
      <c r="AG2" s="9" t="s">
        <v>6</v>
      </c>
      <c r="AI2" s="6" t="s">
        <v>36</v>
      </c>
      <c r="AL2" s="9" t="s">
        <v>51</v>
      </c>
      <c r="AM2" s="9" t="s">
        <v>52</v>
      </c>
      <c r="AN2" s="9" t="s">
        <v>53</v>
      </c>
      <c r="AO2" s="9" t="s">
        <v>54</v>
      </c>
      <c r="AP2" s="9" t="s">
        <v>10</v>
      </c>
      <c r="AQ2" s="9" t="s">
        <v>55</v>
      </c>
      <c r="AS2" s="9" t="s">
        <v>51</v>
      </c>
      <c r="AT2" s="9" t="s">
        <v>52</v>
      </c>
      <c r="AU2" s="9" t="s">
        <v>53</v>
      </c>
      <c r="AV2" s="9" t="s">
        <v>54</v>
      </c>
      <c r="AW2" s="9" t="s">
        <v>10</v>
      </c>
      <c r="AX2" s="9" t="s">
        <v>55</v>
      </c>
      <c r="BG2" s="22"/>
      <c r="BH2" s="22"/>
      <c r="BI2" s="22"/>
      <c r="BJ2" s="9"/>
      <c r="BK2" s="9"/>
      <c r="BL2" s="19"/>
    </row>
    <row r="3" spans="1:65" x14ac:dyDescent="0.3">
      <c r="A3" s="1" t="s">
        <v>2</v>
      </c>
      <c r="B3" s="1" t="s">
        <v>4</v>
      </c>
      <c r="I3" s="2" t="s">
        <v>8</v>
      </c>
      <c r="L3" s="3">
        <v>0</v>
      </c>
      <c r="R3" s="5" t="s">
        <v>26</v>
      </c>
      <c r="S3" s="5" t="s">
        <v>26</v>
      </c>
      <c r="Y3" s="5">
        <f>Y2-U4</f>
        <v>20</v>
      </c>
      <c r="AA3" s="5">
        <v>20</v>
      </c>
      <c r="AB3" s="5">
        <f>AB2+U4</f>
        <v>15</v>
      </c>
      <c r="AC3" s="9" t="s">
        <v>50</v>
      </c>
      <c r="AD3" s="7"/>
      <c r="AL3" s="8">
        <v>0.05</v>
      </c>
      <c r="AM3" s="9">
        <f>Y3</f>
        <v>20</v>
      </c>
      <c r="AS3" s="8">
        <v>0.05</v>
      </c>
      <c r="AT3" s="9">
        <f>Y3</f>
        <v>20</v>
      </c>
      <c r="BH3" s="9"/>
      <c r="BI3" s="9"/>
      <c r="BJ3" s="9"/>
      <c r="BK3" s="9"/>
      <c r="BL3" s="19"/>
    </row>
    <row r="4" spans="1:65" x14ac:dyDescent="0.3">
      <c r="L4" s="3">
        <v>0</v>
      </c>
      <c r="U4" s="5">
        <v>0</v>
      </c>
      <c r="AC4" s="9">
        <v>0</v>
      </c>
      <c r="AD4" s="7"/>
      <c r="AI4" s="6">
        <v>0</v>
      </c>
      <c r="AL4" s="12"/>
      <c r="AM4" s="12"/>
      <c r="AN4" s="12"/>
      <c r="AO4" s="12">
        <v>5000</v>
      </c>
      <c r="AP4" s="12">
        <f>MAX(AO$4:AO4)</f>
        <v>5000</v>
      </c>
      <c r="AS4" s="12"/>
      <c r="AT4" s="12"/>
      <c r="AU4" s="12"/>
      <c r="AV4" s="12">
        <v>5000</v>
      </c>
      <c r="AW4" s="12">
        <f>MAX(AV$4:AV4)</f>
        <v>5000</v>
      </c>
      <c r="BG4" s="8"/>
      <c r="BH4" s="8"/>
      <c r="BI4" s="8"/>
      <c r="BJ4" s="12"/>
      <c r="BK4" s="12"/>
      <c r="BL4" s="12"/>
      <c r="BM4" s="8"/>
    </row>
    <row r="5" spans="1:65" x14ac:dyDescent="0.3">
      <c r="A5" s="1">
        <v>42640</v>
      </c>
      <c r="B5" s="1">
        <v>42640</v>
      </c>
      <c r="C5" s="1" t="s">
        <v>45</v>
      </c>
      <c r="D5" s="3">
        <v>740</v>
      </c>
      <c r="E5" s="3">
        <v>100</v>
      </c>
      <c r="F5" s="3">
        <f t="shared" ref="F5:F68" si="0">D5+E5</f>
        <v>840</v>
      </c>
      <c r="G5" s="11">
        <f t="shared" ref="G5:G68" si="1">B5-A5</f>
        <v>0</v>
      </c>
      <c r="H5" s="3" t="s">
        <v>17</v>
      </c>
      <c r="L5" s="2">
        <f t="shared" ref="L5:L68" si="2">IF(AND(F5&gt;=L$3,F5&lt;=L$4),0,1)</f>
        <v>1</v>
      </c>
      <c r="M5" s="2" t="s">
        <v>20</v>
      </c>
      <c r="N5" s="2">
        <v>7</v>
      </c>
      <c r="O5" s="2">
        <v>112580</v>
      </c>
      <c r="P5" s="2">
        <v>112583</v>
      </c>
      <c r="Q5" s="2">
        <v>111812</v>
      </c>
      <c r="R5" s="5">
        <f t="shared" ref="R5:R68" si="3">IF(M5="short",((P5-O5)+N5)/10,((O5-P5)+N5)/10)</f>
        <v>1</v>
      </c>
      <c r="S5" s="5">
        <f t="shared" ref="S5:S68" si="4">IF(M5="long",((Q5-O5)-N5)/10,((O5-Q5)-N5)/10)</f>
        <v>76.099999999999994</v>
      </c>
      <c r="U5" s="5">
        <f t="shared" ref="U5:U68" si="5">U$4-R5</f>
        <v>-1</v>
      </c>
      <c r="V5" s="5">
        <f t="shared" ref="V5:V68" si="6">S5+U$4</f>
        <v>76.099999999999994</v>
      </c>
      <c r="W5" s="7">
        <f t="shared" ref="W5:W68" si="7">IF(-U5&gt;N5/10,1, )</f>
        <v>1</v>
      </c>
      <c r="X5" s="7">
        <f t="shared" ref="X5:X68" si="8">IF(OR(I5="yes",K5="yes"),0,L5*W5)</f>
        <v>1</v>
      </c>
      <c r="Y5" s="5">
        <f t="shared" ref="Y5:Y68" si="9">IF(U5&lt;=-Y$3,-Y$3,0)</f>
        <v>0</v>
      </c>
      <c r="AA5" s="5">
        <f t="shared" ref="AA5:AA68" si="10">IF(AND(Y5=0,S5&gt;=AA$3-(N5/10)),0,-Y$3*W5)</f>
        <v>0</v>
      </c>
      <c r="AB5" s="5">
        <f t="shared" ref="AB5:AB68" si="11">IF(AND(Y5=0,V5&gt;AB$3),AB$3*W5,AA5*W5)</f>
        <v>15</v>
      </c>
      <c r="AC5" s="9">
        <f t="shared" ref="AC5:AC68" si="12">AC4+AB5</f>
        <v>15</v>
      </c>
      <c r="AD5" s="7">
        <f t="shared" ref="AD5:AD68" si="13">IF(AB5&gt;0,1, )</f>
        <v>1</v>
      </c>
      <c r="AE5" s="5">
        <f t="shared" ref="AE5:AE68" si="14">IF(I5="yes",AB5,)</f>
        <v>0</v>
      </c>
      <c r="AF5" s="5">
        <f t="shared" ref="AF5:AF68" si="15">IF(K5="yes",AB5, )</f>
        <v>0</v>
      </c>
      <c r="AG5" s="9">
        <f t="shared" ref="AG5:AG68" si="16">IF(L5=1, ,AB5)</f>
        <v>0</v>
      </c>
      <c r="AH5" s="9">
        <f t="shared" ref="AH5:AH68" si="17">X5*AB5</f>
        <v>15</v>
      </c>
      <c r="AI5" s="6">
        <f t="shared" ref="AI5:AI68" si="18">AI4+AH5</f>
        <v>15</v>
      </c>
      <c r="AJ5" s="2">
        <f t="shared" ref="AJ5:AJ68" si="19">IF(AH5&gt;0,1, )</f>
        <v>1</v>
      </c>
      <c r="AL5" s="12">
        <f t="shared" ref="AL5:AL68" si="20">IF(B5=B4,AL4,AO4*AL$3)</f>
        <v>250</v>
      </c>
      <c r="AM5" s="12">
        <f t="shared" ref="AM5:AM68" si="21">INT(AL5/AM$3)</f>
        <v>12</v>
      </c>
      <c r="AN5" s="12">
        <f t="shared" ref="AN5:AN68" si="22">AB5*AM5</f>
        <v>180</v>
      </c>
      <c r="AO5" s="12">
        <f t="shared" ref="AO5:AO68" si="23">AO4+AN5</f>
        <v>5180</v>
      </c>
      <c r="AP5" s="12">
        <f>MAX(AO$4:AO5)</f>
        <v>5180</v>
      </c>
      <c r="AQ5" s="8">
        <f t="shared" ref="AQ5:AQ68" si="24">(AO5-AP5)/AP5</f>
        <v>0</v>
      </c>
      <c r="AS5" s="12">
        <f t="shared" ref="AS5:AS68" si="25">IF(I5=I4,AS4,AV4*AS$3)</f>
        <v>0</v>
      </c>
      <c r="AT5" s="12">
        <f t="shared" ref="AT5:AT68" si="26">INT(AS5/AT$3)</f>
        <v>0</v>
      </c>
      <c r="AU5" s="12">
        <f t="shared" ref="AU5:AU68" si="27">AH5*AT5</f>
        <v>0</v>
      </c>
      <c r="AV5" s="12">
        <f t="shared" ref="AV5:AV68" si="28">AV4+AU5</f>
        <v>5000</v>
      </c>
      <c r="AW5" s="12">
        <f>MAX(AV$4:AV5)</f>
        <v>5000</v>
      </c>
      <c r="AX5" s="8">
        <f t="shared" ref="AX5:AX68" si="29">(AV5-AW5)/AW5</f>
        <v>0</v>
      </c>
      <c r="BH5" s="19"/>
      <c r="BI5" s="19"/>
      <c r="BJ5" s="12"/>
      <c r="BK5" s="12"/>
      <c r="BL5" s="12"/>
      <c r="BM5" s="8"/>
    </row>
    <row r="6" spans="1:65" x14ac:dyDescent="0.3">
      <c r="A6" s="1">
        <v>42640</v>
      </c>
      <c r="B6" s="1">
        <v>42640</v>
      </c>
      <c r="C6" s="1" t="s">
        <v>44</v>
      </c>
      <c r="D6" s="3">
        <v>1210</v>
      </c>
      <c r="E6" s="3">
        <v>-200</v>
      </c>
      <c r="F6" s="3">
        <f t="shared" si="0"/>
        <v>1010</v>
      </c>
      <c r="G6" s="11">
        <f t="shared" si="1"/>
        <v>0</v>
      </c>
      <c r="H6" s="3" t="s">
        <v>38</v>
      </c>
      <c r="L6" s="2">
        <f t="shared" si="2"/>
        <v>1</v>
      </c>
      <c r="M6" s="2" t="s">
        <v>21</v>
      </c>
      <c r="N6" s="14">
        <v>7</v>
      </c>
      <c r="O6" s="2">
        <v>100370</v>
      </c>
      <c r="P6" s="2">
        <v>100182</v>
      </c>
      <c r="Q6" s="2">
        <v>100808</v>
      </c>
      <c r="R6" s="5">
        <f t="shared" si="3"/>
        <v>19.5</v>
      </c>
      <c r="S6" s="5">
        <f t="shared" si="4"/>
        <v>43.1</v>
      </c>
      <c r="U6" s="5">
        <f t="shared" si="5"/>
        <v>-19.5</v>
      </c>
      <c r="V6" s="5">
        <f t="shared" si="6"/>
        <v>43.1</v>
      </c>
      <c r="W6" s="7">
        <f t="shared" si="7"/>
        <v>1</v>
      </c>
      <c r="X6" s="7">
        <f t="shared" si="8"/>
        <v>1</v>
      </c>
      <c r="Y6" s="5">
        <f t="shared" si="9"/>
        <v>0</v>
      </c>
      <c r="AA6" s="6">
        <f t="shared" si="10"/>
        <v>0</v>
      </c>
      <c r="AB6" s="5">
        <f t="shared" si="11"/>
        <v>15</v>
      </c>
      <c r="AC6" s="9">
        <f t="shared" si="12"/>
        <v>30</v>
      </c>
      <c r="AD6" s="7">
        <f t="shared" si="13"/>
        <v>1</v>
      </c>
      <c r="AE6" s="5">
        <f t="shared" si="14"/>
        <v>0</v>
      </c>
      <c r="AF6" s="5">
        <f t="shared" si="15"/>
        <v>0</v>
      </c>
      <c r="AG6" s="9">
        <f t="shared" si="16"/>
        <v>0</v>
      </c>
      <c r="AH6" s="9">
        <f t="shared" si="17"/>
        <v>15</v>
      </c>
      <c r="AI6" s="10">
        <f t="shared" si="18"/>
        <v>30</v>
      </c>
      <c r="AJ6" s="2">
        <f t="shared" si="19"/>
        <v>1</v>
      </c>
      <c r="AL6" s="12">
        <f t="shared" si="20"/>
        <v>250</v>
      </c>
      <c r="AM6" s="12">
        <f t="shared" si="21"/>
        <v>12</v>
      </c>
      <c r="AN6" s="12">
        <f t="shared" si="22"/>
        <v>180</v>
      </c>
      <c r="AO6" s="12">
        <f t="shared" si="23"/>
        <v>5360</v>
      </c>
      <c r="AP6" s="12">
        <f>MAX(AO$4:AO6)</f>
        <v>5360</v>
      </c>
      <c r="AQ6" s="8">
        <f t="shared" si="24"/>
        <v>0</v>
      </c>
      <c r="AS6" s="12">
        <f t="shared" si="25"/>
        <v>0</v>
      </c>
      <c r="AT6" s="12">
        <f t="shared" si="26"/>
        <v>0</v>
      </c>
      <c r="AU6" s="12">
        <f t="shared" si="27"/>
        <v>0</v>
      </c>
      <c r="AV6" s="12">
        <f t="shared" si="28"/>
        <v>5000</v>
      </c>
      <c r="AW6" s="12">
        <f>MAX(AV$4:AV6)</f>
        <v>5000</v>
      </c>
      <c r="AX6" s="8">
        <f t="shared" si="29"/>
        <v>0</v>
      </c>
      <c r="BH6" s="19"/>
      <c r="BI6" s="19"/>
      <c r="BJ6" s="12"/>
      <c r="BK6" s="12"/>
      <c r="BL6" s="12"/>
      <c r="BM6" s="8"/>
    </row>
    <row r="7" spans="1:65" x14ac:dyDescent="0.3">
      <c r="A7" s="1">
        <v>42640</v>
      </c>
      <c r="B7" s="1">
        <v>42640</v>
      </c>
      <c r="C7" s="1" t="s">
        <v>45</v>
      </c>
      <c r="D7" s="3">
        <v>1210</v>
      </c>
      <c r="E7" s="3">
        <v>100</v>
      </c>
      <c r="F7" s="3">
        <f t="shared" si="0"/>
        <v>1310</v>
      </c>
      <c r="G7" s="11">
        <f t="shared" si="1"/>
        <v>0</v>
      </c>
      <c r="H7" s="3" t="s">
        <v>17</v>
      </c>
      <c r="L7" s="2">
        <f t="shared" si="2"/>
        <v>1</v>
      </c>
      <c r="M7" s="2" t="s">
        <v>21</v>
      </c>
      <c r="N7" s="14">
        <v>7</v>
      </c>
      <c r="O7" s="2">
        <v>112160</v>
      </c>
      <c r="P7" s="2">
        <v>111812</v>
      </c>
      <c r="Q7" s="2">
        <v>112491</v>
      </c>
      <c r="R7" s="5">
        <f t="shared" si="3"/>
        <v>35.5</v>
      </c>
      <c r="S7" s="5">
        <f t="shared" si="4"/>
        <v>32.4</v>
      </c>
      <c r="U7" s="5">
        <f t="shared" si="5"/>
        <v>-35.5</v>
      </c>
      <c r="V7" s="5">
        <f t="shared" si="6"/>
        <v>32.4</v>
      </c>
      <c r="W7" s="7">
        <f t="shared" si="7"/>
        <v>1</v>
      </c>
      <c r="X7" s="7">
        <f t="shared" si="8"/>
        <v>1</v>
      </c>
      <c r="Y7" s="5">
        <f t="shared" si="9"/>
        <v>-20</v>
      </c>
      <c r="AA7" s="6">
        <f t="shared" si="10"/>
        <v>-20</v>
      </c>
      <c r="AB7" s="5">
        <f t="shared" si="11"/>
        <v>-20</v>
      </c>
      <c r="AC7" s="9">
        <f t="shared" si="12"/>
        <v>10</v>
      </c>
      <c r="AD7" s="7">
        <f t="shared" si="13"/>
        <v>0</v>
      </c>
      <c r="AE7" s="5">
        <f t="shared" si="14"/>
        <v>0</v>
      </c>
      <c r="AF7" s="5">
        <f t="shared" si="15"/>
        <v>0</v>
      </c>
      <c r="AG7" s="9">
        <f t="shared" si="16"/>
        <v>0</v>
      </c>
      <c r="AH7" s="9">
        <f t="shared" si="17"/>
        <v>-20</v>
      </c>
      <c r="AI7" s="10">
        <f t="shared" si="18"/>
        <v>10</v>
      </c>
      <c r="AJ7" s="2">
        <f t="shared" si="19"/>
        <v>0</v>
      </c>
      <c r="AL7" s="12">
        <f t="shared" si="20"/>
        <v>250</v>
      </c>
      <c r="AM7" s="12">
        <f t="shared" si="21"/>
        <v>12</v>
      </c>
      <c r="AN7" s="12">
        <f t="shared" si="22"/>
        <v>-240</v>
      </c>
      <c r="AO7" s="12">
        <f t="shared" si="23"/>
        <v>5120</v>
      </c>
      <c r="AP7" s="12">
        <f>MAX(AO$4:AO7)</f>
        <v>5360</v>
      </c>
      <c r="AQ7" s="8">
        <f t="shared" si="24"/>
        <v>-4.4776119402985072E-2</v>
      </c>
      <c r="AS7" s="12">
        <f t="shared" si="25"/>
        <v>0</v>
      </c>
      <c r="AT7" s="12">
        <f t="shared" si="26"/>
        <v>0</v>
      </c>
      <c r="AU7" s="12">
        <f t="shared" si="27"/>
        <v>0</v>
      </c>
      <c r="AV7" s="12">
        <f t="shared" si="28"/>
        <v>5000</v>
      </c>
      <c r="AW7" s="12">
        <f>MAX(AV$4:AV7)</f>
        <v>5000</v>
      </c>
      <c r="AX7" s="8">
        <f t="shared" si="29"/>
        <v>0</v>
      </c>
      <c r="BH7" s="19"/>
      <c r="BI7" s="19"/>
      <c r="BJ7" s="12"/>
      <c r="BK7" s="12"/>
      <c r="BL7" s="12"/>
      <c r="BM7" s="8"/>
    </row>
    <row r="8" spans="1:65" x14ac:dyDescent="0.3">
      <c r="A8" s="1">
        <v>42640</v>
      </c>
      <c r="B8" s="1">
        <v>42640</v>
      </c>
      <c r="C8" s="1" t="s">
        <v>45</v>
      </c>
      <c r="D8" s="3">
        <v>1555</v>
      </c>
      <c r="E8" s="3">
        <v>100</v>
      </c>
      <c r="F8" s="3">
        <f t="shared" si="0"/>
        <v>1655</v>
      </c>
      <c r="G8" s="11">
        <f t="shared" si="1"/>
        <v>0</v>
      </c>
      <c r="H8" s="3" t="s">
        <v>17</v>
      </c>
      <c r="L8" s="2">
        <f t="shared" si="2"/>
        <v>1</v>
      </c>
      <c r="M8" s="2" t="s">
        <v>20</v>
      </c>
      <c r="N8" s="14">
        <v>7</v>
      </c>
      <c r="O8" s="2">
        <v>112080</v>
      </c>
      <c r="P8" s="2">
        <v>112255</v>
      </c>
      <c r="Q8" s="2">
        <v>111812</v>
      </c>
      <c r="R8" s="5">
        <f t="shared" si="3"/>
        <v>18.2</v>
      </c>
      <c r="S8" s="5">
        <f t="shared" si="4"/>
        <v>26.1</v>
      </c>
      <c r="U8" s="5">
        <f t="shared" si="5"/>
        <v>-18.2</v>
      </c>
      <c r="V8" s="5">
        <f t="shared" si="6"/>
        <v>26.1</v>
      </c>
      <c r="W8" s="7">
        <f t="shared" si="7"/>
        <v>1</v>
      </c>
      <c r="X8" s="7">
        <f t="shared" si="8"/>
        <v>1</v>
      </c>
      <c r="Y8" s="5">
        <f t="shared" si="9"/>
        <v>0</v>
      </c>
      <c r="AA8" s="6">
        <f t="shared" si="10"/>
        <v>0</v>
      </c>
      <c r="AB8" s="5">
        <f t="shared" si="11"/>
        <v>15</v>
      </c>
      <c r="AC8" s="9">
        <f t="shared" si="12"/>
        <v>25</v>
      </c>
      <c r="AD8" s="7">
        <f t="shared" si="13"/>
        <v>1</v>
      </c>
      <c r="AE8" s="5">
        <f t="shared" si="14"/>
        <v>0</v>
      </c>
      <c r="AF8" s="5">
        <f t="shared" si="15"/>
        <v>0</v>
      </c>
      <c r="AG8" s="9">
        <f t="shared" si="16"/>
        <v>0</v>
      </c>
      <c r="AH8" s="9">
        <f t="shared" si="17"/>
        <v>15</v>
      </c>
      <c r="AI8" s="10">
        <f t="shared" si="18"/>
        <v>25</v>
      </c>
      <c r="AJ8" s="2">
        <f t="shared" si="19"/>
        <v>1</v>
      </c>
      <c r="AL8" s="12">
        <f t="shared" si="20"/>
        <v>250</v>
      </c>
      <c r="AM8" s="12">
        <f t="shared" si="21"/>
        <v>12</v>
      </c>
      <c r="AN8" s="12">
        <f t="shared" si="22"/>
        <v>180</v>
      </c>
      <c r="AO8" s="12">
        <f t="shared" si="23"/>
        <v>5300</v>
      </c>
      <c r="AP8" s="12">
        <f>MAX(AO$4:AO8)</f>
        <v>5360</v>
      </c>
      <c r="AQ8" s="8">
        <f t="shared" si="24"/>
        <v>-1.1194029850746268E-2</v>
      </c>
      <c r="AS8" s="12">
        <f t="shared" si="25"/>
        <v>0</v>
      </c>
      <c r="AT8" s="12">
        <f t="shared" si="26"/>
        <v>0</v>
      </c>
      <c r="AU8" s="12">
        <f t="shared" si="27"/>
        <v>0</v>
      </c>
      <c r="AV8" s="12">
        <f t="shared" si="28"/>
        <v>5000</v>
      </c>
      <c r="AW8" s="12">
        <f>MAX(AV$4:AV8)</f>
        <v>5000</v>
      </c>
      <c r="AX8" s="8">
        <f t="shared" si="29"/>
        <v>0</v>
      </c>
      <c r="BH8" s="19"/>
      <c r="BI8" s="19"/>
      <c r="BJ8" s="12"/>
      <c r="BK8" s="12"/>
      <c r="BL8" s="12"/>
      <c r="BM8" s="8"/>
    </row>
    <row r="9" spans="1:65" x14ac:dyDescent="0.3">
      <c r="A9" s="1">
        <v>42641</v>
      </c>
      <c r="B9" s="1">
        <v>42641</v>
      </c>
      <c r="C9" s="1" t="s">
        <v>44</v>
      </c>
      <c r="D9" s="3">
        <v>1040</v>
      </c>
      <c r="E9" s="3">
        <v>-200</v>
      </c>
      <c r="F9" s="3">
        <f t="shared" si="0"/>
        <v>840</v>
      </c>
      <c r="G9" s="11">
        <f t="shared" si="1"/>
        <v>0</v>
      </c>
      <c r="H9" s="3" t="s">
        <v>38</v>
      </c>
      <c r="L9" s="2">
        <f t="shared" si="2"/>
        <v>1</v>
      </c>
      <c r="M9" s="2" t="s">
        <v>20</v>
      </c>
      <c r="N9" s="14">
        <v>7</v>
      </c>
      <c r="O9" s="2">
        <v>100770</v>
      </c>
      <c r="P9" s="2">
        <v>100808</v>
      </c>
      <c r="Q9" s="2">
        <v>100441</v>
      </c>
      <c r="R9" s="5">
        <f t="shared" si="3"/>
        <v>4.5</v>
      </c>
      <c r="S9" s="5">
        <f t="shared" si="4"/>
        <v>32.200000000000003</v>
      </c>
      <c r="U9" s="5">
        <f t="shared" si="5"/>
        <v>-4.5</v>
      </c>
      <c r="V9" s="5">
        <f t="shared" si="6"/>
        <v>32.200000000000003</v>
      </c>
      <c r="W9" s="7">
        <f t="shared" si="7"/>
        <v>1</v>
      </c>
      <c r="X9" s="7">
        <f t="shared" si="8"/>
        <v>1</v>
      </c>
      <c r="Y9" s="5">
        <f t="shared" si="9"/>
        <v>0</v>
      </c>
      <c r="AA9" s="6">
        <f t="shared" si="10"/>
        <v>0</v>
      </c>
      <c r="AB9" s="5">
        <f t="shared" si="11"/>
        <v>15</v>
      </c>
      <c r="AC9" s="9">
        <f t="shared" si="12"/>
        <v>40</v>
      </c>
      <c r="AD9" s="7">
        <f t="shared" si="13"/>
        <v>1</v>
      </c>
      <c r="AE9" s="5">
        <f t="shared" si="14"/>
        <v>0</v>
      </c>
      <c r="AF9" s="5">
        <f t="shared" si="15"/>
        <v>0</v>
      </c>
      <c r="AG9" s="9">
        <f t="shared" si="16"/>
        <v>0</v>
      </c>
      <c r="AH9" s="9">
        <f t="shared" si="17"/>
        <v>15</v>
      </c>
      <c r="AI9" s="10">
        <f t="shared" si="18"/>
        <v>40</v>
      </c>
      <c r="AJ9" s="2">
        <f t="shared" si="19"/>
        <v>1</v>
      </c>
      <c r="AL9" s="12">
        <f t="shared" si="20"/>
        <v>265</v>
      </c>
      <c r="AM9" s="12">
        <f t="shared" si="21"/>
        <v>13</v>
      </c>
      <c r="AN9" s="12">
        <f t="shared" si="22"/>
        <v>195</v>
      </c>
      <c r="AO9" s="12">
        <f t="shared" si="23"/>
        <v>5495</v>
      </c>
      <c r="AP9" s="12">
        <f>MAX(AO$4:AO9)</f>
        <v>5495</v>
      </c>
      <c r="AQ9" s="8">
        <f t="shared" si="24"/>
        <v>0</v>
      </c>
      <c r="AS9" s="12">
        <f t="shared" si="25"/>
        <v>0</v>
      </c>
      <c r="AT9" s="12">
        <f t="shared" si="26"/>
        <v>0</v>
      </c>
      <c r="AU9" s="12">
        <f t="shared" si="27"/>
        <v>0</v>
      </c>
      <c r="AV9" s="12">
        <f t="shared" si="28"/>
        <v>5000</v>
      </c>
      <c r="AW9" s="12">
        <f>MAX(AV$4:AV9)</f>
        <v>5000</v>
      </c>
      <c r="AX9" s="8">
        <f t="shared" si="29"/>
        <v>0</v>
      </c>
      <c r="BH9" s="19"/>
      <c r="BI9" s="19"/>
      <c r="BJ9" s="12"/>
      <c r="BK9" s="12"/>
      <c r="BL9" s="12"/>
      <c r="BM9" s="8"/>
    </row>
    <row r="10" spans="1:65" x14ac:dyDescent="0.3">
      <c r="A10" s="1">
        <v>42641</v>
      </c>
      <c r="B10" s="1">
        <v>42641</v>
      </c>
      <c r="C10" s="1" t="s">
        <v>44</v>
      </c>
      <c r="D10" s="3">
        <v>1755</v>
      </c>
      <c r="E10" s="3">
        <v>-200</v>
      </c>
      <c r="F10" s="3">
        <f t="shared" si="0"/>
        <v>1555</v>
      </c>
      <c r="G10" s="11">
        <f t="shared" si="1"/>
        <v>0</v>
      </c>
      <c r="H10" s="3" t="s">
        <v>43</v>
      </c>
      <c r="L10" s="2">
        <f t="shared" si="2"/>
        <v>1</v>
      </c>
      <c r="M10" s="2" t="s">
        <v>20</v>
      </c>
      <c r="N10" s="14">
        <v>10</v>
      </c>
      <c r="O10" s="2">
        <v>132580</v>
      </c>
      <c r="P10" s="2">
        <v>132685</v>
      </c>
      <c r="Q10" s="2">
        <v>130471</v>
      </c>
      <c r="R10" s="5">
        <f t="shared" si="3"/>
        <v>11.5</v>
      </c>
      <c r="S10" s="5">
        <f t="shared" si="4"/>
        <v>209.9</v>
      </c>
      <c r="U10" s="5">
        <f t="shared" si="5"/>
        <v>-11.5</v>
      </c>
      <c r="V10" s="5">
        <f t="shared" si="6"/>
        <v>209.9</v>
      </c>
      <c r="W10" s="7">
        <f t="shared" si="7"/>
        <v>1</v>
      </c>
      <c r="X10" s="7">
        <f t="shared" si="8"/>
        <v>1</v>
      </c>
      <c r="Y10" s="5">
        <f t="shared" si="9"/>
        <v>0</v>
      </c>
      <c r="AA10" s="6">
        <f t="shared" si="10"/>
        <v>0</v>
      </c>
      <c r="AB10" s="5">
        <f t="shared" si="11"/>
        <v>15</v>
      </c>
      <c r="AC10" s="9">
        <f t="shared" si="12"/>
        <v>55</v>
      </c>
      <c r="AD10" s="7">
        <f t="shared" si="13"/>
        <v>1</v>
      </c>
      <c r="AE10" s="5">
        <f t="shared" si="14"/>
        <v>0</v>
      </c>
      <c r="AF10" s="5">
        <f t="shared" si="15"/>
        <v>0</v>
      </c>
      <c r="AG10" s="9">
        <f t="shared" si="16"/>
        <v>0</v>
      </c>
      <c r="AH10" s="9">
        <f t="shared" si="17"/>
        <v>15</v>
      </c>
      <c r="AI10" s="10">
        <f t="shared" si="18"/>
        <v>55</v>
      </c>
      <c r="AJ10" s="2">
        <f t="shared" si="19"/>
        <v>1</v>
      </c>
      <c r="AL10" s="12">
        <f t="shared" si="20"/>
        <v>265</v>
      </c>
      <c r="AM10" s="12">
        <f t="shared" si="21"/>
        <v>13</v>
      </c>
      <c r="AN10" s="12">
        <f t="shared" si="22"/>
        <v>195</v>
      </c>
      <c r="AO10" s="12">
        <f t="shared" si="23"/>
        <v>5690</v>
      </c>
      <c r="AP10" s="12">
        <f>MAX(AO$4:AO10)</f>
        <v>5690</v>
      </c>
      <c r="AQ10" s="8">
        <f t="shared" si="24"/>
        <v>0</v>
      </c>
      <c r="AS10" s="12">
        <f t="shared" si="25"/>
        <v>0</v>
      </c>
      <c r="AT10" s="12">
        <f t="shared" si="26"/>
        <v>0</v>
      </c>
      <c r="AU10" s="12">
        <f t="shared" si="27"/>
        <v>0</v>
      </c>
      <c r="AV10" s="12">
        <f t="shared" si="28"/>
        <v>5000</v>
      </c>
      <c r="AW10" s="12">
        <f>MAX(AV$4:AV10)</f>
        <v>5000</v>
      </c>
      <c r="AX10" s="8">
        <f t="shared" si="29"/>
        <v>0</v>
      </c>
      <c r="BH10" s="19"/>
      <c r="BI10" s="19"/>
      <c r="BJ10" s="12"/>
      <c r="BK10" s="12"/>
      <c r="BL10" s="12"/>
      <c r="BM10" s="8"/>
    </row>
    <row r="11" spans="1:65" x14ac:dyDescent="0.3">
      <c r="A11" s="1">
        <v>42641</v>
      </c>
      <c r="B11" s="1">
        <v>42642</v>
      </c>
      <c r="C11" s="1" t="s">
        <v>44</v>
      </c>
      <c r="D11" s="3">
        <v>340</v>
      </c>
      <c r="E11" s="3">
        <v>-200</v>
      </c>
      <c r="F11" s="3">
        <f t="shared" si="0"/>
        <v>140</v>
      </c>
      <c r="G11" s="11">
        <f t="shared" si="1"/>
        <v>1</v>
      </c>
      <c r="H11" s="3" t="s">
        <v>43</v>
      </c>
      <c r="L11" s="2">
        <f t="shared" si="2"/>
        <v>1</v>
      </c>
      <c r="M11" s="2" t="s">
        <v>21</v>
      </c>
      <c r="N11" s="14">
        <v>10</v>
      </c>
      <c r="O11" s="2">
        <v>130470</v>
      </c>
      <c r="P11" s="2">
        <v>130471</v>
      </c>
      <c r="Q11" s="2">
        <v>131104</v>
      </c>
      <c r="R11" s="5">
        <f t="shared" si="3"/>
        <v>0.9</v>
      </c>
      <c r="S11" s="5">
        <f t="shared" si="4"/>
        <v>62.4</v>
      </c>
      <c r="U11" s="5">
        <f t="shared" si="5"/>
        <v>-0.9</v>
      </c>
      <c r="V11" s="5">
        <f t="shared" si="6"/>
        <v>62.4</v>
      </c>
      <c r="W11" s="7">
        <f t="shared" si="7"/>
        <v>0</v>
      </c>
      <c r="X11" s="7">
        <f t="shared" si="8"/>
        <v>0</v>
      </c>
      <c r="Y11" s="5">
        <f t="shared" si="9"/>
        <v>0</v>
      </c>
      <c r="AA11" s="6">
        <f t="shared" si="10"/>
        <v>0</v>
      </c>
      <c r="AB11" s="5">
        <f t="shared" si="11"/>
        <v>0</v>
      </c>
      <c r="AC11" s="9">
        <f t="shared" si="12"/>
        <v>55</v>
      </c>
      <c r="AD11" s="7">
        <f t="shared" si="13"/>
        <v>0</v>
      </c>
      <c r="AE11" s="5">
        <f t="shared" si="14"/>
        <v>0</v>
      </c>
      <c r="AF11" s="5">
        <f t="shared" si="15"/>
        <v>0</v>
      </c>
      <c r="AG11" s="9">
        <f t="shared" si="16"/>
        <v>0</v>
      </c>
      <c r="AH11" s="9">
        <f t="shared" si="17"/>
        <v>0</v>
      </c>
      <c r="AI11" s="10">
        <f t="shared" si="18"/>
        <v>55</v>
      </c>
      <c r="AJ11" s="2">
        <f t="shared" si="19"/>
        <v>0</v>
      </c>
      <c r="AL11" s="12">
        <f t="shared" si="20"/>
        <v>284.5</v>
      </c>
      <c r="AM11" s="12">
        <f t="shared" si="21"/>
        <v>14</v>
      </c>
      <c r="AN11" s="12">
        <f t="shared" si="22"/>
        <v>0</v>
      </c>
      <c r="AO11" s="12">
        <f t="shared" si="23"/>
        <v>5690</v>
      </c>
      <c r="AP11" s="12">
        <f>MAX(AO$4:AO11)</f>
        <v>5690</v>
      </c>
      <c r="AQ11" s="8">
        <f t="shared" si="24"/>
        <v>0</v>
      </c>
      <c r="AS11" s="12">
        <f t="shared" si="25"/>
        <v>0</v>
      </c>
      <c r="AT11" s="12">
        <f t="shared" si="26"/>
        <v>0</v>
      </c>
      <c r="AU11" s="12">
        <f t="shared" si="27"/>
        <v>0</v>
      </c>
      <c r="AV11" s="12">
        <f t="shared" si="28"/>
        <v>5000</v>
      </c>
      <c r="AW11" s="12">
        <f>MAX(AV$4:AV11)</f>
        <v>5000</v>
      </c>
      <c r="AX11" s="8">
        <f t="shared" si="29"/>
        <v>0</v>
      </c>
      <c r="BH11" s="19"/>
      <c r="BI11" s="19"/>
      <c r="BJ11" s="12"/>
      <c r="BK11" s="12"/>
      <c r="BL11" s="12"/>
      <c r="BM11" s="8"/>
    </row>
    <row r="12" spans="1:65" x14ac:dyDescent="0.3">
      <c r="A12" s="1">
        <v>42640</v>
      </c>
      <c r="B12" s="1">
        <v>42642</v>
      </c>
      <c r="C12" s="1" t="s">
        <v>44</v>
      </c>
      <c r="D12" s="3">
        <v>725</v>
      </c>
      <c r="E12" s="3">
        <v>-200</v>
      </c>
      <c r="F12" s="3">
        <f t="shared" si="0"/>
        <v>525</v>
      </c>
      <c r="G12" s="11">
        <f t="shared" si="1"/>
        <v>2</v>
      </c>
      <c r="H12" s="3" t="s">
        <v>38</v>
      </c>
      <c r="I12" s="2" t="s">
        <v>11</v>
      </c>
      <c r="J12" s="2">
        <v>10</v>
      </c>
      <c r="L12" s="2">
        <f t="shared" si="2"/>
        <v>1</v>
      </c>
      <c r="M12" s="2" t="s">
        <v>20</v>
      </c>
      <c r="N12" s="14">
        <v>7</v>
      </c>
      <c r="O12" s="2">
        <v>101420</v>
      </c>
      <c r="P12" s="2">
        <v>101486</v>
      </c>
      <c r="Q12" s="2">
        <v>101326</v>
      </c>
      <c r="R12" s="5">
        <f t="shared" si="3"/>
        <v>7.3</v>
      </c>
      <c r="S12" s="5">
        <f t="shared" si="4"/>
        <v>8.6999999999999993</v>
      </c>
      <c r="U12" s="5">
        <f t="shared" si="5"/>
        <v>-7.3</v>
      </c>
      <c r="V12" s="5">
        <f t="shared" si="6"/>
        <v>8.6999999999999993</v>
      </c>
      <c r="W12" s="7">
        <f t="shared" si="7"/>
        <v>1</v>
      </c>
      <c r="X12" s="7">
        <f t="shared" si="8"/>
        <v>0</v>
      </c>
      <c r="Y12" s="5">
        <f t="shared" si="9"/>
        <v>0</v>
      </c>
      <c r="AA12" s="6">
        <f t="shared" si="10"/>
        <v>-20</v>
      </c>
      <c r="AB12" s="5">
        <f t="shared" si="11"/>
        <v>-20</v>
      </c>
      <c r="AC12" s="9">
        <f t="shared" si="12"/>
        <v>35</v>
      </c>
      <c r="AD12" s="7">
        <f t="shared" si="13"/>
        <v>0</v>
      </c>
      <c r="AE12" s="5">
        <f t="shared" si="14"/>
        <v>-20</v>
      </c>
      <c r="AF12" s="5">
        <f t="shared" si="15"/>
        <v>0</v>
      </c>
      <c r="AG12" s="9">
        <f t="shared" si="16"/>
        <v>0</v>
      </c>
      <c r="AH12" s="9">
        <f t="shared" si="17"/>
        <v>0</v>
      </c>
      <c r="AI12" s="10">
        <f t="shared" si="18"/>
        <v>55</v>
      </c>
      <c r="AJ12" s="2">
        <f t="shared" si="19"/>
        <v>0</v>
      </c>
      <c r="AL12" s="12">
        <f t="shared" si="20"/>
        <v>284.5</v>
      </c>
      <c r="AM12" s="12">
        <f t="shared" si="21"/>
        <v>14</v>
      </c>
      <c r="AN12" s="12">
        <f t="shared" si="22"/>
        <v>-280</v>
      </c>
      <c r="AO12" s="12">
        <f t="shared" si="23"/>
        <v>5410</v>
      </c>
      <c r="AP12" s="12">
        <f>MAX(AO$4:AO12)</f>
        <v>5690</v>
      </c>
      <c r="AQ12" s="8">
        <f t="shared" si="24"/>
        <v>-4.9209138840070298E-2</v>
      </c>
      <c r="AS12" s="12">
        <f t="shared" si="25"/>
        <v>250</v>
      </c>
      <c r="AT12" s="12">
        <f t="shared" si="26"/>
        <v>12</v>
      </c>
      <c r="AU12" s="12">
        <f t="shared" si="27"/>
        <v>0</v>
      </c>
      <c r="AV12" s="12">
        <f t="shared" si="28"/>
        <v>5000</v>
      </c>
      <c r="AW12" s="12">
        <f>MAX(AV$4:AV12)</f>
        <v>5000</v>
      </c>
      <c r="AX12" s="8">
        <f t="shared" si="29"/>
        <v>0</v>
      </c>
      <c r="BH12" s="19"/>
      <c r="BI12" s="19"/>
      <c r="BJ12" s="12"/>
      <c r="BK12" s="12"/>
      <c r="BL12" s="12"/>
      <c r="BM12" s="8"/>
    </row>
    <row r="13" spans="1:65" x14ac:dyDescent="0.3">
      <c r="A13" s="1">
        <v>42642</v>
      </c>
      <c r="B13" s="1">
        <v>42642</v>
      </c>
      <c r="C13" s="1" t="s">
        <v>44</v>
      </c>
      <c r="D13" s="3">
        <v>1235</v>
      </c>
      <c r="E13" s="3">
        <v>-200</v>
      </c>
      <c r="F13" s="3">
        <f t="shared" si="0"/>
        <v>1035</v>
      </c>
      <c r="G13" s="11">
        <f t="shared" si="1"/>
        <v>0</v>
      </c>
      <c r="H13" s="3" t="s">
        <v>43</v>
      </c>
      <c r="L13" s="2">
        <f t="shared" si="2"/>
        <v>1</v>
      </c>
      <c r="M13" s="2" t="s">
        <v>20</v>
      </c>
      <c r="N13" s="14">
        <v>10</v>
      </c>
      <c r="O13" s="2">
        <v>131130</v>
      </c>
      <c r="P13" s="2">
        <v>131104</v>
      </c>
      <c r="Q13" s="2">
        <v>130572</v>
      </c>
      <c r="R13" s="5">
        <f t="shared" si="3"/>
        <v>-1.6</v>
      </c>
      <c r="S13" s="5">
        <f t="shared" si="4"/>
        <v>54.8</v>
      </c>
      <c r="U13" s="5">
        <f t="shared" si="5"/>
        <v>1.6</v>
      </c>
      <c r="V13" s="5">
        <f t="shared" si="6"/>
        <v>54.8</v>
      </c>
      <c r="W13" s="7">
        <f t="shared" si="7"/>
        <v>0</v>
      </c>
      <c r="X13" s="7">
        <f t="shared" si="8"/>
        <v>0</v>
      </c>
      <c r="Y13" s="5">
        <f t="shared" si="9"/>
        <v>0</v>
      </c>
      <c r="AA13" s="6">
        <f t="shared" si="10"/>
        <v>0</v>
      </c>
      <c r="AB13" s="5">
        <f t="shared" si="11"/>
        <v>0</v>
      </c>
      <c r="AC13" s="9">
        <f t="shared" si="12"/>
        <v>35</v>
      </c>
      <c r="AD13" s="7">
        <f t="shared" si="13"/>
        <v>0</v>
      </c>
      <c r="AE13" s="5">
        <f t="shared" si="14"/>
        <v>0</v>
      </c>
      <c r="AF13" s="5">
        <f t="shared" si="15"/>
        <v>0</v>
      </c>
      <c r="AG13" s="9">
        <f t="shared" si="16"/>
        <v>0</v>
      </c>
      <c r="AH13" s="9">
        <f t="shared" si="17"/>
        <v>0</v>
      </c>
      <c r="AI13" s="10">
        <f t="shared" si="18"/>
        <v>55</v>
      </c>
      <c r="AJ13" s="2">
        <f t="shared" si="19"/>
        <v>0</v>
      </c>
      <c r="AL13" s="12">
        <f t="shared" si="20"/>
        <v>284.5</v>
      </c>
      <c r="AM13" s="12">
        <f t="shared" si="21"/>
        <v>14</v>
      </c>
      <c r="AN13" s="12">
        <f t="shared" si="22"/>
        <v>0</v>
      </c>
      <c r="AO13" s="12">
        <f t="shared" si="23"/>
        <v>5410</v>
      </c>
      <c r="AP13" s="12">
        <f>MAX(AO$4:AO13)</f>
        <v>5690</v>
      </c>
      <c r="AQ13" s="8">
        <f t="shared" si="24"/>
        <v>-4.9209138840070298E-2</v>
      </c>
      <c r="AS13" s="12">
        <f t="shared" si="25"/>
        <v>250</v>
      </c>
      <c r="AT13" s="12">
        <f t="shared" si="26"/>
        <v>12</v>
      </c>
      <c r="AU13" s="12">
        <f t="shared" si="27"/>
        <v>0</v>
      </c>
      <c r="AV13" s="12">
        <f t="shared" si="28"/>
        <v>5000</v>
      </c>
      <c r="AW13" s="12">
        <f>MAX(AV$4:AV13)</f>
        <v>5000</v>
      </c>
      <c r="AX13" s="8">
        <f t="shared" si="29"/>
        <v>0</v>
      </c>
      <c r="BH13" s="19"/>
      <c r="BI13" s="19"/>
      <c r="BJ13" s="12"/>
      <c r="BK13" s="12"/>
      <c r="BL13" s="12"/>
      <c r="BM13" s="8"/>
    </row>
    <row r="14" spans="1:65" x14ac:dyDescent="0.3">
      <c r="A14" s="1">
        <v>42642</v>
      </c>
      <c r="B14" s="1">
        <v>42642</v>
      </c>
      <c r="C14" s="1" t="s">
        <v>44</v>
      </c>
      <c r="D14" s="3">
        <v>1235</v>
      </c>
      <c r="E14" s="3">
        <v>-200</v>
      </c>
      <c r="F14" s="3">
        <f t="shared" si="0"/>
        <v>1035</v>
      </c>
      <c r="G14" s="11">
        <f t="shared" si="1"/>
        <v>0</v>
      </c>
      <c r="H14" s="3" t="s">
        <v>38</v>
      </c>
      <c r="L14" s="2">
        <f t="shared" si="2"/>
        <v>1</v>
      </c>
      <c r="M14" s="2" t="s">
        <v>21</v>
      </c>
      <c r="N14" s="14">
        <v>7</v>
      </c>
      <c r="O14" s="2">
        <v>101350</v>
      </c>
      <c r="P14" s="2">
        <v>101344</v>
      </c>
      <c r="Q14" s="2">
        <v>101834</v>
      </c>
      <c r="R14" s="5">
        <f t="shared" si="3"/>
        <v>1.3</v>
      </c>
      <c r="S14" s="5">
        <f t="shared" si="4"/>
        <v>47.7</v>
      </c>
      <c r="U14" s="5">
        <f t="shared" si="5"/>
        <v>-1.3</v>
      </c>
      <c r="V14" s="5">
        <f t="shared" si="6"/>
        <v>47.7</v>
      </c>
      <c r="W14" s="7">
        <f t="shared" si="7"/>
        <v>1</v>
      </c>
      <c r="X14" s="7">
        <f t="shared" si="8"/>
        <v>1</v>
      </c>
      <c r="Y14" s="5">
        <f t="shared" si="9"/>
        <v>0</v>
      </c>
      <c r="AA14" s="6">
        <f t="shared" si="10"/>
        <v>0</v>
      </c>
      <c r="AB14" s="5">
        <f t="shared" si="11"/>
        <v>15</v>
      </c>
      <c r="AC14" s="9">
        <f t="shared" si="12"/>
        <v>50</v>
      </c>
      <c r="AD14" s="7">
        <f t="shared" si="13"/>
        <v>1</v>
      </c>
      <c r="AE14" s="5">
        <f t="shared" si="14"/>
        <v>0</v>
      </c>
      <c r="AF14" s="5">
        <f t="shared" si="15"/>
        <v>0</v>
      </c>
      <c r="AG14" s="9">
        <f t="shared" si="16"/>
        <v>0</v>
      </c>
      <c r="AH14" s="9">
        <f t="shared" si="17"/>
        <v>15</v>
      </c>
      <c r="AI14" s="10">
        <f t="shared" si="18"/>
        <v>70</v>
      </c>
      <c r="AJ14" s="2">
        <f t="shared" si="19"/>
        <v>1</v>
      </c>
      <c r="AL14" s="12">
        <f t="shared" si="20"/>
        <v>284.5</v>
      </c>
      <c r="AM14" s="12">
        <f t="shared" si="21"/>
        <v>14</v>
      </c>
      <c r="AN14" s="12">
        <f t="shared" si="22"/>
        <v>210</v>
      </c>
      <c r="AO14" s="12">
        <f t="shared" si="23"/>
        <v>5620</v>
      </c>
      <c r="AP14" s="12">
        <f>MAX(AO$4:AO14)</f>
        <v>5690</v>
      </c>
      <c r="AQ14" s="8">
        <f t="shared" si="24"/>
        <v>-1.2302284710017574E-2</v>
      </c>
      <c r="AS14" s="12">
        <f t="shared" si="25"/>
        <v>250</v>
      </c>
      <c r="AT14" s="12">
        <f t="shared" si="26"/>
        <v>12</v>
      </c>
      <c r="AU14" s="12">
        <f t="shared" si="27"/>
        <v>180</v>
      </c>
      <c r="AV14" s="12">
        <f t="shared" si="28"/>
        <v>5180</v>
      </c>
      <c r="AW14" s="12">
        <f>MAX(AV$4:AV14)</f>
        <v>5180</v>
      </c>
      <c r="AX14" s="8">
        <f t="shared" si="29"/>
        <v>0</v>
      </c>
      <c r="BH14" s="19"/>
      <c r="BI14" s="19"/>
      <c r="BJ14" s="12"/>
      <c r="BK14" s="12"/>
      <c r="BL14" s="12"/>
      <c r="BM14" s="8"/>
    </row>
    <row r="15" spans="1:65" x14ac:dyDescent="0.3">
      <c r="A15" s="1">
        <v>42642</v>
      </c>
      <c r="B15" s="1">
        <v>42642</v>
      </c>
      <c r="C15" s="1" t="s">
        <v>44</v>
      </c>
      <c r="D15" s="3">
        <v>1345</v>
      </c>
      <c r="E15" s="3">
        <v>-200</v>
      </c>
      <c r="F15" s="3">
        <f t="shared" si="0"/>
        <v>1145</v>
      </c>
      <c r="G15" s="11">
        <f t="shared" si="1"/>
        <v>0</v>
      </c>
      <c r="H15" s="3" t="s">
        <v>37</v>
      </c>
      <c r="I15" s="2" t="s">
        <v>11</v>
      </c>
      <c r="J15" s="2">
        <v>19</v>
      </c>
      <c r="L15" s="2">
        <f t="shared" si="2"/>
        <v>1</v>
      </c>
      <c r="M15" s="2" t="s">
        <v>21</v>
      </c>
      <c r="N15" s="14">
        <v>8</v>
      </c>
      <c r="O15" s="2">
        <v>76560</v>
      </c>
      <c r="P15" s="2">
        <v>76524</v>
      </c>
      <c r="Q15" s="2">
        <v>76881</v>
      </c>
      <c r="R15" s="5">
        <f t="shared" si="3"/>
        <v>4.4000000000000004</v>
      </c>
      <c r="S15" s="5">
        <f t="shared" si="4"/>
        <v>31.3</v>
      </c>
      <c r="U15" s="5">
        <f t="shared" si="5"/>
        <v>-4.4000000000000004</v>
      </c>
      <c r="V15" s="5">
        <f t="shared" si="6"/>
        <v>31.3</v>
      </c>
      <c r="W15" s="7">
        <f t="shared" si="7"/>
        <v>1</v>
      </c>
      <c r="X15" s="7">
        <f t="shared" si="8"/>
        <v>0</v>
      </c>
      <c r="Y15" s="5">
        <f t="shared" si="9"/>
        <v>0</v>
      </c>
      <c r="AA15" s="6">
        <f t="shared" si="10"/>
        <v>0</v>
      </c>
      <c r="AB15" s="5">
        <f t="shared" si="11"/>
        <v>15</v>
      </c>
      <c r="AC15" s="9">
        <f t="shared" si="12"/>
        <v>65</v>
      </c>
      <c r="AD15" s="7">
        <f t="shared" si="13"/>
        <v>1</v>
      </c>
      <c r="AE15" s="5">
        <f t="shared" si="14"/>
        <v>15</v>
      </c>
      <c r="AF15" s="5">
        <f t="shared" si="15"/>
        <v>0</v>
      </c>
      <c r="AG15" s="9">
        <f t="shared" si="16"/>
        <v>0</v>
      </c>
      <c r="AH15" s="9">
        <f t="shared" si="17"/>
        <v>0</v>
      </c>
      <c r="AI15" s="10">
        <f t="shared" si="18"/>
        <v>70</v>
      </c>
      <c r="AJ15" s="2">
        <f t="shared" si="19"/>
        <v>0</v>
      </c>
      <c r="AL15" s="12">
        <f t="shared" si="20"/>
        <v>284.5</v>
      </c>
      <c r="AM15" s="12">
        <f t="shared" si="21"/>
        <v>14</v>
      </c>
      <c r="AN15" s="12">
        <f t="shared" si="22"/>
        <v>210</v>
      </c>
      <c r="AO15" s="12">
        <f t="shared" si="23"/>
        <v>5830</v>
      </c>
      <c r="AP15" s="12">
        <f>MAX(AO$4:AO15)</f>
        <v>5830</v>
      </c>
      <c r="AQ15" s="8">
        <f t="shared" si="24"/>
        <v>0</v>
      </c>
      <c r="AS15" s="12">
        <f t="shared" si="25"/>
        <v>259</v>
      </c>
      <c r="AT15" s="12">
        <f t="shared" si="26"/>
        <v>12</v>
      </c>
      <c r="AU15" s="12">
        <f t="shared" si="27"/>
        <v>0</v>
      </c>
      <c r="AV15" s="12">
        <f t="shared" si="28"/>
        <v>5180</v>
      </c>
      <c r="AW15" s="12">
        <f>MAX(AV$4:AV15)</f>
        <v>5180</v>
      </c>
      <c r="AX15" s="8">
        <f t="shared" si="29"/>
        <v>0</v>
      </c>
      <c r="BH15" s="19"/>
      <c r="BI15" s="19"/>
      <c r="BJ15" s="12"/>
      <c r="BK15" s="12"/>
      <c r="BL15" s="12"/>
      <c r="BM15" s="8"/>
    </row>
    <row r="16" spans="1:65" x14ac:dyDescent="0.3">
      <c r="A16" s="1">
        <v>42642</v>
      </c>
      <c r="B16" s="1">
        <v>42642</v>
      </c>
      <c r="C16" s="1" t="s">
        <v>45</v>
      </c>
      <c r="D16" s="3">
        <v>1545</v>
      </c>
      <c r="E16" s="3">
        <v>100</v>
      </c>
      <c r="F16" s="3">
        <f t="shared" si="0"/>
        <v>1645</v>
      </c>
      <c r="G16" s="11">
        <f t="shared" si="1"/>
        <v>0</v>
      </c>
      <c r="H16" s="3" t="s">
        <v>17</v>
      </c>
      <c r="L16" s="2">
        <f t="shared" si="2"/>
        <v>1</v>
      </c>
      <c r="M16" s="2" t="s">
        <v>20</v>
      </c>
      <c r="N16" s="14">
        <v>7</v>
      </c>
      <c r="O16" s="2">
        <v>112460</v>
      </c>
      <c r="P16" s="2">
        <v>112491</v>
      </c>
      <c r="Q16" s="2">
        <v>111528</v>
      </c>
      <c r="R16" s="5">
        <f t="shared" si="3"/>
        <v>3.8</v>
      </c>
      <c r="S16" s="5">
        <f t="shared" si="4"/>
        <v>92.5</v>
      </c>
      <c r="U16" s="5">
        <f t="shared" si="5"/>
        <v>-3.8</v>
      </c>
      <c r="V16" s="5">
        <f t="shared" si="6"/>
        <v>92.5</v>
      </c>
      <c r="W16" s="7">
        <f t="shared" si="7"/>
        <v>1</v>
      </c>
      <c r="X16" s="7">
        <f t="shared" si="8"/>
        <v>1</v>
      </c>
      <c r="Y16" s="5">
        <f t="shared" si="9"/>
        <v>0</v>
      </c>
      <c r="AA16" s="6">
        <f t="shared" si="10"/>
        <v>0</v>
      </c>
      <c r="AB16" s="5">
        <f t="shared" si="11"/>
        <v>15</v>
      </c>
      <c r="AC16" s="9">
        <f t="shared" si="12"/>
        <v>80</v>
      </c>
      <c r="AD16" s="7">
        <f t="shared" si="13"/>
        <v>1</v>
      </c>
      <c r="AE16" s="5">
        <f t="shared" si="14"/>
        <v>0</v>
      </c>
      <c r="AF16" s="5">
        <f t="shared" si="15"/>
        <v>0</v>
      </c>
      <c r="AG16" s="9">
        <f t="shared" si="16"/>
        <v>0</v>
      </c>
      <c r="AH16" s="9">
        <f t="shared" si="17"/>
        <v>15</v>
      </c>
      <c r="AI16" s="10">
        <f t="shared" si="18"/>
        <v>85</v>
      </c>
      <c r="AJ16" s="2">
        <f t="shared" si="19"/>
        <v>1</v>
      </c>
      <c r="AL16" s="12">
        <f t="shared" si="20"/>
        <v>284.5</v>
      </c>
      <c r="AM16" s="12">
        <f t="shared" si="21"/>
        <v>14</v>
      </c>
      <c r="AN16" s="12">
        <f t="shared" si="22"/>
        <v>210</v>
      </c>
      <c r="AO16" s="12">
        <f t="shared" si="23"/>
        <v>6040</v>
      </c>
      <c r="AP16" s="12">
        <f>MAX(AO$4:AO16)</f>
        <v>6040</v>
      </c>
      <c r="AQ16" s="8">
        <f t="shared" si="24"/>
        <v>0</v>
      </c>
      <c r="AS16" s="12">
        <f t="shared" si="25"/>
        <v>259</v>
      </c>
      <c r="AT16" s="12">
        <f t="shared" si="26"/>
        <v>12</v>
      </c>
      <c r="AU16" s="12">
        <f t="shared" si="27"/>
        <v>180</v>
      </c>
      <c r="AV16" s="12">
        <f t="shared" si="28"/>
        <v>5360</v>
      </c>
      <c r="AW16" s="12">
        <f>MAX(AV$4:AV16)</f>
        <v>5360</v>
      </c>
      <c r="AX16" s="8">
        <f t="shared" si="29"/>
        <v>0</v>
      </c>
      <c r="BH16" s="19"/>
      <c r="BI16" s="19"/>
      <c r="BJ16" s="12"/>
      <c r="BK16" s="12"/>
      <c r="BL16" s="12"/>
      <c r="BM16" s="8"/>
    </row>
    <row r="17" spans="1:65" x14ac:dyDescent="0.3">
      <c r="A17" s="1">
        <v>42642</v>
      </c>
      <c r="B17" s="1">
        <v>42642</v>
      </c>
      <c r="C17" s="1" t="s">
        <v>44</v>
      </c>
      <c r="D17" s="3">
        <v>1915</v>
      </c>
      <c r="E17" s="3">
        <v>-200</v>
      </c>
      <c r="F17" s="3">
        <f t="shared" si="0"/>
        <v>1715</v>
      </c>
      <c r="G17" s="11">
        <f t="shared" si="1"/>
        <v>0</v>
      </c>
      <c r="H17" s="3" t="s">
        <v>37</v>
      </c>
      <c r="L17" s="2">
        <f t="shared" si="2"/>
        <v>1</v>
      </c>
      <c r="M17" s="2" t="s">
        <v>20</v>
      </c>
      <c r="N17" s="14">
        <v>8</v>
      </c>
      <c r="O17" s="2">
        <v>76860</v>
      </c>
      <c r="P17" s="2">
        <v>76881</v>
      </c>
      <c r="Q17" s="2">
        <v>75897</v>
      </c>
      <c r="R17" s="5">
        <f t="shared" si="3"/>
        <v>2.9</v>
      </c>
      <c r="S17" s="5">
        <f t="shared" si="4"/>
        <v>95.5</v>
      </c>
      <c r="U17" s="5">
        <f t="shared" si="5"/>
        <v>-2.9</v>
      </c>
      <c r="V17" s="5">
        <f t="shared" si="6"/>
        <v>95.5</v>
      </c>
      <c r="W17" s="7">
        <f t="shared" si="7"/>
        <v>1</v>
      </c>
      <c r="X17" s="7">
        <f t="shared" si="8"/>
        <v>1</v>
      </c>
      <c r="Y17" s="5">
        <f t="shared" si="9"/>
        <v>0</v>
      </c>
      <c r="AA17" s="6">
        <f t="shared" si="10"/>
        <v>0</v>
      </c>
      <c r="AB17" s="5">
        <f t="shared" si="11"/>
        <v>15</v>
      </c>
      <c r="AC17" s="9">
        <f t="shared" si="12"/>
        <v>95</v>
      </c>
      <c r="AD17" s="7">
        <f t="shared" si="13"/>
        <v>1</v>
      </c>
      <c r="AE17" s="5">
        <f t="shared" si="14"/>
        <v>0</v>
      </c>
      <c r="AF17" s="5">
        <f t="shared" si="15"/>
        <v>0</v>
      </c>
      <c r="AG17" s="9">
        <f t="shared" si="16"/>
        <v>0</v>
      </c>
      <c r="AH17" s="9">
        <f t="shared" si="17"/>
        <v>15</v>
      </c>
      <c r="AI17" s="10">
        <f t="shared" si="18"/>
        <v>100</v>
      </c>
      <c r="AJ17" s="2">
        <f t="shared" si="19"/>
        <v>1</v>
      </c>
      <c r="AL17" s="12">
        <f t="shared" si="20"/>
        <v>284.5</v>
      </c>
      <c r="AM17" s="12">
        <f t="shared" si="21"/>
        <v>14</v>
      </c>
      <c r="AN17" s="12">
        <f t="shared" si="22"/>
        <v>210</v>
      </c>
      <c r="AO17" s="12">
        <f t="shared" si="23"/>
        <v>6250</v>
      </c>
      <c r="AP17" s="12">
        <f>MAX(AO$4:AO17)</f>
        <v>6250</v>
      </c>
      <c r="AQ17" s="8">
        <f t="shared" si="24"/>
        <v>0</v>
      </c>
      <c r="AS17" s="12">
        <f t="shared" si="25"/>
        <v>259</v>
      </c>
      <c r="AT17" s="12">
        <f t="shared" si="26"/>
        <v>12</v>
      </c>
      <c r="AU17" s="12">
        <f t="shared" si="27"/>
        <v>180</v>
      </c>
      <c r="AV17" s="12">
        <f t="shared" si="28"/>
        <v>5540</v>
      </c>
      <c r="AW17" s="12">
        <f>MAX(AV$4:AV17)</f>
        <v>5540</v>
      </c>
      <c r="AX17" s="8">
        <f t="shared" si="29"/>
        <v>0</v>
      </c>
      <c r="BH17" s="19"/>
      <c r="BI17" s="19"/>
      <c r="BJ17" s="12"/>
      <c r="BK17" s="12"/>
      <c r="BL17" s="12"/>
      <c r="BM17" s="8"/>
    </row>
    <row r="18" spans="1:65" x14ac:dyDescent="0.3">
      <c r="A18" s="1">
        <v>42642</v>
      </c>
      <c r="B18" s="1">
        <v>42643</v>
      </c>
      <c r="C18" s="1" t="s">
        <v>44</v>
      </c>
      <c r="D18" s="3">
        <v>925</v>
      </c>
      <c r="E18" s="3">
        <v>-200</v>
      </c>
      <c r="F18" s="3">
        <f t="shared" si="0"/>
        <v>725</v>
      </c>
      <c r="G18" s="11">
        <f t="shared" si="1"/>
        <v>1</v>
      </c>
      <c r="H18" s="3" t="s">
        <v>38</v>
      </c>
      <c r="L18" s="2">
        <f t="shared" si="2"/>
        <v>1</v>
      </c>
      <c r="M18" s="2" t="s">
        <v>21</v>
      </c>
      <c r="N18" s="14">
        <v>7</v>
      </c>
      <c r="O18" s="2">
        <v>100750</v>
      </c>
      <c r="P18" s="2">
        <v>100739</v>
      </c>
      <c r="Q18" s="2">
        <v>101374</v>
      </c>
      <c r="R18" s="5">
        <f t="shared" si="3"/>
        <v>1.8</v>
      </c>
      <c r="S18" s="5">
        <f t="shared" si="4"/>
        <v>61.7</v>
      </c>
      <c r="U18" s="5">
        <f t="shared" si="5"/>
        <v>-1.8</v>
      </c>
      <c r="V18" s="5">
        <f t="shared" si="6"/>
        <v>61.7</v>
      </c>
      <c r="W18" s="7">
        <f t="shared" si="7"/>
        <v>1</v>
      </c>
      <c r="X18" s="7">
        <f t="shared" si="8"/>
        <v>1</v>
      </c>
      <c r="Y18" s="5">
        <f t="shared" si="9"/>
        <v>0</v>
      </c>
      <c r="AA18" s="6">
        <f t="shared" si="10"/>
        <v>0</v>
      </c>
      <c r="AB18" s="5">
        <f t="shared" si="11"/>
        <v>15</v>
      </c>
      <c r="AC18" s="9">
        <f t="shared" si="12"/>
        <v>110</v>
      </c>
      <c r="AD18" s="7">
        <f t="shared" si="13"/>
        <v>1</v>
      </c>
      <c r="AE18" s="5">
        <f t="shared" si="14"/>
        <v>0</v>
      </c>
      <c r="AF18" s="5">
        <f t="shared" si="15"/>
        <v>0</v>
      </c>
      <c r="AG18" s="9">
        <f t="shared" si="16"/>
        <v>0</v>
      </c>
      <c r="AH18" s="9">
        <f t="shared" si="17"/>
        <v>15</v>
      </c>
      <c r="AI18" s="10">
        <f t="shared" si="18"/>
        <v>115</v>
      </c>
      <c r="AJ18" s="2">
        <f t="shared" si="19"/>
        <v>1</v>
      </c>
      <c r="AL18" s="12">
        <f t="shared" si="20"/>
        <v>312.5</v>
      </c>
      <c r="AM18" s="12">
        <f t="shared" si="21"/>
        <v>15</v>
      </c>
      <c r="AN18" s="12">
        <f t="shared" si="22"/>
        <v>225</v>
      </c>
      <c r="AO18" s="12">
        <f t="shared" si="23"/>
        <v>6475</v>
      </c>
      <c r="AP18" s="12">
        <f>MAX(AO$4:AO18)</f>
        <v>6475</v>
      </c>
      <c r="AQ18" s="8">
        <f t="shared" si="24"/>
        <v>0</v>
      </c>
      <c r="AS18" s="12">
        <f t="shared" si="25"/>
        <v>259</v>
      </c>
      <c r="AT18" s="12">
        <f t="shared" si="26"/>
        <v>12</v>
      </c>
      <c r="AU18" s="12">
        <f t="shared" si="27"/>
        <v>180</v>
      </c>
      <c r="AV18" s="12">
        <f t="shared" si="28"/>
        <v>5720</v>
      </c>
      <c r="AW18" s="12">
        <f>MAX(AV$4:AV18)</f>
        <v>5720</v>
      </c>
      <c r="AX18" s="8">
        <f t="shared" si="29"/>
        <v>0</v>
      </c>
      <c r="BH18" s="19"/>
      <c r="BI18" s="19"/>
      <c r="BJ18" s="12"/>
      <c r="BK18" s="12"/>
      <c r="BL18" s="12"/>
      <c r="BM18" s="8"/>
    </row>
    <row r="19" spans="1:65" x14ac:dyDescent="0.3">
      <c r="A19" s="1">
        <v>42642</v>
      </c>
      <c r="B19" s="1">
        <v>42643</v>
      </c>
      <c r="C19" s="1" t="s">
        <v>44</v>
      </c>
      <c r="D19" s="3">
        <v>1015</v>
      </c>
      <c r="E19" s="3">
        <v>-200</v>
      </c>
      <c r="F19" s="3">
        <f t="shared" si="0"/>
        <v>815</v>
      </c>
      <c r="G19" s="11">
        <f t="shared" si="1"/>
        <v>1</v>
      </c>
      <c r="H19" s="3" t="s">
        <v>37</v>
      </c>
      <c r="L19" s="2">
        <f t="shared" si="2"/>
        <v>1</v>
      </c>
      <c r="M19" s="2" t="s">
        <v>21</v>
      </c>
      <c r="N19" s="14">
        <v>8</v>
      </c>
      <c r="O19" s="2">
        <v>75970</v>
      </c>
      <c r="P19" s="2">
        <v>75891</v>
      </c>
      <c r="Q19" s="2">
        <v>76707</v>
      </c>
      <c r="R19" s="5">
        <f t="shared" si="3"/>
        <v>8.6999999999999993</v>
      </c>
      <c r="S19" s="5">
        <f t="shared" si="4"/>
        <v>72.900000000000006</v>
      </c>
      <c r="U19" s="5">
        <f t="shared" si="5"/>
        <v>-8.6999999999999993</v>
      </c>
      <c r="V19" s="5">
        <f t="shared" si="6"/>
        <v>72.900000000000006</v>
      </c>
      <c r="W19" s="7">
        <f t="shared" si="7"/>
        <v>1</v>
      </c>
      <c r="X19" s="7">
        <f t="shared" si="8"/>
        <v>1</v>
      </c>
      <c r="Y19" s="5">
        <f t="shared" si="9"/>
        <v>0</v>
      </c>
      <c r="AA19" s="6">
        <f t="shared" si="10"/>
        <v>0</v>
      </c>
      <c r="AB19" s="5">
        <f t="shared" si="11"/>
        <v>15</v>
      </c>
      <c r="AC19" s="9">
        <f t="shared" si="12"/>
        <v>125</v>
      </c>
      <c r="AD19" s="7">
        <f t="shared" si="13"/>
        <v>1</v>
      </c>
      <c r="AE19" s="5">
        <f t="shared" si="14"/>
        <v>0</v>
      </c>
      <c r="AF19" s="5">
        <f t="shared" si="15"/>
        <v>0</v>
      </c>
      <c r="AG19" s="9">
        <f t="shared" si="16"/>
        <v>0</v>
      </c>
      <c r="AH19" s="9">
        <f t="shared" si="17"/>
        <v>15</v>
      </c>
      <c r="AI19" s="10">
        <f t="shared" si="18"/>
        <v>130</v>
      </c>
      <c r="AJ19" s="2">
        <f t="shared" si="19"/>
        <v>1</v>
      </c>
      <c r="AL19" s="12">
        <f t="shared" si="20"/>
        <v>312.5</v>
      </c>
      <c r="AM19" s="12">
        <f t="shared" si="21"/>
        <v>15</v>
      </c>
      <c r="AN19" s="12">
        <f t="shared" si="22"/>
        <v>225</v>
      </c>
      <c r="AO19" s="12">
        <f t="shared" si="23"/>
        <v>6700</v>
      </c>
      <c r="AP19" s="12">
        <f>MAX(AO$4:AO19)</f>
        <v>6700</v>
      </c>
      <c r="AQ19" s="8">
        <f t="shared" si="24"/>
        <v>0</v>
      </c>
      <c r="AS19" s="12">
        <f t="shared" si="25"/>
        <v>259</v>
      </c>
      <c r="AT19" s="12">
        <f t="shared" si="26"/>
        <v>12</v>
      </c>
      <c r="AU19" s="12">
        <f t="shared" si="27"/>
        <v>180</v>
      </c>
      <c r="AV19" s="12">
        <f t="shared" si="28"/>
        <v>5900</v>
      </c>
      <c r="AW19" s="12">
        <f>MAX(AV$4:AV19)</f>
        <v>5900</v>
      </c>
      <c r="AX19" s="8">
        <f t="shared" si="29"/>
        <v>0</v>
      </c>
      <c r="BH19" s="19"/>
      <c r="BI19" s="19"/>
      <c r="BJ19" s="12"/>
      <c r="BK19" s="12"/>
      <c r="BL19" s="12"/>
      <c r="BM19" s="8"/>
    </row>
    <row r="20" spans="1:65" x14ac:dyDescent="0.3">
      <c r="A20" s="1">
        <v>42643</v>
      </c>
      <c r="B20" s="1">
        <v>42643</v>
      </c>
      <c r="C20" s="1" t="s">
        <v>45</v>
      </c>
      <c r="D20" s="3">
        <v>1155</v>
      </c>
      <c r="E20" s="3">
        <v>100</v>
      </c>
      <c r="F20" s="3">
        <f t="shared" si="0"/>
        <v>1255</v>
      </c>
      <c r="G20" s="11">
        <f t="shared" si="1"/>
        <v>0</v>
      </c>
      <c r="H20" s="3" t="s">
        <v>17</v>
      </c>
      <c r="L20" s="2">
        <f t="shared" si="2"/>
        <v>1</v>
      </c>
      <c r="M20" s="2" t="s">
        <v>21</v>
      </c>
      <c r="N20" s="14">
        <v>7</v>
      </c>
      <c r="O20" s="2">
        <v>111610</v>
      </c>
      <c r="P20" s="2">
        <v>111528</v>
      </c>
      <c r="Q20" s="2">
        <v>112502</v>
      </c>
      <c r="R20" s="5">
        <f t="shared" si="3"/>
        <v>8.9</v>
      </c>
      <c r="S20" s="5">
        <f t="shared" si="4"/>
        <v>88.5</v>
      </c>
      <c r="U20" s="5">
        <f t="shared" si="5"/>
        <v>-8.9</v>
      </c>
      <c r="V20" s="5">
        <f t="shared" si="6"/>
        <v>88.5</v>
      </c>
      <c r="W20" s="7">
        <f t="shared" si="7"/>
        <v>1</v>
      </c>
      <c r="X20" s="7">
        <f t="shared" si="8"/>
        <v>1</v>
      </c>
      <c r="Y20" s="5">
        <f t="shared" si="9"/>
        <v>0</v>
      </c>
      <c r="AA20" s="6">
        <f t="shared" si="10"/>
        <v>0</v>
      </c>
      <c r="AB20" s="5">
        <f t="shared" si="11"/>
        <v>15</v>
      </c>
      <c r="AC20" s="9">
        <f t="shared" si="12"/>
        <v>140</v>
      </c>
      <c r="AD20" s="7">
        <f t="shared" si="13"/>
        <v>1</v>
      </c>
      <c r="AE20" s="5">
        <f t="shared" si="14"/>
        <v>0</v>
      </c>
      <c r="AF20" s="5">
        <f t="shared" si="15"/>
        <v>0</v>
      </c>
      <c r="AG20" s="9">
        <f t="shared" si="16"/>
        <v>0</v>
      </c>
      <c r="AH20" s="9">
        <f t="shared" si="17"/>
        <v>15</v>
      </c>
      <c r="AI20" s="10">
        <f t="shared" si="18"/>
        <v>145</v>
      </c>
      <c r="AJ20" s="2">
        <f t="shared" si="19"/>
        <v>1</v>
      </c>
      <c r="AL20" s="12">
        <f t="shared" si="20"/>
        <v>312.5</v>
      </c>
      <c r="AM20" s="12">
        <f t="shared" si="21"/>
        <v>15</v>
      </c>
      <c r="AN20" s="12">
        <f t="shared" si="22"/>
        <v>225</v>
      </c>
      <c r="AO20" s="12">
        <f t="shared" si="23"/>
        <v>6925</v>
      </c>
      <c r="AP20" s="12">
        <f>MAX(AO$4:AO20)</f>
        <v>6925</v>
      </c>
      <c r="AQ20" s="8">
        <f t="shared" si="24"/>
        <v>0</v>
      </c>
      <c r="AS20" s="12">
        <f t="shared" si="25"/>
        <v>259</v>
      </c>
      <c r="AT20" s="12">
        <f t="shared" si="26"/>
        <v>12</v>
      </c>
      <c r="AU20" s="12">
        <f t="shared" si="27"/>
        <v>180</v>
      </c>
      <c r="AV20" s="12">
        <f t="shared" si="28"/>
        <v>6080</v>
      </c>
      <c r="AW20" s="12">
        <f>MAX(AV$4:AV20)</f>
        <v>6080</v>
      </c>
      <c r="AX20" s="8">
        <f t="shared" si="29"/>
        <v>0</v>
      </c>
      <c r="BH20" s="19"/>
      <c r="BI20" s="19"/>
      <c r="BJ20" s="12"/>
      <c r="BK20" s="12"/>
      <c r="BL20" s="12"/>
      <c r="BM20" s="8"/>
    </row>
    <row r="21" spans="1:65" x14ac:dyDescent="0.3">
      <c r="A21" s="1">
        <v>42643</v>
      </c>
      <c r="B21" s="1">
        <v>42643</v>
      </c>
      <c r="C21" s="1" t="s">
        <v>44</v>
      </c>
      <c r="D21" s="3">
        <v>1615</v>
      </c>
      <c r="E21" s="3">
        <v>-200</v>
      </c>
      <c r="F21" s="3">
        <f t="shared" si="0"/>
        <v>1415</v>
      </c>
      <c r="G21" s="11">
        <f t="shared" si="1"/>
        <v>0</v>
      </c>
      <c r="H21" s="3" t="s">
        <v>43</v>
      </c>
      <c r="I21" s="2" t="s">
        <v>11</v>
      </c>
      <c r="J21" s="2">
        <v>17</v>
      </c>
      <c r="L21" s="2">
        <f t="shared" si="2"/>
        <v>1</v>
      </c>
      <c r="M21" s="2" t="s">
        <v>21</v>
      </c>
      <c r="N21" s="14">
        <v>10</v>
      </c>
      <c r="O21" s="2">
        <v>131000</v>
      </c>
      <c r="P21" s="2">
        <v>130854</v>
      </c>
      <c r="Q21" s="2">
        <v>131219</v>
      </c>
      <c r="R21" s="5">
        <f t="shared" si="3"/>
        <v>15.6</v>
      </c>
      <c r="S21" s="5">
        <f t="shared" si="4"/>
        <v>20.9</v>
      </c>
      <c r="U21" s="5">
        <f t="shared" si="5"/>
        <v>-15.6</v>
      </c>
      <c r="V21" s="5">
        <f t="shared" si="6"/>
        <v>20.9</v>
      </c>
      <c r="W21" s="7">
        <f t="shared" si="7"/>
        <v>1</v>
      </c>
      <c r="X21" s="7">
        <f t="shared" si="8"/>
        <v>0</v>
      </c>
      <c r="Y21" s="5">
        <f t="shared" si="9"/>
        <v>0</v>
      </c>
      <c r="AA21" s="6">
        <f t="shared" si="10"/>
        <v>0</v>
      </c>
      <c r="AB21" s="5">
        <f t="shared" si="11"/>
        <v>15</v>
      </c>
      <c r="AC21" s="9">
        <f t="shared" si="12"/>
        <v>155</v>
      </c>
      <c r="AD21" s="7">
        <f t="shared" si="13"/>
        <v>1</v>
      </c>
      <c r="AE21" s="5">
        <f t="shared" si="14"/>
        <v>15</v>
      </c>
      <c r="AF21" s="5">
        <f t="shared" si="15"/>
        <v>0</v>
      </c>
      <c r="AG21" s="9">
        <f t="shared" si="16"/>
        <v>0</v>
      </c>
      <c r="AH21" s="9">
        <f t="shared" si="17"/>
        <v>0</v>
      </c>
      <c r="AI21" s="10">
        <f t="shared" si="18"/>
        <v>145</v>
      </c>
      <c r="AJ21" s="2">
        <f t="shared" si="19"/>
        <v>0</v>
      </c>
      <c r="AL21" s="12">
        <f t="shared" si="20"/>
        <v>312.5</v>
      </c>
      <c r="AM21" s="12">
        <f t="shared" si="21"/>
        <v>15</v>
      </c>
      <c r="AN21" s="12">
        <f t="shared" si="22"/>
        <v>225</v>
      </c>
      <c r="AO21" s="12">
        <f t="shared" si="23"/>
        <v>7150</v>
      </c>
      <c r="AP21" s="12">
        <f>MAX(AO$4:AO21)</f>
        <v>7150</v>
      </c>
      <c r="AQ21" s="8">
        <f t="shared" si="24"/>
        <v>0</v>
      </c>
      <c r="AS21" s="12">
        <f t="shared" si="25"/>
        <v>304</v>
      </c>
      <c r="AT21" s="12">
        <f t="shared" si="26"/>
        <v>15</v>
      </c>
      <c r="AU21" s="12">
        <f t="shared" si="27"/>
        <v>0</v>
      </c>
      <c r="AV21" s="12">
        <f t="shared" si="28"/>
        <v>6080</v>
      </c>
      <c r="AW21" s="12">
        <f>MAX(AV$4:AV21)</f>
        <v>6080</v>
      </c>
      <c r="AX21" s="8">
        <f t="shared" si="29"/>
        <v>0</v>
      </c>
      <c r="BH21" s="19"/>
      <c r="BI21" s="19"/>
      <c r="BJ21" s="12"/>
      <c r="BK21" s="12"/>
      <c r="BL21" s="12"/>
      <c r="BM21" s="8"/>
    </row>
    <row r="22" spans="1:65" x14ac:dyDescent="0.3">
      <c r="A22" s="1">
        <v>42646</v>
      </c>
      <c r="B22" s="1">
        <v>42646</v>
      </c>
      <c r="C22" s="1" t="s">
        <v>45</v>
      </c>
      <c r="D22" s="3">
        <v>1400</v>
      </c>
      <c r="E22" s="3">
        <v>100</v>
      </c>
      <c r="F22" s="3">
        <f t="shared" si="0"/>
        <v>1500</v>
      </c>
      <c r="G22" s="11">
        <f t="shared" si="1"/>
        <v>0</v>
      </c>
      <c r="H22" s="3" t="s">
        <v>17</v>
      </c>
      <c r="I22" s="2" t="s">
        <v>11</v>
      </c>
      <c r="J22" s="2">
        <v>10</v>
      </c>
      <c r="L22" s="2">
        <f t="shared" si="2"/>
        <v>1</v>
      </c>
      <c r="M22" s="2" t="s">
        <v>21</v>
      </c>
      <c r="N22" s="14">
        <v>7</v>
      </c>
      <c r="O22" s="2">
        <v>112130</v>
      </c>
      <c r="P22" s="2">
        <v>112047</v>
      </c>
      <c r="Q22" s="2">
        <v>112157</v>
      </c>
      <c r="R22" s="5">
        <f t="shared" si="3"/>
        <v>9</v>
      </c>
      <c r="S22" s="5">
        <f t="shared" si="4"/>
        <v>2</v>
      </c>
      <c r="U22" s="5">
        <f t="shared" si="5"/>
        <v>-9</v>
      </c>
      <c r="V22" s="5">
        <f t="shared" si="6"/>
        <v>2</v>
      </c>
      <c r="W22" s="7">
        <f t="shared" si="7"/>
        <v>1</v>
      </c>
      <c r="X22" s="7">
        <f t="shared" si="8"/>
        <v>0</v>
      </c>
      <c r="Y22" s="5">
        <f t="shared" si="9"/>
        <v>0</v>
      </c>
      <c r="AA22" s="6">
        <f t="shared" si="10"/>
        <v>-20</v>
      </c>
      <c r="AB22" s="5">
        <f t="shared" si="11"/>
        <v>-20</v>
      </c>
      <c r="AC22" s="9">
        <f t="shared" si="12"/>
        <v>135</v>
      </c>
      <c r="AD22" s="7">
        <f t="shared" si="13"/>
        <v>0</v>
      </c>
      <c r="AE22" s="5">
        <f t="shared" si="14"/>
        <v>-20</v>
      </c>
      <c r="AF22" s="5">
        <f t="shared" si="15"/>
        <v>0</v>
      </c>
      <c r="AG22" s="9">
        <f t="shared" si="16"/>
        <v>0</v>
      </c>
      <c r="AH22" s="9">
        <f t="shared" si="17"/>
        <v>0</v>
      </c>
      <c r="AI22" s="10">
        <f t="shared" si="18"/>
        <v>145</v>
      </c>
      <c r="AJ22" s="2">
        <f t="shared" si="19"/>
        <v>0</v>
      </c>
      <c r="AL22" s="12">
        <f t="shared" si="20"/>
        <v>357.5</v>
      </c>
      <c r="AM22" s="12">
        <f t="shared" si="21"/>
        <v>17</v>
      </c>
      <c r="AN22" s="12">
        <f t="shared" si="22"/>
        <v>-340</v>
      </c>
      <c r="AO22" s="12">
        <f t="shared" si="23"/>
        <v>6810</v>
      </c>
      <c r="AP22" s="12">
        <f>MAX(AO$4:AO22)</f>
        <v>7150</v>
      </c>
      <c r="AQ22" s="8">
        <f t="shared" si="24"/>
        <v>-4.7552447552447551E-2</v>
      </c>
      <c r="AS22" s="12">
        <f t="shared" si="25"/>
        <v>304</v>
      </c>
      <c r="AT22" s="12">
        <f t="shared" si="26"/>
        <v>15</v>
      </c>
      <c r="AU22" s="12">
        <f t="shared" si="27"/>
        <v>0</v>
      </c>
      <c r="AV22" s="12">
        <f t="shared" si="28"/>
        <v>6080</v>
      </c>
      <c r="AW22" s="12">
        <f>MAX(AV$4:AV22)</f>
        <v>6080</v>
      </c>
      <c r="AX22" s="8">
        <f t="shared" si="29"/>
        <v>0</v>
      </c>
      <c r="BH22" s="19"/>
      <c r="BI22" s="19"/>
      <c r="BJ22" s="12"/>
      <c r="BK22" s="12"/>
      <c r="BL22" s="12"/>
      <c r="BM22" s="8"/>
    </row>
    <row r="23" spans="1:65" x14ac:dyDescent="0.3">
      <c r="A23" s="1">
        <v>42646</v>
      </c>
      <c r="B23" s="1">
        <v>42647</v>
      </c>
      <c r="C23" s="1" t="s">
        <v>44</v>
      </c>
      <c r="D23" s="3">
        <v>945</v>
      </c>
      <c r="E23" s="3">
        <v>-200</v>
      </c>
      <c r="F23" s="3">
        <f t="shared" si="0"/>
        <v>745</v>
      </c>
      <c r="G23" s="11">
        <f t="shared" si="1"/>
        <v>1</v>
      </c>
      <c r="H23" s="3" t="s">
        <v>43</v>
      </c>
      <c r="L23" s="2">
        <f t="shared" si="2"/>
        <v>1</v>
      </c>
      <c r="M23" s="2" t="s">
        <v>20</v>
      </c>
      <c r="N23" s="14">
        <v>10</v>
      </c>
      <c r="O23" s="2">
        <v>131600</v>
      </c>
      <c r="P23" s="2">
        <v>131734</v>
      </c>
      <c r="Q23" s="2">
        <v>131393</v>
      </c>
      <c r="R23" s="5">
        <f t="shared" si="3"/>
        <v>14.4</v>
      </c>
      <c r="S23" s="5">
        <f t="shared" si="4"/>
        <v>19.7</v>
      </c>
      <c r="U23" s="5">
        <f t="shared" si="5"/>
        <v>-14.4</v>
      </c>
      <c r="V23" s="5">
        <f t="shared" si="6"/>
        <v>19.7</v>
      </c>
      <c r="W23" s="7">
        <f t="shared" si="7"/>
        <v>1</v>
      </c>
      <c r="X23" s="7">
        <f t="shared" si="8"/>
        <v>1</v>
      </c>
      <c r="Y23" s="5">
        <f t="shared" si="9"/>
        <v>0</v>
      </c>
      <c r="AA23" s="6">
        <f t="shared" si="10"/>
        <v>0</v>
      </c>
      <c r="AB23" s="5">
        <f t="shared" si="11"/>
        <v>15</v>
      </c>
      <c r="AC23" s="9">
        <f t="shared" si="12"/>
        <v>150</v>
      </c>
      <c r="AD23" s="7">
        <f t="shared" si="13"/>
        <v>1</v>
      </c>
      <c r="AE23" s="5">
        <f t="shared" si="14"/>
        <v>0</v>
      </c>
      <c r="AF23" s="5">
        <f t="shared" si="15"/>
        <v>0</v>
      </c>
      <c r="AG23" s="9">
        <f t="shared" si="16"/>
        <v>0</v>
      </c>
      <c r="AH23" s="9">
        <f t="shared" si="17"/>
        <v>15</v>
      </c>
      <c r="AI23" s="10">
        <f t="shared" si="18"/>
        <v>160</v>
      </c>
      <c r="AJ23" s="2">
        <f t="shared" si="19"/>
        <v>1</v>
      </c>
      <c r="AL23" s="12">
        <f t="shared" si="20"/>
        <v>340.5</v>
      </c>
      <c r="AM23" s="12">
        <f t="shared" si="21"/>
        <v>17</v>
      </c>
      <c r="AN23" s="12">
        <f t="shared" si="22"/>
        <v>255</v>
      </c>
      <c r="AO23" s="12">
        <f t="shared" si="23"/>
        <v>7065</v>
      </c>
      <c r="AP23" s="12">
        <f>MAX(AO$4:AO23)</f>
        <v>7150</v>
      </c>
      <c r="AQ23" s="8">
        <f t="shared" si="24"/>
        <v>-1.1888111888111888E-2</v>
      </c>
      <c r="AS23" s="12">
        <f t="shared" si="25"/>
        <v>304</v>
      </c>
      <c r="AT23" s="12">
        <f t="shared" si="26"/>
        <v>15</v>
      </c>
      <c r="AU23" s="12">
        <f t="shared" si="27"/>
        <v>225</v>
      </c>
      <c r="AV23" s="12">
        <f t="shared" si="28"/>
        <v>6305</v>
      </c>
      <c r="AW23" s="12">
        <f>MAX(AV$4:AV23)</f>
        <v>6305</v>
      </c>
      <c r="AX23" s="8">
        <f t="shared" si="29"/>
        <v>0</v>
      </c>
      <c r="BH23" s="19"/>
      <c r="BI23" s="19"/>
      <c r="BJ23" s="12"/>
      <c r="BK23" s="12"/>
      <c r="BL23" s="12"/>
      <c r="BM23" s="8"/>
    </row>
    <row r="24" spans="1:65" x14ac:dyDescent="0.3">
      <c r="A24" s="1">
        <v>42646</v>
      </c>
      <c r="B24" s="1">
        <v>42647</v>
      </c>
      <c r="C24" s="1" t="s">
        <v>45</v>
      </c>
      <c r="D24" s="3">
        <v>705</v>
      </c>
      <c r="E24" s="3">
        <v>100</v>
      </c>
      <c r="F24" s="3">
        <f t="shared" si="0"/>
        <v>805</v>
      </c>
      <c r="G24" s="11">
        <f t="shared" si="1"/>
        <v>1</v>
      </c>
      <c r="H24" s="3" t="s">
        <v>17</v>
      </c>
      <c r="L24" s="2">
        <f t="shared" si="2"/>
        <v>1</v>
      </c>
      <c r="M24" s="2" t="s">
        <v>21</v>
      </c>
      <c r="N24" s="14">
        <v>7</v>
      </c>
      <c r="O24" s="2">
        <v>111690</v>
      </c>
      <c r="P24" s="2">
        <v>111374</v>
      </c>
      <c r="Q24" s="2">
        <v>112382</v>
      </c>
      <c r="R24" s="5">
        <f t="shared" si="3"/>
        <v>32.299999999999997</v>
      </c>
      <c r="S24" s="5">
        <f t="shared" si="4"/>
        <v>68.5</v>
      </c>
      <c r="U24" s="5">
        <f t="shared" si="5"/>
        <v>-32.299999999999997</v>
      </c>
      <c r="V24" s="5">
        <f t="shared" si="6"/>
        <v>68.5</v>
      </c>
      <c r="W24" s="7">
        <f t="shared" si="7"/>
        <v>1</v>
      </c>
      <c r="X24" s="7">
        <f t="shared" si="8"/>
        <v>1</v>
      </c>
      <c r="Y24" s="5">
        <f t="shared" si="9"/>
        <v>-20</v>
      </c>
      <c r="AA24" s="6">
        <f t="shared" si="10"/>
        <v>-20</v>
      </c>
      <c r="AB24" s="5">
        <f t="shared" si="11"/>
        <v>-20</v>
      </c>
      <c r="AC24" s="9">
        <f t="shared" si="12"/>
        <v>130</v>
      </c>
      <c r="AD24" s="7">
        <f t="shared" si="13"/>
        <v>0</v>
      </c>
      <c r="AE24" s="5">
        <f t="shared" si="14"/>
        <v>0</v>
      </c>
      <c r="AF24" s="5">
        <f t="shared" si="15"/>
        <v>0</v>
      </c>
      <c r="AG24" s="9">
        <f t="shared" si="16"/>
        <v>0</v>
      </c>
      <c r="AH24" s="9">
        <f t="shared" si="17"/>
        <v>-20</v>
      </c>
      <c r="AI24" s="10">
        <f t="shared" si="18"/>
        <v>140</v>
      </c>
      <c r="AJ24" s="2">
        <f t="shared" si="19"/>
        <v>0</v>
      </c>
      <c r="AL24" s="12">
        <f t="shared" si="20"/>
        <v>340.5</v>
      </c>
      <c r="AM24" s="12">
        <f t="shared" si="21"/>
        <v>17</v>
      </c>
      <c r="AN24" s="12">
        <f t="shared" si="22"/>
        <v>-340</v>
      </c>
      <c r="AO24" s="12">
        <f t="shared" si="23"/>
        <v>6725</v>
      </c>
      <c r="AP24" s="12">
        <f>MAX(AO$4:AO24)</f>
        <v>7150</v>
      </c>
      <c r="AQ24" s="8">
        <f t="shared" si="24"/>
        <v>-5.944055944055944E-2</v>
      </c>
      <c r="AS24" s="12">
        <f t="shared" si="25"/>
        <v>304</v>
      </c>
      <c r="AT24" s="12">
        <f t="shared" si="26"/>
        <v>15</v>
      </c>
      <c r="AU24" s="12">
        <f t="shared" si="27"/>
        <v>-300</v>
      </c>
      <c r="AV24" s="12">
        <f t="shared" si="28"/>
        <v>6005</v>
      </c>
      <c r="AW24" s="12">
        <f>MAX(AV$4:AV24)</f>
        <v>6305</v>
      </c>
      <c r="AX24" s="8">
        <f t="shared" si="29"/>
        <v>-4.7581284694686754E-2</v>
      </c>
      <c r="BH24" s="19"/>
      <c r="BI24" s="19"/>
      <c r="BJ24" s="12"/>
      <c r="BK24" s="12"/>
      <c r="BL24" s="12"/>
      <c r="BM24" s="8"/>
    </row>
    <row r="25" spans="1:65" x14ac:dyDescent="0.3">
      <c r="A25" s="1">
        <v>42647</v>
      </c>
      <c r="B25" s="1">
        <v>42647</v>
      </c>
      <c r="C25" s="1" t="s">
        <v>45</v>
      </c>
      <c r="D25" s="3">
        <v>1535</v>
      </c>
      <c r="E25" s="3">
        <v>100</v>
      </c>
      <c r="F25" s="3">
        <f t="shared" si="0"/>
        <v>1635</v>
      </c>
      <c r="G25" s="11">
        <f t="shared" si="1"/>
        <v>0</v>
      </c>
      <c r="H25" s="3" t="s">
        <v>17</v>
      </c>
      <c r="I25" s="2" t="s">
        <v>11</v>
      </c>
      <c r="J25" s="2">
        <v>21</v>
      </c>
      <c r="K25" s="2" t="s">
        <v>11</v>
      </c>
      <c r="L25" s="2">
        <f t="shared" si="2"/>
        <v>1</v>
      </c>
      <c r="M25" s="2" t="s">
        <v>20</v>
      </c>
      <c r="N25" s="14">
        <v>7</v>
      </c>
      <c r="O25" s="2">
        <v>112150</v>
      </c>
      <c r="P25" s="2">
        <v>112143</v>
      </c>
      <c r="Q25" s="2">
        <v>111787</v>
      </c>
      <c r="R25" s="5">
        <f t="shared" si="3"/>
        <v>0</v>
      </c>
      <c r="S25" s="5">
        <f t="shared" si="4"/>
        <v>35.6</v>
      </c>
      <c r="U25" s="5">
        <f t="shared" si="5"/>
        <v>0</v>
      </c>
      <c r="V25" s="5">
        <f t="shared" si="6"/>
        <v>35.6</v>
      </c>
      <c r="W25" s="7">
        <f t="shared" si="7"/>
        <v>0</v>
      </c>
      <c r="X25" s="7">
        <f t="shared" si="8"/>
        <v>0</v>
      </c>
      <c r="Y25" s="5">
        <f t="shared" si="9"/>
        <v>0</v>
      </c>
      <c r="AA25" s="6">
        <f t="shared" si="10"/>
        <v>0</v>
      </c>
      <c r="AB25" s="5">
        <f t="shared" si="11"/>
        <v>0</v>
      </c>
      <c r="AC25" s="9">
        <f t="shared" si="12"/>
        <v>130</v>
      </c>
      <c r="AD25" s="7">
        <f t="shared" si="13"/>
        <v>0</v>
      </c>
      <c r="AE25" s="5">
        <f t="shared" si="14"/>
        <v>0</v>
      </c>
      <c r="AF25" s="5">
        <f t="shared" si="15"/>
        <v>0</v>
      </c>
      <c r="AG25" s="9">
        <f t="shared" si="16"/>
        <v>0</v>
      </c>
      <c r="AH25" s="9">
        <f t="shared" si="17"/>
        <v>0</v>
      </c>
      <c r="AI25" s="10">
        <f t="shared" si="18"/>
        <v>140</v>
      </c>
      <c r="AJ25" s="2">
        <f t="shared" si="19"/>
        <v>0</v>
      </c>
      <c r="AL25" s="12">
        <f t="shared" si="20"/>
        <v>340.5</v>
      </c>
      <c r="AM25" s="12">
        <f t="shared" si="21"/>
        <v>17</v>
      </c>
      <c r="AN25" s="12">
        <f t="shared" si="22"/>
        <v>0</v>
      </c>
      <c r="AO25" s="12">
        <f t="shared" si="23"/>
        <v>6725</v>
      </c>
      <c r="AP25" s="12">
        <f>MAX(AO$4:AO25)</f>
        <v>7150</v>
      </c>
      <c r="AQ25" s="8">
        <f t="shared" si="24"/>
        <v>-5.944055944055944E-2</v>
      </c>
      <c r="AS25" s="12">
        <f t="shared" si="25"/>
        <v>300.25</v>
      </c>
      <c r="AT25" s="12">
        <f t="shared" si="26"/>
        <v>15</v>
      </c>
      <c r="AU25" s="12">
        <f t="shared" si="27"/>
        <v>0</v>
      </c>
      <c r="AV25" s="12">
        <f t="shared" si="28"/>
        <v>6005</v>
      </c>
      <c r="AW25" s="12">
        <f>MAX(AV$4:AV25)</f>
        <v>6305</v>
      </c>
      <c r="AX25" s="8">
        <f t="shared" si="29"/>
        <v>-4.7581284694686754E-2</v>
      </c>
      <c r="BH25" s="19"/>
      <c r="BI25" s="19"/>
      <c r="BJ25" s="12"/>
      <c r="BK25" s="12"/>
      <c r="BL25" s="12"/>
      <c r="BM25" s="8"/>
    </row>
    <row r="26" spans="1:65" x14ac:dyDescent="0.3">
      <c r="A26" s="1">
        <v>42646</v>
      </c>
      <c r="B26" s="1">
        <v>42647</v>
      </c>
      <c r="C26" s="1" t="s">
        <v>44</v>
      </c>
      <c r="D26" s="3">
        <v>1915</v>
      </c>
      <c r="E26" s="3">
        <v>-200</v>
      </c>
      <c r="F26" s="3">
        <f t="shared" si="0"/>
        <v>1715</v>
      </c>
      <c r="G26" s="11">
        <f t="shared" si="1"/>
        <v>1</v>
      </c>
      <c r="H26" s="3" t="s">
        <v>37</v>
      </c>
      <c r="L26" s="2">
        <f t="shared" si="2"/>
        <v>1</v>
      </c>
      <c r="M26" s="2" t="s">
        <v>21</v>
      </c>
      <c r="N26" s="14">
        <v>8</v>
      </c>
      <c r="O26" s="2">
        <v>76240</v>
      </c>
      <c r="P26" s="2">
        <v>76057</v>
      </c>
      <c r="Q26" s="2">
        <v>76440</v>
      </c>
      <c r="R26" s="5">
        <f t="shared" si="3"/>
        <v>19.100000000000001</v>
      </c>
      <c r="S26" s="5">
        <f t="shared" si="4"/>
        <v>19.2</v>
      </c>
      <c r="U26" s="5">
        <f t="shared" si="5"/>
        <v>-19.100000000000001</v>
      </c>
      <c r="V26" s="5">
        <f t="shared" si="6"/>
        <v>19.2</v>
      </c>
      <c r="W26" s="7">
        <f t="shared" si="7"/>
        <v>1</v>
      </c>
      <c r="X26" s="7">
        <f t="shared" si="8"/>
        <v>1</v>
      </c>
      <c r="Y26" s="5">
        <f t="shared" si="9"/>
        <v>0</v>
      </c>
      <c r="AA26" s="6">
        <f t="shared" si="10"/>
        <v>0</v>
      </c>
      <c r="AB26" s="5">
        <f t="shared" si="11"/>
        <v>15</v>
      </c>
      <c r="AC26" s="13">
        <f t="shared" si="12"/>
        <v>145</v>
      </c>
      <c r="AD26" s="7">
        <f t="shared" si="13"/>
        <v>1</v>
      </c>
      <c r="AE26" s="13">
        <f t="shared" si="14"/>
        <v>0</v>
      </c>
      <c r="AF26" s="13">
        <f t="shared" si="15"/>
        <v>0</v>
      </c>
      <c r="AG26" s="13">
        <f t="shared" si="16"/>
        <v>0</v>
      </c>
      <c r="AH26" s="13">
        <f t="shared" si="17"/>
        <v>15</v>
      </c>
      <c r="AI26" s="13">
        <f t="shared" si="18"/>
        <v>155</v>
      </c>
      <c r="AJ26" s="14">
        <f t="shared" si="19"/>
        <v>1</v>
      </c>
      <c r="AL26" s="12">
        <f t="shared" si="20"/>
        <v>340.5</v>
      </c>
      <c r="AM26" s="12">
        <f t="shared" si="21"/>
        <v>17</v>
      </c>
      <c r="AN26" s="12">
        <f t="shared" si="22"/>
        <v>255</v>
      </c>
      <c r="AO26" s="12">
        <f t="shared" si="23"/>
        <v>6980</v>
      </c>
      <c r="AP26" s="12">
        <f>MAX(AO$4:AO26)</f>
        <v>7150</v>
      </c>
      <c r="AQ26" s="8">
        <f t="shared" si="24"/>
        <v>-2.3776223776223775E-2</v>
      </c>
      <c r="AS26" s="12">
        <f t="shared" si="25"/>
        <v>300.25</v>
      </c>
      <c r="AT26" s="12">
        <f t="shared" si="26"/>
        <v>15</v>
      </c>
      <c r="AU26" s="12">
        <f t="shared" si="27"/>
        <v>225</v>
      </c>
      <c r="AV26" s="12">
        <f t="shared" si="28"/>
        <v>6230</v>
      </c>
      <c r="AW26" s="12">
        <f>MAX(AV$4:AV26)</f>
        <v>6305</v>
      </c>
      <c r="AX26" s="8">
        <f t="shared" si="29"/>
        <v>-1.1895321173671689E-2</v>
      </c>
      <c r="BH26" s="19"/>
      <c r="BI26" s="19"/>
      <c r="BJ26" s="12"/>
      <c r="BK26" s="12"/>
      <c r="BL26" s="12"/>
      <c r="BM26" s="8"/>
    </row>
    <row r="27" spans="1:65" x14ac:dyDescent="0.3">
      <c r="A27" s="1">
        <v>42647</v>
      </c>
      <c r="B27" s="1">
        <v>42647</v>
      </c>
      <c r="C27" s="1" t="s">
        <v>44</v>
      </c>
      <c r="D27" s="3">
        <v>2000</v>
      </c>
      <c r="E27" s="3">
        <v>-200</v>
      </c>
      <c r="F27" s="3">
        <f t="shared" si="0"/>
        <v>1800</v>
      </c>
      <c r="G27" s="11">
        <f t="shared" si="1"/>
        <v>0</v>
      </c>
      <c r="H27" s="3" t="s">
        <v>43</v>
      </c>
      <c r="L27" s="2">
        <f t="shared" si="2"/>
        <v>1</v>
      </c>
      <c r="M27" s="2" t="s">
        <v>20</v>
      </c>
      <c r="N27" s="14">
        <v>10</v>
      </c>
      <c r="O27" s="2">
        <v>132190</v>
      </c>
      <c r="P27" s="2">
        <v>132146</v>
      </c>
      <c r="Q27" s="2">
        <v>131712</v>
      </c>
      <c r="R27" s="5">
        <f t="shared" si="3"/>
        <v>-3.4</v>
      </c>
      <c r="S27" s="5">
        <f t="shared" si="4"/>
        <v>46.8</v>
      </c>
      <c r="U27" s="5">
        <f t="shared" si="5"/>
        <v>3.4</v>
      </c>
      <c r="V27" s="5">
        <f t="shared" si="6"/>
        <v>46.8</v>
      </c>
      <c r="W27" s="7">
        <f t="shared" si="7"/>
        <v>0</v>
      </c>
      <c r="X27" s="7">
        <f t="shared" si="8"/>
        <v>0</v>
      </c>
      <c r="Y27" s="5">
        <f t="shared" si="9"/>
        <v>0</v>
      </c>
      <c r="AA27" s="6">
        <f t="shared" si="10"/>
        <v>0</v>
      </c>
      <c r="AB27" s="5">
        <f t="shared" si="11"/>
        <v>0</v>
      </c>
      <c r="AC27" s="13">
        <f t="shared" si="12"/>
        <v>145</v>
      </c>
      <c r="AD27" s="7">
        <f t="shared" si="13"/>
        <v>0</v>
      </c>
      <c r="AE27" s="13">
        <f t="shared" si="14"/>
        <v>0</v>
      </c>
      <c r="AF27" s="13">
        <f t="shared" si="15"/>
        <v>0</v>
      </c>
      <c r="AG27" s="13">
        <f t="shared" si="16"/>
        <v>0</v>
      </c>
      <c r="AH27" s="13">
        <f t="shared" si="17"/>
        <v>0</v>
      </c>
      <c r="AI27" s="13">
        <f t="shared" si="18"/>
        <v>155</v>
      </c>
      <c r="AJ27" s="14">
        <f t="shared" si="19"/>
        <v>0</v>
      </c>
      <c r="AL27" s="12">
        <f t="shared" si="20"/>
        <v>340.5</v>
      </c>
      <c r="AM27" s="12">
        <f t="shared" si="21"/>
        <v>17</v>
      </c>
      <c r="AN27" s="12">
        <f t="shared" si="22"/>
        <v>0</v>
      </c>
      <c r="AO27" s="12">
        <f t="shared" si="23"/>
        <v>6980</v>
      </c>
      <c r="AP27" s="12">
        <f>MAX(AO$4:AO27)</f>
        <v>7150</v>
      </c>
      <c r="AQ27" s="8">
        <f t="shared" si="24"/>
        <v>-2.3776223776223775E-2</v>
      </c>
      <c r="AS27" s="12">
        <f t="shared" si="25"/>
        <v>300.25</v>
      </c>
      <c r="AT27" s="12">
        <f t="shared" si="26"/>
        <v>15</v>
      </c>
      <c r="AU27" s="12">
        <f t="shared" si="27"/>
        <v>0</v>
      </c>
      <c r="AV27" s="12">
        <f t="shared" si="28"/>
        <v>6230</v>
      </c>
      <c r="AW27" s="12">
        <f>MAX(AV$4:AV27)</f>
        <v>6305</v>
      </c>
      <c r="AX27" s="8">
        <f t="shared" si="29"/>
        <v>-1.1895321173671689E-2</v>
      </c>
      <c r="BH27" s="19"/>
      <c r="BI27" s="19"/>
      <c r="BJ27" s="12"/>
      <c r="BK27" s="12"/>
      <c r="BL27" s="12"/>
      <c r="BM27" s="8"/>
    </row>
    <row r="28" spans="1:65" x14ac:dyDescent="0.3">
      <c r="A28" s="1">
        <v>42648</v>
      </c>
      <c r="B28" s="1">
        <v>42648</v>
      </c>
      <c r="C28" s="1" t="s">
        <v>44</v>
      </c>
      <c r="D28" s="3">
        <v>1520</v>
      </c>
      <c r="E28" s="3">
        <v>-200</v>
      </c>
      <c r="F28" s="3">
        <f t="shared" si="0"/>
        <v>1320</v>
      </c>
      <c r="G28" s="11">
        <f t="shared" si="1"/>
        <v>0</v>
      </c>
      <c r="H28" s="3" t="s">
        <v>38</v>
      </c>
      <c r="L28" s="2">
        <f t="shared" si="2"/>
        <v>1</v>
      </c>
      <c r="M28" s="2" t="s">
        <v>21</v>
      </c>
      <c r="N28" s="14">
        <v>7</v>
      </c>
      <c r="O28" s="2">
        <v>102830</v>
      </c>
      <c r="P28" s="2">
        <v>102846</v>
      </c>
      <c r="Q28" s="2">
        <v>104153</v>
      </c>
      <c r="R28" s="5">
        <f t="shared" si="3"/>
        <v>-0.9</v>
      </c>
      <c r="S28" s="5">
        <f t="shared" si="4"/>
        <v>131.6</v>
      </c>
      <c r="U28" s="5">
        <f t="shared" si="5"/>
        <v>0.9</v>
      </c>
      <c r="V28" s="5">
        <f t="shared" si="6"/>
        <v>131.6</v>
      </c>
      <c r="W28" s="7">
        <f t="shared" si="7"/>
        <v>0</v>
      </c>
      <c r="X28" s="7">
        <f t="shared" si="8"/>
        <v>0</v>
      </c>
      <c r="Y28" s="5">
        <f t="shared" si="9"/>
        <v>0</v>
      </c>
      <c r="AA28" s="6">
        <f t="shared" si="10"/>
        <v>0</v>
      </c>
      <c r="AB28" s="5">
        <f t="shared" si="11"/>
        <v>0</v>
      </c>
      <c r="AC28" s="13">
        <f t="shared" si="12"/>
        <v>145</v>
      </c>
      <c r="AD28" s="7">
        <f t="shared" si="13"/>
        <v>0</v>
      </c>
      <c r="AE28" s="13">
        <f t="shared" si="14"/>
        <v>0</v>
      </c>
      <c r="AF28" s="13">
        <f t="shared" si="15"/>
        <v>0</v>
      </c>
      <c r="AG28" s="13">
        <f t="shared" si="16"/>
        <v>0</v>
      </c>
      <c r="AH28" s="13">
        <f t="shared" si="17"/>
        <v>0</v>
      </c>
      <c r="AI28" s="13">
        <f t="shared" si="18"/>
        <v>155</v>
      </c>
      <c r="AJ28" s="14">
        <f t="shared" si="19"/>
        <v>0</v>
      </c>
      <c r="AL28" s="12">
        <f t="shared" si="20"/>
        <v>349</v>
      </c>
      <c r="AM28" s="12">
        <f t="shared" si="21"/>
        <v>17</v>
      </c>
      <c r="AN28" s="12">
        <f t="shared" si="22"/>
        <v>0</v>
      </c>
      <c r="AO28" s="12">
        <f t="shared" si="23"/>
        <v>6980</v>
      </c>
      <c r="AP28" s="12">
        <f>MAX(AO$4:AO28)</f>
        <v>7150</v>
      </c>
      <c r="AQ28" s="8">
        <f t="shared" si="24"/>
        <v>-2.3776223776223775E-2</v>
      </c>
      <c r="AS28" s="12">
        <f t="shared" si="25"/>
        <v>300.25</v>
      </c>
      <c r="AT28" s="12">
        <f t="shared" si="26"/>
        <v>15</v>
      </c>
      <c r="AU28" s="12">
        <f t="shared" si="27"/>
        <v>0</v>
      </c>
      <c r="AV28" s="12">
        <f t="shared" si="28"/>
        <v>6230</v>
      </c>
      <c r="AW28" s="12">
        <f>MAX(AV$4:AV28)</f>
        <v>6305</v>
      </c>
      <c r="AX28" s="8">
        <f t="shared" si="29"/>
        <v>-1.1895321173671689E-2</v>
      </c>
      <c r="BH28" s="19"/>
      <c r="BI28" s="19"/>
      <c r="BJ28" s="12"/>
      <c r="BK28" s="12"/>
      <c r="BL28" s="12"/>
      <c r="BM28" s="8"/>
    </row>
    <row r="29" spans="1:65" x14ac:dyDescent="0.3">
      <c r="A29" s="1">
        <v>42648</v>
      </c>
      <c r="B29" s="1">
        <v>42648</v>
      </c>
      <c r="C29" s="1" t="s">
        <v>45</v>
      </c>
      <c r="D29" s="3">
        <v>1400</v>
      </c>
      <c r="E29" s="3">
        <v>100</v>
      </c>
      <c r="F29" s="3">
        <f t="shared" si="0"/>
        <v>1500</v>
      </c>
      <c r="G29" s="11">
        <f t="shared" si="1"/>
        <v>0</v>
      </c>
      <c r="H29" s="3" t="s">
        <v>17</v>
      </c>
      <c r="L29" s="2">
        <f t="shared" si="2"/>
        <v>1</v>
      </c>
      <c r="M29" s="2" t="s">
        <v>21</v>
      </c>
      <c r="N29" s="14">
        <v>7</v>
      </c>
      <c r="O29" s="2">
        <v>111940</v>
      </c>
      <c r="P29" s="2">
        <v>111892</v>
      </c>
      <c r="Q29" s="2">
        <v>112196</v>
      </c>
      <c r="R29" s="5">
        <f t="shared" si="3"/>
        <v>5.5</v>
      </c>
      <c r="S29" s="5">
        <f t="shared" si="4"/>
        <v>24.9</v>
      </c>
      <c r="U29" s="5">
        <f t="shared" si="5"/>
        <v>-5.5</v>
      </c>
      <c r="V29" s="5">
        <f t="shared" si="6"/>
        <v>24.9</v>
      </c>
      <c r="W29" s="7">
        <f t="shared" si="7"/>
        <v>1</v>
      </c>
      <c r="X29" s="7">
        <f t="shared" si="8"/>
        <v>1</v>
      </c>
      <c r="Y29" s="5">
        <f t="shared" si="9"/>
        <v>0</v>
      </c>
      <c r="AA29" s="6">
        <f t="shared" si="10"/>
        <v>0</v>
      </c>
      <c r="AB29" s="5">
        <f t="shared" si="11"/>
        <v>15</v>
      </c>
      <c r="AC29" s="13">
        <f t="shared" si="12"/>
        <v>160</v>
      </c>
      <c r="AD29" s="7">
        <f t="shared" si="13"/>
        <v>1</v>
      </c>
      <c r="AE29" s="13">
        <f t="shared" si="14"/>
        <v>0</v>
      </c>
      <c r="AF29" s="13">
        <f t="shared" si="15"/>
        <v>0</v>
      </c>
      <c r="AG29" s="13">
        <f t="shared" si="16"/>
        <v>0</v>
      </c>
      <c r="AH29" s="13">
        <f t="shared" si="17"/>
        <v>15</v>
      </c>
      <c r="AI29" s="13">
        <f t="shared" si="18"/>
        <v>170</v>
      </c>
      <c r="AJ29" s="14">
        <f t="shared" si="19"/>
        <v>1</v>
      </c>
      <c r="AL29" s="12">
        <f t="shared" si="20"/>
        <v>349</v>
      </c>
      <c r="AM29" s="12">
        <f t="shared" si="21"/>
        <v>17</v>
      </c>
      <c r="AN29" s="12">
        <f t="shared" si="22"/>
        <v>255</v>
      </c>
      <c r="AO29" s="12">
        <f t="shared" si="23"/>
        <v>7235</v>
      </c>
      <c r="AP29" s="12">
        <f>MAX(AO$4:AO29)</f>
        <v>7235</v>
      </c>
      <c r="AQ29" s="8">
        <f t="shared" si="24"/>
        <v>0</v>
      </c>
      <c r="AS29" s="12">
        <f t="shared" si="25"/>
        <v>300.25</v>
      </c>
      <c r="AT29" s="12">
        <f t="shared" si="26"/>
        <v>15</v>
      </c>
      <c r="AU29" s="12">
        <f t="shared" si="27"/>
        <v>225</v>
      </c>
      <c r="AV29" s="12">
        <f t="shared" si="28"/>
        <v>6455</v>
      </c>
      <c r="AW29" s="12">
        <f>MAX(AV$4:AV29)</f>
        <v>6455</v>
      </c>
      <c r="AX29" s="8">
        <f t="shared" si="29"/>
        <v>0</v>
      </c>
      <c r="BH29" s="19"/>
      <c r="BI29" s="19"/>
      <c r="BJ29" s="12"/>
      <c r="BK29" s="12"/>
      <c r="BL29" s="12"/>
      <c r="BM29" s="8"/>
    </row>
    <row r="30" spans="1:65" x14ac:dyDescent="0.3">
      <c r="A30" s="1">
        <v>42648</v>
      </c>
      <c r="B30" s="1">
        <v>42648</v>
      </c>
      <c r="C30" s="1" t="s">
        <v>44</v>
      </c>
      <c r="D30" s="3">
        <v>2055</v>
      </c>
      <c r="E30" s="3">
        <v>-200</v>
      </c>
      <c r="F30" s="3">
        <f t="shared" si="0"/>
        <v>1855</v>
      </c>
      <c r="G30" s="11">
        <f t="shared" si="1"/>
        <v>0</v>
      </c>
      <c r="H30" s="3" t="s">
        <v>43</v>
      </c>
      <c r="L30" s="2">
        <f t="shared" si="2"/>
        <v>1</v>
      </c>
      <c r="M30" s="2" t="s">
        <v>21</v>
      </c>
      <c r="N30" s="14">
        <v>10</v>
      </c>
      <c r="O30" s="2">
        <v>131600</v>
      </c>
      <c r="P30" s="2">
        <v>131600</v>
      </c>
      <c r="Q30" s="2">
        <v>132479</v>
      </c>
      <c r="R30" s="5">
        <f t="shared" si="3"/>
        <v>1</v>
      </c>
      <c r="S30" s="5">
        <f t="shared" si="4"/>
        <v>86.9</v>
      </c>
      <c r="U30" s="5">
        <f t="shared" si="5"/>
        <v>-1</v>
      </c>
      <c r="V30" s="5">
        <f t="shared" si="6"/>
        <v>86.9</v>
      </c>
      <c r="W30" s="7">
        <f t="shared" si="7"/>
        <v>0</v>
      </c>
      <c r="X30" s="7">
        <f t="shared" si="8"/>
        <v>0</v>
      </c>
      <c r="Y30" s="5">
        <f t="shared" si="9"/>
        <v>0</v>
      </c>
      <c r="AA30" s="6">
        <f t="shared" si="10"/>
        <v>0</v>
      </c>
      <c r="AB30" s="5">
        <f t="shared" si="11"/>
        <v>0</v>
      </c>
      <c r="AC30" s="13">
        <f t="shared" si="12"/>
        <v>160</v>
      </c>
      <c r="AD30" s="7">
        <f t="shared" si="13"/>
        <v>0</v>
      </c>
      <c r="AE30" s="13">
        <f t="shared" si="14"/>
        <v>0</v>
      </c>
      <c r="AF30" s="13">
        <f t="shared" si="15"/>
        <v>0</v>
      </c>
      <c r="AG30" s="13">
        <f t="shared" si="16"/>
        <v>0</v>
      </c>
      <c r="AH30" s="13">
        <f t="shared" si="17"/>
        <v>0</v>
      </c>
      <c r="AI30" s="13">
        <f t="shared" si="18"/>
        <v>170</v>
      </c>
      <c r="AJ30" s="14">
        <f t="shared" si="19"/>
        <v>0</v>
      </c>
      <c r="AL30" s="12">
        <f t="shared" si="20"/>
        <v>349</v>
      </c>
      <c r="AM30" s="12">
        <f t="shared" si="21"/>
        <v>17</v>
      </c>
      <c r="AN30" s="12">
        <f t="shared" si="22"/>
        <v>0</v>
      </c>
      <c r="AO30" s="12">
        <f t="shared" si="23"/>
        <v>7235</v>
      </c>
      <c r="AP30" s="12">
        <f>MAX(AO$4:AO30)</f>
        <v>7235</v>
      </c>
      <c r="AQ30" s="8">
        <f t="shared" si="24"/>
        <v>0</v>
      </c>
      <c r="AS30" s="12">
        <f t="shared" si="25"/>
        <v>300.25</v>
      </c>
      <c r="AT30" s="12">
        <f t="shared" si="26"/>
        <v>15</v>
      </c>
      <c r="AU30" s="12">
        <f t="shared" si="27"/>
        <v>0</v>
      </c>
      <c r="AV30" s="12">
        <f t="shared" si="28"/>
        <v>6455</v>
      </c>
      <c r="AW30" s="12">
        <f>MAX(AV$4:AV30)</f>
        <v>6455</v>
      </c>
      <c r="AX30" s="8">
        <f t="shared" si="29"/>
        <v>0</v>
      </c>
      <c r="BH30" s="19"/>
      <c r="BI30" s="19"/>
      <c r="BJ30" s="12"/>
      <c r="BK30" s="12"/>
      <c r="BL30" s="12"/>
      <c r="BM30" s="8"/>
    </row>
    <row r="31" spans="1:65" x14ac:dyDescent="0.3">
      <c r="A31" s="1">
        <v>42649</v>
      </c>
      <c r="B31" s="1">
        <v>42649</v>
      </c>
      <c r="C31" s="1" t="s">
        <v>44</v>
      </c>
      <c r="D31" s="3">
        <v>1620</v>
      </c>
      <c r="E31" s="3">
        <v>-200</v>
      </c>
      <c r="F31" s="3">
        <f t="shared" si="0"/>
        <v>1420</v>
      </c>
      <c r="G31" s="11">
        <f t="shared" si="1"/>
        <v>0</v>
      </c>
      <c r="H31" s="3" t="s">
        <v>43</v>
      </c>
      <c r="I31" s="2" t="s">
        <v>11</v>
      </c>
      <c r="J31" s="2">
        <v>26</v>
      </c>
      <c r="L31" s="2">
        <f t="shared" si="2"/>
        <v>1</v>
      </c>
      <c r="M31" s="2" t="s">
        <v>20</v>
      </c>
      <c r="N31" s="14">
        <v>10</v>
      </c>
      <c r="O31" s="2">
        <v>132130</v>
      </c>
      <c r="P31" s="2">
        <v>132196</v>
      </c>
      <c r="Q31" s="2">
        <v>131950</v>
      </c>
      <c r="R31" s="5">
        <f t="shared" si="3"/>
        <v>7.6</v>
      </c>
      <c r="S31" s="5">
        <f t="shared" si="4"/>
        <v>17</v>
      </c>
      <c r="U31" s="5">
        <f t="shared" si="5"/>
        <v>-7.6</v>
      </c>
      <c r="V31" s="5">
        <f t="shared" si="6"/>
        <v>17</v>
      </c>
      <c r="W31" s="7">
        <f t="shared" si="7"/>
        <v>1</v>
      </c>
      <c r="X31" s="7">
        <f t="shared" si="8"/>
        <v>0</v>
      </c>
      <c r="Y31" s="5">
        <f t="shared" si="9"/>
        <v>0</v>
      </c>
      <c r="AA31" s="6">
        <f t="shared" si="10"/>
        <v>-20</v>
      </c>
      <c r="AB31" s="5">
        <f t="shared" si="11"/>
        <v>15</v>
      </c>
      <c r="AC31" s="13">
        <f t="shared" si="12"/>
        <v>175</v>
      </c>
      <c r="AD31" s="7">
        <f t="shared" si="13"/>
        <v>1</v>
      </c>
      <c r="AE31" s="13">
        <f t="shared" si="14"/>
        <v>15</v>
      </c>
      <c r="AF31" s="13">
        <f t="shared" si="15"/>
        <v>0</v>
      </c>
      <c r="AG31" s="13">
        <f t="shared" si="16"/>
        <v>0</v>
      </c>
      <c r="AH31" s="13">
        <f t="shared" si="17"/>
        <v>0</v>
      </c>
      <c r="AI31" s="13">
        <f t="shared" si="18"/>
        <v>170</v>
      </c>
      <c r="AJ31" s="14">
        <f t="shared" si="19"/>
        <v>0</v>
      </c>
      <c r="AL31" s="12">
        <f t="shared" si="20"/>
        <v>361.75</v>
      </c>
      <c r="AM31" s="12">
        <f t="shared" si="21"/>
        <v>18</v>
      </c>
      <c r="AN31" s="12">
        <f t="shared" si="22"/>
        <v>270</v>
      </c>
      <c r="AO31" s="12">
        <f t="shared" si="23"/>
        <v>7505</v>
      </c>
      <c r="AP31" s="12">
        <f>MAX(AO$4:AO31)</f>
        <v>7505</v>
      </c>
      <c r="AQ31" s="8">
        <f t="shared" si="24"/>
        <v>0</v>
      </c>
      <c r="AS31" s="12">
        <f t="shared" si="25"/>
        <v>322.75</v>
      </c>
      <c r="AT31" s="12">
        <f t="shared" si="26"/>
        <v>16</v>
      </c>
      <c r="AU31" s="12">
        <f t="shared" si="27"/>
        <v>0</v>
      </c>
      <c r="AV31" s="12">
        <f t="shared" si="28"/>
        <v>6455</v>
      </c>
      <c r="AW31" s="12">
        <f>MAX(AV$4:AV31)</f>
        <v>6455</v>
      </c>
      <c r="AX31" s="8">
        <f t="shared" si="29"/>
        <v>0</v>
      </c>
      <c r="BH31" s="19"/>
      <c r="BI31" s="19"/>
      <c r="BJ31" s="12"/>
      <c r="BK31" s="12"/>
      <c r="BL31" s="12"/>
      <c r="BM31" s="8"/>
    </row>
    <row r="32" spans="1:65" x14ac:dyDescent="0.3">
      <c r="A32" s="1">
        <v>42649</v>
      </c>
      <c r="B32" s="1">
        <v>42649</v>
      </c>
      <c r="C32" s="1" t="s">
        <v>45</v>
      </c>
      <c r="D32" s="3">
        <v>1510</v>
      </c>
      <c r="E32" s="3">
        <v>100</v>
      </c>
      <c r="F32" s="3">
        <f t="shared" si="0"/>
        <v>1610</v>
      </c>
      <c r="G32" s="11">
        <f t="shared" si="1"/>
        <v>0</v>
      </c>
      <c r="H32" s="3" t="s">
        <v>17</v>
      </c>
      <c r="I32" s="2" t="s">
        <v>11</v>
      </c>
      <c r="J32" s="2">
        <v>10</v>
      </c>
      <c r="L32" s="2">
        <f t="shared" si="2"/>
        <v>1</v>
      </c>
      <c r="M32" s="2" t="s">
        <v>21</v>
      </c>
      <c r="N32" s="14">
        <v>7</v>
      </c>
      <c r="O32" s="2">
        <v>111590</v>
      </c>
      <c r="P32" s="2">
        <v>111037</v>
      </c>
      <c r="Q32" s="2">
        <v>112048</v>
      </c>
      <c r="R32" s="5">
        <f t="shared" si="3"/>
        <v>56</v>
      </c>
      <c r="S32" s="5">
        <f t="shared" si="4"/>
        <v>45.1</v>
      </c>
      <c r="U32" s="5">
        <f t="shared" si="5"/>
        <v>-56</v>
      </c>
      <c r="V32" s="5">
        <f t="shared" si="6"/>
        <v>45.1</v>
      </c>
      <c r="W32" s="7">
        <f t="shared" si="7"/>
        <v>1</v>
      </c>
      <c r="X32" s="7">
        <f t="shared" si="8"/>
        <v>0</v>
      </c>
      <c r="Y32" s="5">
        <f t="shared" si="9"/>
        <v>-20</v>
      </c>
      <c r="AA32" s="6">
        <f t="shared" si="10"/>
        <v>-20</v>
      </c>
      <c r="AB32" s="5">
        <f t="shared" si="11"/>
        <v>-20</v>
      </c>
      <c r="AC32" s="13">
        <f t="shared" si="12"/>
        <v>155</v>
      </c>
      <c r="AD32" s="7">
        <f t="shared" si="13"/>
        <v>0</v>
      </c>
      <c r="AE32" s="13">
        <f t="shared" si="14"/>
        <v>-20</v>
      </c>
      <c r="AF32" s="13">
        <f t="shared" si="15"/>
        <v>0</v>
      </c>
      <c r="AG32" s="13">
        <f t="shared" si="16"/>
        <v>0</v>
      </c>
      <c r="AH32" s="13">
        <f t="shared" si="17"/>
        <v>0</v>
      </c>
      <c r="AI32" s="13">
        <f t="shared" si="18"/>
        <v>170</v>
      </c>
      <c r="AJ32" s="14">
        <f t="shared" si="19"/>
        <v>0</v>
      </c>
      <c r="AL32" s="12">
        <f t="shared" si="20"/>
        <v>361.75</v>
      </c>
      <c r="AM32" s="12">
        <f t="shared" si="21"/>
        <v>18</v>
      </c>
      <c r="AN32" s="12">
        <f t="shared" si="22"/>
        <v>-360</v>
      </c>
      <c r="AO32" s="12">
        <f t="shared" si="23"/>
        <v>7145</v>
      </c>
      <c r="AP32" s="12">
        <f>MAX(AO$4:AO32)</f>
        <v>7505</v>
      </c>
      <c r="AQ32" s="8">
        <f t="shared" si="24"/>
        <v>-4.7968021319120584E-2</v>
      </c>
      <c r="AS32" s="12">
        <f t="shared" si="25"/>
        <v>322.75</v>
      </c>
      <c r="AT32" s="12">
        <f t="shared" si="26"/>
        <v>16</v>
      </c>
      <c r="AU32" s="12">
        <f t="shared" si="27"/>
        <v>0</v>
      </c>
      <c r="AV32" s="12">
        <f t="shared" si="28"/>
        <v>6455</v>
      </c>
      <c r="AW32" s="12">
        <f>MAX(AV$4:AV32)</f>
        <v>6455</v>
      </c>
      <c r="AX32" s="8">
        <f t="shared" si="29"/>
        <v>0</v>
      </c>
      <c r="BH32" s="19"/>
      <c r="BI32" s="19"/>
      <c r="BJ32" s="12"/>
      <c r="BK32" s="12"/>
      <c r="BL32" s="12"/>
      <c r="BM32" s="8"/>
    </row>
    <row r="33" spans="1:65" x14ac:dyDescent="0.3">
      <c r="A33" s="1">
        <v>42649</v>
      </c>
      <c r="B33" s="1">
        <v>42649</v>
      </c>
      <c r="C33" s="1" t="s">
        <v>45</v>
      </c>
      <c r="D33" s="3">
        <v>1545</v>
      </c>
      <c r="E33" s="3">
        <v>100</v>
      </c>
      <c r="F33" s="3">
        <f t="shared" si="0"/>
        <v>1645</v>
      </c>
      <c r="G33" s="11">
        <f t="shared" si="1"/>
        <v>0</v>
      </c>
      <c r="H33" s="3" t="s">
        <v>17</v>
      </c>
      <c r="I33" s="2" t="s">
        <v>11</v>
      </c>
      <c r="J33" s="2">
        <v>12</v>
      </c>
      <c r="L33" s="2">
        <f t="shared" si="2"/>
        <v>1</v>
      </c>
      <c r="M33" s="2" t="s">
        <v>21</v>
      </c>
      <c r="N33" s="14">
        <v>7</v>
      </c>
      <c r="O33" s="2">
        <v>111470</v>
      </c>
      <c r="P33" s="2">
        <v>111462</v>
      </c>
      <c r="Q33" s="2">
        <v>111648</v>
      </c>
      <c r="R33" s="5">
        <f t="shared" si="3"/>
        <v>1.5</v>
      </c>
      <c r="S33" s="5">
        <f t="shared" si="4"/>
        <v>17.100000000000001</v>
      </c>
      <c r="U33" s="5">
        <f t="shared" si="5"/>
        <v>-1.5</v>
      </c>
      <c r="V33" s="5">
        <f t="shared" si="6"/>
        <v>17.100000000000001</v>
      </c>
      <c r="W33" s="7">
        <f t="shared" si="7"/>
        <v>1</v>
      </c>
      <c r="X33" s="7">
        <f t="shared" si="8"/>
        <v>0</v>
      </c>
      <c r="Y33" s="5">
        <f t="shared" si="9"/>
        <v>0</v>
      </c>
      <c r="AA33" s="6">
        <f t="shared" si="10"/>
        <v>-20</v>
      </c>
      <c r="AB33" s="5">
        <f t="shared" si="11"/>
        <v>15</v>
      </c>
      <c r="AC33" s="13">
        <f t="shared" si="12"/>
        <v>170</v>
      </c>
      <c r="AD33" s="7">
        <f t="shared" si="13"/>
        <v>1</v>
      </c>
      <c r="AE33" s="13">
        <f t="shared" si="14"/>
        <v>15</v>
      </c>
      <c r="AF33" s="13">
        <f t="shared" si="15"/>
        <v>0</v>
      </c>
      <c r="AG33" s="13">
        <f t="shared" si="16"/>
        <v>0</v>
      </c>
      <c r="AH33" s="13">
        <f t="shared" si="17"/>
        <v>0</v>
      </c>
      <c r="AI33" s="13">
        <f t="shared" si="18"/>
        <v>170</v>
      </c>
      <c r="AJ33" s="14">
        <f t="shared" si="19"/>
        <v>0</v>
      </c>
      <c r="AL33" s="12">
        <f t="shared" si="20"/>
        <v>361.75</v>
      </c>
      <c r="AM33" s="12">
        <f t="shared" si="21"/>
        <v>18</v>
      </c>
      <c r="AN33" s="12">
        <f t="shared" si="22"/>
        <v>270</v>
      </c>
      <c r="AO33" s="12">
        <f t="shared" si="23"/>
        <v>7415</v>
      </c>
      <c r="AP33" s="12">
        <f>MAX(AO$4:AO33)</f>
        <v>7505</v>
      </c>
      <c r="AQ33" s="8">
        <f t="shared" si="24"/>
        <v>-1.1992005329780146E-2</v>
      </c>
      <c r="AS33" s="12">
        <f t="shared" si="25"/>
        <v>322.75</v>
      </c>
      <c r="AT33" s="12">
        <f t="shared" si="26"/>
        <v>16</v>
      </c>
      <c r="AU33" s="12">
        <f t="shared" si="27"/>
        <v>0</v>
      </c>
      <c r="AV33" s="12">
        <f t="shared" si="28"/>
        <v>6455</v>
      </c>
      <c r="AW33" s="12">
        <f>MAX(AV$4:AV33)</f>
        <v>6455</v>
      </c>
      <c r="AX33" s="8">
        <f t="shared" si="29"/>
        <v>0</v>
      </c>
      <c r="BH33" s="19"/>
      <c r="BI33" s="19"/>
      <c r="BJ33" s="12"/>
      <c r="BK33" s="12"/>
      <c r="BL33" s="12"/>
      <c r="BM33" s="8"/>
    </row>
    <row r="34" spans="1:65" x14ac:dyDescent="0.3">
      <c r="A34" s="1">
        <v>42650</v>
      </c>
      <c r="B34" s="1">
        <v>42650</v>
      </c>
      <c r="C34" s="1" t="s">
        <v>44</v>
      </c>
      <c r="D34" s="3">
        <v>1025</v>
      </c>
      <c r="E34" s="3">
        <v>-200</v>
      </c>
      <c r="F34" s="3">
        <f t="shared" si="0"/>
        <v>825</v>
      </c>
      <c r="G34" s="11">
        <f t="shared" si="1"/>
        <v>0</v>
      </c>
      <c r="H34" s="3" t="s">
        <v>43</v>
      </c>
      <c r="L34" s="2">
        <f t="shared" si="2"/>
        <v>1</v>
      </c>
      <c r="M34" s="2" t="s">
        <v>20</v>
      </c>
      <c r="N34" s="14">
        <v>10</v>
      </c>
      <c r="O34" s="2">
        <v>132550</v>
      </c>
      <c r="P34" s="2">
        <v>132750</v>
      </c>
      <c r="Q34" s="2">
        <v>132492</v>
      </c>
      <c r="R34" s="5">
        <f t="shared" si="3"/>
        <v>21</v>
      </c>
      <c r="S34" s="5">
        <f t="shared" si="4"/>
        <v>4.8</v>
      </c>
      <c r="U34" s="5">
        <f t="shared" si="5"/>
        <v>-21</v>
      </c>
      <c r="V34" s="5">
        <f t="shared" si="6"/>
        <v>4.8</v>
      </c>
      <c r="W34" s="7">
        <f t="shared" si="7"/>
        <v>1</v>
      </c>
      <c r="X34" s="7">
        <f t="shared" si="8"/>
        <v>1</v>
      </c>
      <c r="Y34" s="5">
        <f t="shared" si="9"/>
        <v>-20</v>
      </c>
      <c r="AA34" s="6">
        <f t="shared" si="10"/>
        <v>-20</v>
      </c>
      <c r="AB34" s="5">
        <f t="shared" si="11"/>
        <v>-20</v>
      </c>
      <c r="AC34" s="13">
        <f t="shared" si="12"/>
        <v>150</v>
      </c>
      <c r="AD34" s="7">
        <f t="shared" si="13"/>
        <v>0</v>
      </c>
      <c r="AE34" s="13">
        <f t="shared" si="14"/>
        <v>0</v>
      </c>
      <c r="AF34" s="13">
        <f t="shared" si="15"/>
        <v>0</v>
      </c>
      <c r="AG34" s="13">
        <f t="shared" si="16"/>
        <v>0</v>
      </c>
      <c r="AH34" s="13">
        <f t="shared" si="17"/>
        <v>-20</v>
      </c>
      <c r="AI34" s="13">
        <f t="shared" si="18"/>
        <v>150</v>
      </c>
      <c r="AJ34" s="14">
        <f t="shared" si="19"/>
        <v>0</v>
      </c>
      <c r="AL34" s="12">
        <f t="shared" si="20"/>
        <v>370.75</v>
      </c>
      <c r="AM34" s="12">
        <f t="shared" si="21"/>
        <v>18</v>
      </c>
      <c r="AN34" s="12">
        <f t="shared" si="22"/>
        <v>-360</v>
      </c>
      <c r="AO34" s="12">
        <f t="shared" si="23"/>
        <v>7055</v>
      </c>
      <c r="AP34" s="12">
        <f>MAX(AO$4:AO34)</f>
        <v>7505</v>
      </c>
      <c r="AQ34" s="8">
        <f t="shared" si="24"/>
        <v>-5.9960026648900731E-2</v>
      </c>
      <c r="AS34" s="12">
        <f t="shared" si="25"/>
        <v>322.75</v>
      </c>
      <c r="AT34" s="12">
        <f t="shared" si="26"/>
        <v>16</v>
      </c>
      <c r="AU34" s="12">
        <f t="shared" si="27"/>
        <v>-320</v>
      </c>
      <c r="AV34" s="12">
        <f t="shared" si="28"/>
        <v>6135</v>
      </c>
      <c r="AW34" s="12">
        <f>MAX(AV$4:AV34)</f>
        <v>6455</v>
      </c>
      <c r="AX34" s="8">
        <f t="shared" si="29"/>
        <v>-4.9573973663826494E-2</v>
      </c>
      <c r="BH34" s="19"/>
      <c r="BI34" s="19"/>
      <c r="BJ34" s="12"/>
      <c r="BK34" s="12"/>
      <c r="BL34" s="12"/>
      <c r="BM34" s="8"/>
    </row>
    <row r="35" spans="1:65" x14ac:dyDescent="0.3">
      <c r="A35" s="1">
        <v>42650</v>
      </c>
      <c r="B35" s="1">
        <v>42650</v>
      </c>
      <c r="C35" s="1" t="s">
        <v>45</v>
      </c>
      <c r="D35" s="3">
        <v>1125</v>
      </c>
      <c r="E35" s="3">
        <v>100</v>
      </c>
      <c r="F35" s="3">
        <f t="shared" si="0"/>
        <v>1225</v>
      </c>
      <c r="G35" s="11">
        <f t="shared" si="1"/>
        <v>0</v>
      </c>
      <c r="H35" s="3" t="s">
        <v>17</v>
      </c>
      <c r="K35" s="2" t="s">
        <v>11</v>
      </c>
      <c r="L35" s="2">
        <f t="shared" si="2"/>
        <v>1</v>
      </c>
      <c r="M35" s="2" t="s">
        <v>20</v>
      </c>
      <c r="N35" s="14">
        <v>7</v>
      </c>
      <c r="O35" s="2">
        <v>111430</v>
      </c>
      <c r="P35" s="2">
        <v>111686</v>
      </c>
      <c r="Q35" s="2">
        <v>111163</v>
      </c>
      <c r="R35" s="5">
        <f t="shared" si="3"/>
        <v>26.3</v>
      </c>
      <c r="S35" s="5">
        <f t="shared" si="4"/>
        <v>26</v>
      </c>
      <c r="U35" s="5">
        <f t="shared" si="5"/>
        <v>-26.3</v>
      </c>
      <c r="V35" s="5">
        <f t="shared" si="6"/>
        <v>26</v>
      </c>
      <c r="W35" s="7">
        <f t="shared" si="7"/>
        <v>1</v>
      </c>
      <c r="X35" s="7">
        <f t="shared" si="8"/>
        <v>0</v>
      </c>
      <c r="Y35" s="5">
        <f t="shared" si="9"/>
        <v>-20</v>
      </c>
      <c r="AA35" s="6">
        <f t="shared" si="10"/>
        <v>-20</v>
      </c>
      <c r="AB35" s="5">
        <f t="shared" si="11"/>
        <v>-20</v>
      </c>
      <c r="AC35" s="13">
        <f t="shared" si="12"/>
        <v>130</v>
      </c>
      <c r="AD35" s="7">
        <f t="shared" si="13"/>
        <v>0</v>
      </c>
      <c r="AE35" s="13">
        <f t="shared" si="14"/>
        <v>0</v>
      </c>
      <c r="AF35" s="13">
        <f t="shared" si="15"/>
        <v>-20</v>
      </c>
      <c r="AG35" s="13">
        <f t="shared" si="16"/>
        <v>0</v>
      </c>
      <c r="AH35" s="13">
        <f t="shared" si="17"/>
        <v>0</v>
      </c>
      <c r="AI35" s="13">
        <f t="shared" si="18"/>
        <v>150</v>
      </c>
      <c r="AJ35" s="14">
        <f t="shared" si="19"/>
        <v>0</v>
      </c>
      <c r="AL35" s="12">
        <f t="shared" si="20"/>
        <v>370.75</v>
      </c>
      <c r="AM35" s="12">
        <f t="shared" si="21"/>
        <v>18</v>
      </c>
      <c r="AN35" s="12">
        <f t="shared" si="22"/>
        <v>-360</v>
      </c>
      <c r="AO35" s="12">
        <f t="shared" si="23"/>
        <v>6695</v>
      </c>
      <c r="AP35" s="12">
        <f>MAX(AO$4:AO35)</f>
        <v>7505</v>
      </c>
      <c r="AQ35" s="8">
        <f t="shared" si="24"/>
        <v>-0.10792804796802132</v>
      </c>
      <c r="AS35" s="12">
        <f t="shared" si="25"/>
        <v>322.75</v>
      </c>
      <c r="AT35" s="12">
        <f t="shared" si="26"/>
        <v>16</v>
      </c>
      <c r="AU35" s="12">
        <f t="shared" si="27"/>
        <v>0</v>
      </c>
      <c r="AV35" s="12">
        <f t="shared" si="28"/>
        <v>6135</v>
      </c>
      <c r="AW35" s="12">
        <f>MAX(AV$4:AV35)</f>
        <v>6455</v>
      </c>
      <c r="AX35" s="8">
        <f t="shared" si="29"/>
        <v>-4.9573973663826494E-2</v>
      </c>
      <c r="BH35" s="19"/>
      <c r="BI35" s="19"/>
      <c r="BJ35" s="12"/>
      <c r="BK35" s="12"/>
      <c r="BL35" s="12"/>
      <c r="BM35" s="8"/>
    </row>
    <row r="36" spans="1:65" x14ac:dyDescent="0.3">
      <c r="A36" s="1">
        <v>42650</v>
      </c>
      <c r="B36" s="1">
        <v>42650</v>
      </c>
      <c r="C36" s="1" t="s">
        <v>45</v>
      </c>
      <c r="D36" s="3">
        <v>1230</v>
      </c>
      <c r="E36" s="3">
        <v>100</v>
      </c>
      <c r="F36" s="3">
        <f t="shared" si="0"/>
        <v>1330</v>
      </c>
      <c r="G36" s="11">
        <f t="shared" si="1"/>
        <v>0</v>
      </c>
      <c r="H36" s="3" t="s">
        <v>17</v>
      </c>
      <c r="L36" s="2">
        <f t="shared" si="2"/>
        <v>1</v>
      </c>
      <c r="M36" s="2" t="s">
        <v>20</v>
      </c>
      <c r="N36" s="14">
        <v>7</v>
      </c>
      <c r="O36" s="2">
        <v>111600</v>
      </c>
      <c r="P36" s="2">
        <v>111686</v>
      </c>
      <c r="Q36" s="2">
        <v>111163</v>
      </c>
      <c r="R36" s="5">
        <f t="shared" si="3"/>
        <v>9.3000000000000007</v>
      </c>
      <c r="S36" s="5">
        <f t="shared" si="4"/>
        <v>43</v>
      </c>
      <c r="U36" s="5">
        <f t="shared" si="5"/>
        <v>-9.3000000000000007</v>
      </c>
      <c r="V36" s="5">
        <f t="shared" si="6"/>
        <v>43</v>
      </c>
      <c r="W36" s="7">
        <f t="shared" si="7"/>
        <v>1</v>
      </c>
      <c r="X36" s="7">
        <f t="shared" si="8"/>
        <v>1</v>
      </c>
      <c r="Y36" s="5">
        <f t="shared" si="9"/>
        <v>0</v>
      </c>
      <c r="AA36" s="6">
        <f t="shared" si="10"/>
        <v>0</v>
      </c>
      <c r="AB36" s="5">
        <f t="shared" si="11"/>
        <v>15</v>
      </c>
      <c r="AC36" s="13">
        <f t="shared" si="12"/>
        <v>145</v>
      </c>
      <c r="AD36" s="7">
        <f t="shared" si="13"/>
        <v>1</v>
      </c>
      <c r="AE36" s="13">
        <f t="shared" si="14"/>
        <v>0</v>
      </c>
      <c r="AF36" s="13">
        <f t="shared" si="15"/>
        <v>0</v>
      </c>
      <c r="AG36" s="13">
        <f t="shared" si="16"/>
        <v>0</v>
      </c>
      <c r="AH36" s="13">
        <f t="shared" si="17"/>
        <v>15</v>
      </c>
      <c r="AI36" s="13">
        <f t="shared" si="18"/>
        <v>165</v>
      </c>
      <c r="AJ36" s="14">
        <f t="shared" si="19"/>
        <v>1</v>
      </c>
      <c r="AL36" s="12">
        <f t="shared" si="20"/>
        <v>370.75</v>
      </c>
      <c r="AM36" s="12">
        <f t="shared" si="21"/>
        <v>18</v>
      </c>
      <c r="AN36" s="12">
        <f t="shared" si="22"/>
        <v>270</v>
      </c>
      <c r="AO36" s="12">
        <f t="shared" si="23"/>
        <v>6965</v>
      </c>
      <c r="AP36" s="12">
        <f>MAX(AO$4:AO36)</f>
        <v>7505</v>
      </c>
      <c r="AQ36" s="8">
        <f t="shared" si="24"/>
        <v>-7.1952031978680886E-2</v>
      </c>
      <c r="AS36" s="12">
        <f t="shared" si="25"/>
        <v>322.75</v>
      </c>
      <c r="AT36" s="12">
        <f t="shared" si="26"/>
        <v>16</v>
      </c>
      <c r="AU36" s="12">
        <f t="shared" si="27"/>
        <v>240</v>
      </c>
      <c r="AV36" s="12">
        <f t="shared" si="28"/>
        <v>6375</v>
      </c>
      <c r="AW36" s="12">
        <f>MAX(AV$4:AV36)</f>
        <v>6455</v>
      </c>
      <c r="AX36" s="8">
        <f t="shared" si="29"/>
        <v>-1.2393493415956624E-2</v>
      </c>
      <c r="BH36" s="19"/>
      <c r="BI36" s="19"/>
      <c r="BJ36" s="12"/>
      <c r="BK36" s="12"/>
      <c r="BL36" s="12"/>
      <c r="BM36" s="8"/>
    </row>
    <row r="37" spans="1:65" x14ac:dyDescent="0.3">
      <c r="A37" s="1">
        <v>42650</v>
      </c>
      <c r="B37" s="1">
        <v>42650</v>
      </c>
      <c r="C37" s="1" t="s">
        <v>44</v>
      </c>
      <c r="D37" s="3">
        <v>1610</v>
      </c>
      <c r="E37" s="3">
        <v>-200</v>
      </c>
      <c r="F37" s="3">
        <f t="shared" si="0"/>
        <v>1410</v>
      </c>
      <c r="G37" s="11">
        <f t="shared" si="1"/>
        <v>0</v>
      </c>
      <c r="H37" s="3" t="s">
        <v>38</v>
      </c>
      <c r="I37" s="2" t="s">
        <v>11</v>
      </c>
      <c r="J37" s="2">
        <v>24</v>
      </c>
      <c r="K37" s="2" t="s">
        <v>11</v>
      </c>
      <c r="L37" s="2">
        <f t="shared" si="2"/>
        <v>1</v>
      </c>
      <c r="M37" s="2" t="s">
        <v>21</v>
      </c>
      <c r="N37" s="14">
        <v>7</v>
      </c>
      <c r="O37" s="2">
        <v>103070</v>
      </c>
      <c r="P37" s="2">
        <v>102851</v>
      </c>
      <c r="Q37" s="2">
        <v>103459</v>
      </c>
      <c r="R37" s="5">
        <f t="shared" si="3"/>
        <v>22.6</v>
      </c>
      <c r="S37" s="5">
        <f t="shared" si="4"/>
        <v>38.200000000000003</v>
      </c>
      <c r="U37" s="5">
        <f t="shared" si="5"/>
        <v>-22.6</v>
      </c>
      <c r="V37" s="5">
        <f t="shared" si="6"/>
        <v>38.200000000000003</v>
      </c>
      <c r="W37" s="7">
        <f t="shared" si="7"/>
        <v>1</v>
      </c>
      <c r="X37" s="7">
        <f t="shared" si="8"/>
        <v>0</v>
      </c>
      <c r="Y37" s="5">
        <f t="shared" si="9"/>
        <v>-20</v>
      </c>
      <c r="AA37" s="6">
        <f t="shared" si="10"/>
        <v>-20</v>
      </c>
      <c r="AB37" s="5">
        <f t="shared" si="11"/>
        <v>-20</v>
      </c>
      <c r="AC37" s="13">
        <f t="shared" si="12"/>
        <v>125</v>
      </c>
      <c r="AD37" s="7">
        <f t="shared" si="13"/>
        <v>0</v>
      </c>
      <c r="AE37" s="13">
        <f t="shared" si="14"/>
        <v>-20</v>
      </c>
      <c r="AF37" s="13">
        <f t="shared" si="15"/>
        <v>-20</v>
      </c>
      <c r="AG37" s="13">
        <f t="shared" si="16"/>
        <v>0</v>
      </c>
      <c r="AH37" s="13">
        <f t="shared" si="17"/>
        <v>0</v>
      </c>
      <c r="AI37" s="13">
        <f t="shared" si="18"/>
        <v>165</v>
      </c>
      <c r="AJ37" s="14">
        <f t="shared" si="19"/>
        <v>0</v>
      </c>
      <c r="AL37" s="12">
        <f t="shared" si="20"/>
        <v>370.75</v>
      </c>
      <c r="AM37" s="12">
        <f t="shared" si="21"/>
        <v>18</v>
      </c>
      <c r="AN37" s="12">
        <f t="shared" si="22"/>
        <v>-360</v>
      </c>
      <c r="AO37" s="12">
        <f t="shared" si="23"/>
        <v>6605</v>
      </c>
      <c r="AP37" s="12">
        <f>MAX(AO$4:AO37)</f>
        <v>7505</v>
      </c>
      <c r="AQ37" s="8">
        <f t="shared" si="24"/>
        <v>-0.11992005329780146</v>
      </c>
      <c r="AS37" s="12">
        <f t="shared" si="25"/>
        <v>318.75</v>
      </c>
      <c r="AT37" s="12">
        <f t="shared" si="26"/>
        <v>15</v>
      </c>
      <c r="AU37" s="12">
        <f t="shared" si="27"/>
        <v>0</v>
      </c>
      <c r="AV37" s="12">
        <f t="shared" si="28"/>
        <v>6375</v>
      </c>
      <c r="AW37" s="12">
        <f>MAX(AV$4:AV37)</f>
        <v>6455</v>
      </c>
      <c r="AX37" s="8">
        <f t="shared" si="29"/>
        <v>-1.2393493415956624E-2</v>
      </c>
      <c r="BH37" s="19"/>
      <c r="BI37" s="19"/>
      <c r="BJ37" s="12"/>
      <c r="BK37" s="12"/>
      <c r="BL37" s="12"/>
      <c r="BM37" s="8"/>
    </row>
    <row r="38" spans="1:65" x14ac:dyDescent="0.3">
      <c r="A38" s="1">
        <v>42653</v>
      </c>
      <c r="B38" s="1">
        <v>42653</v>
      </c>
      <c r="C38" s="1" t="s">
        <v>45</v>
      </c>
      <c r="D38" s="3">
        <v>1235</v>
      </c>
      <c r="E38" s="3">
        <v>100</v>
      </c>
      <c r="F38" s="3">
        <f t="shared" si="0"/>
        <v>1335</v>
      </c>
      <c r="G38" s="11">
        <f t="shared" si="1"/>
        <v>0</v>
      </c>
      <c r="H38" s="3" t="s">
        <v>17</v>
      </c>
      <c r="L38" s="2">
        <f t="shared" si="2"/>
        <v>1</v>
      </c>
      <c r="M38" s="2" t="s">
        <v>21</v>
      </c>
      <c r="N38" s="14">
        <v>7</v>
      </c>
      <c r="O38" s="2">
        <v>111540</v>
      </c>
      <c r="P38" s="2">
        <v>111340</v>
      </c>
      <c r="Q38" s="2">
        <v>111640</v>
      </c>
      <c r="R38" s="5">
        <f t="shared" si="3"/>
        <v>20.7</v>
      </c>
      <c r="S38" s="5">
        <f t="shared" si="4"/>
        <v>9.3000000000000007</v>
      </c>
      <c r="U38" s="5">
        <f t="shared" si="5"/>
        <v>-20.7</v>
      </c>
      <c r="V38" s="5">
        <f t="shared" si="6"/>
        <v>9.3000000000000007</v>
      </c>
      <c r="W38" s="7">
        <f t="shared" si="7"/>
        <v>1</v>
      </c>
      <c r="X38" s="7">
        <f t="shared" si="8"/>
        <v>1</v>
      </c>
      <c r="Y38" s="5">
        <f t="shared" si="9"/>
        <v>-20</v>
      </c>
      <c r="AA38" s="6">
        <f t="shared" si="10"/>
        <v>-20</v>
      </c>
      <c r="AB38" s="5">
        <f t="shared" si="11"/>
        <v>-20</v>
      </c>
      <c r="AC38" s="13">
        <f t="shared" si="12"/>
        <v>105</v>
      </c>
      <c r="AD38" s="7">
        <f t="shared" si="13"/>
        <v>0</v>
      </c>
      <c r="AE38" s="13">
        <f t="shared" si="14"/>
        <v>0</v>
      </c>
      <c r="AF38" s="13">
        <f t="shared" si="15"/>
        <v>0</v>
      </c>
      <c r="AG38" s="13">
        <f t="shared" si="16"/>
        <v>0</v>
      </c>
      <c r="AH38" s="13">
        <f t="shared" si="17"/>
        <v>-20</v>
      </c>
      <c r="AI38" s="13">
        <f t="shared" si="18"/>
        <v>145</v>
      </c>
      <c r="AJ38" s="14">
        <f t="shared" si="19"/>
        <v>0</v>
      </c>
      <c r="AL38" s="12">
        <f t="shared" si="20"/>
        <v>330.25</v>
      </c>
      <c r="AM38" s="12">
        <f t="shared" si="21"/>
        <v>16</v>
      </c>
      <c r="AN38" s="12">
        <f t="shared" si="22"/>
        <v>-320</v>
      </c>
      <c r="AO38" s="12">
        <f t="shared" si="23"/>
        <v>6285</v>
      </c>
      <c r="AP38" s="12">
        <f>MAX(AO$4:AO38)</f>
        <v>7505</v>
      </c>
      <c r="AQ38" s="8">
        <f t="shared" si="24"/>
        <v>-0.16255829447035311</v>
      </c>
      <c r="AS38" s="12">
        <f t="shared" si="25"/>
        <v>318.75</v>
      </c>
      <c r="AT38" s="12">
        <f t="shared" si="26"/>
        <v>15</v>
      </c>
      <c r="AU38" s="12">
        <f t="shared" si="27"/>
        <v>-300</v>
      </c>
      <c r="AV38" s="12">
        <f t="shared" si="28"/>
        <v>6075</v>
      </c>
      <c r="AW38" s="12">
        <f>MAX(AV$4:AV38)</f>
        <v>6455</v>
      </c>
      <c r="AX38" s="8">
        <f t="shared" si="29"/>
        <v>-5.8869093725793957E-2</v>
      </c>
      <c r="BH38" s="19"/>
      <c r="BI38" s="19"/>
      <c r="BJ38" s="12"/>
      <c r="BK38" s="12"/>
      <c r="BL38" s="12"/>
      <c r="BM38" s="8"/>
    </row>
    <row r="39" spans="1:65" x14ac:dyDescent="0.3">
      <c r="A39" s="1">
        <v>42653</v>
      </c>
      <c r="B39" s="1">
        <v>42653</v>
      </c>
      <c r="C39" s="1" t="s">
        <v>44</v>
      </c>
      <c r="D39" s="3">
        <v>1650</v>
      </c>
      <c r="E39" s="3">
        <v>-200</v>
      </c>
      <c r="F39" s="3">
        <f t="shared" si="0"/>
        <v>1450</v>
      </c>
      <c r="G39" s="11">
        <f t="shared" si="1"/>
        <v>0</v>
      </c>
      <c r="H39" s="3" t="s">
        <v>43</v>
      </c>
      <c r="K39" s="2" t="s">
        <v>11</v>
      </c>
      <c r="L39" s="2">
        <f t="shared" si="2"/>
        <v>1</v>
      </c>
      <c r="M39" s="2" t="s">
        <v>21</v>
      </c>
      <c r="N39" s="14">
        <v>10</v>
      </c>
      <c r="O39" s="2">
        <v>132110</v>
      </c>
      <c r="P39" s="2">
        <v>132100</v>
      </c>
      <c r="Q39" s="2">
        <v>132112</v>
      </c>
      <c r="R39" s="5">
        <f t="shared" si="3"/>
        <v>2</v>
      </c>
      <c r="S39" s="5">
        <f t="shared" si="4"/>
        <v>-0.8</v>
      </c>
      <c r="U39" s="5">
        <f t="shared" si="5"/>
        <v>-2</v>
      </c>
      <c r="V39" s="5">
        <f t="shared" si="6"/>
        <v>-0.8</v>
      </c>
      <c r="W39" s="7">
        <f t="shared" si="7"/>
        <v>1</v>
      </c>
      <c r="X39" s="7">
        <f t="shared" si="8"/>
        <v>0</v>
      </c>
      <c r="Y39" s="5">
        <f t="shared" si="9"/>
        <v>0</v>
      </c>
      <c r="AA39" s="6">
        <f t="shared" si="10"/>
        <v>-20</v>
      </c>
      <c r="AB39" s="5">
        <f t="shared" si="11"/>
        <v>-20</v>
      </c>
      <c r="AC39" s="13">
        <f t="shared" si="12"/>
        <v>85</v>
      </c>
      <c r="AD39" s="7">
        <f t="shared" si="13"/>
        <v>0</v>
      </c>
      <c r="AE39" s="13">
        <f t="shared" si="14"/>
        <v>0</v>
      </c>
      <c r="AF39" s="13">
        <f t="shared" si="15"/>
        <v>-20</v>
      </c>
      <c r="AG39" s="13">
        <f t="shared" si="16"/>
        <v>0</v>
      </c>
      <c r="AH39" s="13">
        <f t="shared" si="17"/>
        <v>0</v>
      </c>
      <c r="AI39" s="13">
        <f t="shared" si="18"/>
        <v>145</v>
      </c>
      <c r="AJ39" s="14">
        <f t="shared" si="19"/>
        <v>0</v>
      </c>
      <c r="AL39" s="12">
        <f t="shared" si="20"/>
        <v>330.25</v>
      </c>
      <c r="AM39" s="12">
        <f t="shared" si="21"/>
        <v>16</v>
      </c>
      <c r="AN39" s="12">
        <f t="shared" si="22"/>
        <v>-320</v>
      </c>
      <c r="AO39" s="12">
        <f t="shared" si="23"/>
        <v>5965</v>
      </c>
      <c r="AP39" s="12">
        <f>MAX(AO$4:AO39)</f>
        <v>7505</v>
      </c>
      <c r="AQ39" s="8">
        <f t="shared" si="24"/>
        <v>-0.20519653564290474</v>
      </c>
      <c r="AS39" s="12">
        <f t="shared" si="25"/>
        <v>318.75</v>
      </c>
      <c r="AT39" s="12">
        <f t="shared" si="26"/>
        <v>15</v>
      </c>
      <c r="AU39" s="12">
        <f t="shared" si="27"/>
        <v>0</v>
      </c>
      <c r="AV39" s="12">
        <f t="shared" si="28"/>
        <v>6075</v>
      </c>
      <c r="AW39" s="12">
        <f>MAX(AV$4:AV39)</f>
        <v>6455</v>
      </c>
      <c r="AX39" s="8">
        <f t="shared" si="29"/>
        <v>-5.8869093725793957E-2</v>
      </c>
      <c r="BH39" s="19"/>
      <c r="BI39" s="19"/>
      <c r="BJ39" s="12"/>
      <c r="BK39" s="12"/>
      <c r="BL39" s="12"/>
      <c r="BM39" s="8"/>
    </row>
    <row r="40" spans="1:65" x14ac:dyDescent="0.3">
      <c r="A40" s="1">
        <v>42653</v>
      </c>
      <c r="B40" s="1">
        <v>42653</v>
      </c>
      <c r="C40" s="1" t="s">
        <v>44</v>
      </c>
      <c r="D40" s="3">
        <v>1655</v>
      </c>
      <c r="E40" s="3">
        <v>-200</v>
      </c>
      <c r="F40" s="3">
        <f t="shared" si="0"/>
        <v>1455</v>
      </c>
      <c r="G40" s="11">
        <f t="shared" si="1"/>
        <v>0</v>
      </c>
      <c r="H40" s="3" t="s">
        <v>37</v>
      </c>
      <c r="L40" s="2">
        <f t="shared" si="2"/>
        <v>1</v>
      </c>
      <c r="M40" s="2" t="s">
        <v>20</v>
      </c>
      <c r="N40" s="14">
        <v>8</v>
      </c>
      <c r="O40" s="2">
        <v>76140</v>
      </c>
      <c r="P40" s="2">
        <v>76277</v>
      </c>
      <c r="Q40" s="2">
        <v>75427</v>
      </c>
      <c r="R40" s="5">
        <f t="shared" si="3"/>
        <v>14.5</v>
      </c>
      <c r="S40" s="5">
        <f t="shared" si="4"/>
        <v>70.5</v>
      </c>
      <c r="U40" s="5">
        <f t="shared" si="5"/>
        <v>-14.5</v>
      </c>
      <c r="V40" s="5">
        <f t="shared" si="6"/>
        <v>70.5</v>
      </c>
      <c r="W40" s="7">
        <f t="shared" si="7"/>
        <v>1</v>
      </c>
      <c r="X40" s="7">
        <f t="shared" si="8"/>
        <v>1</v>
      </c>
      <c r="Y40" s="5">
        <f t="shared" si="9"/>
        <v>0</v>
      </c>
      <c r="AA40" s="6">
        <f t="shared" si="10"/>
        <v>0</v>
      </c>
      <c r="AB40" s="5">
        <f t="shared" si="11"/>
        <v>15</v>
      </c>
      <c r="AC40" s="13">
        <f t="shared" si="12"/>
        <v>100</v>
      </c>
      <c r="AD40" s="7">
        <f t="shared" si="13"/>
        <v>1</v>
      </c>
      <c r="AE40" s="13">
        <f t="shared" si="14"/>
        <v>0</v>
      </c>
      <c r="AF40" s="13">
        <f t="shared" si="15"/>
        <v>0</v>
      </c>
      <c r="AG40" s="13">
        <f t="shared" si="16"/>
        <v>0</v>
      </c>
      <c r="AH40" s="13">
        <f t="shared" si="17"/>
        <v>15</v>
      </c>
      <c r="AI40" s="13">
        <f t="shared" si="18"/>
        <v>160</v>
      </c>
      <c r="AJ40" s="14">
        <f t="shared" si="19"/>
        <v>1</v>
      </c>
      <c r="AL40" s="12">
        <f t="shared" si="20"/>
        <v>330.25</v>
      </c>
      <c r="AM40" s="12">
        <f t="shared" si="21"/>
        <v>16</v>
      </c>
      <c r="AN40" s="12">
        <f t="shared" si="22"/>
        <v>240</v>
      </c>
      <c r="AO40" s="12">
        <f t="shared" si="23"/>
        <v>6205</v>
      </c>
      <c r="AP40" s="12">
        <f>MAX(AO$4:AO40)</f>
        <v>7505</v>
      </c>
      <c r="AQ40" s="8">
        <f t="shared" si="24"/>
        <v>-0.173217854763491</v>
      </c>
      <c r="AS40" s="12">
        <f t="shared" si="25"/>
        <v>318.75</v>
      </c>
      <c r="AT40" s="12">
        <f t="shared" si="26"/>
        <v>15</v>
      </c>
      <c r="AU40" s="12">
        <f t="shared" si="27"/>
        <v>225</v>
      </c>
      <c r="AV40" s="12">
        <f t="shared" si="28"/>
        <v>6300</v>
      </c>
      <c r="AW40" s="12">
        <f>MAX(AV$4:AV40)</f>
        <v>6455</v>
      </c>
      <c r="AX40" s="8">
        <f t="shared" si="29"/>
        <v>-2.4012393493415957E-2</v>
      </c>
      <c r="BH40" s="19"/>
      <c r="BI40" s="19"/>
      <c r="BJ40" s="12"/>
      <c r="BK40" s="12"/>
      <c r="BL40" s="12"/>
      <c r="BM40" s="8"/>
    </row>
    <row r="41" spans="1:65" x14ac:dyDescent="0.3">
      <c r="A41" s="1">
        <v>42653</v>
      </c>
      <c r="B41" s="1">
        <v>42653</v>
      </c>
      <c r="C41" s="1" t="s">
        <v>44</v>
      </c>
      <c r="D41" s="3">
        <v>1720</v>
      </c>
      <c r="E41" s="3">
        <v>-200</v>
      </c>
      <c r="F41" s="3">
        <f t="shared" si="0"/>
        <v>1520</v>
      </c>
      <c r="G41" s="11">
        <f t="shared" si="1"/>
        <v>0</v>
      </c>
      <c r="H41" s="3" t="s">
        <v>43</v>
      </c>
      <c r="K41" s="2" t="s">
        <v>11</v>
      </c>
      <c r="L41" s="2">
        <f t="shared" si="2"/>
        <v>1</v>
      </c>
      <c r="M41" s="2" t="s">
        <v>21</v>
      </c>
      <c r="N41" s="14">
        <v>10</v>
      </c>
      <c r="O41" s="2">
        <v>131640</v>
      </c>
      <c r="P41" s="2">
        <v>131384</v>
      </c>
      <c r="Q41" s="2">
        <v>132374</v>
      </c>
      <c r="R41" s="5">
        <f t="shared" si="3"/>
        <v>26.6</v>
      </c>
      <c r="S41" s="5">
        <f t="shared" si="4"/>
        <v>72.400000000000006</v>
      </c>
      <c r="U41" s="5">
        <f t="shared" si="5"/>
        <v>-26.6</v>
      </c>
      <c r="V41" s="5">
        <f t="shared" si="6"/>
        <v>72.400000000000006</v>
      </c>
      <c r="W41" s="7">
        <f t="shared" si="7"/>
        <v>1</v>
      </c>
      <c r="X41" s="7">
        <f t="shared" si="8"/>
        <v>0</v>
      </c>
      <c r="Y41" s="5">
        <f t="shared" si="9"/>
        <v>-20</v>
      </c>
      <c r="AA41" s="6">
        <f t="shared" si="10"/>
        <v>-20</v>
      </c>
      <c r="AB41" s="5">
        <f t="shared" si="11"/>
        <v>-20</v>
      </c>
      <c r="AC41" s="13">
        <f t="shared" si="12"/>
        <v>80</v>
      </c>
      <c r="AD41" s="7">
        <f t="shared" si="13"/>
        <v>0</v>
      </c>
      <c r="AE41" s="13">
        <f t="shared" si="14"/>
        <v>0</v>
      </c>
      <c r="AF41" s="13">
        <f t="shared" si="15"/>
        <v>-20</v>
      </c>
      <c r="AG41" s="13">
        <f t="shared" si="16"/>
        <v>0</v>
      </c>
      <c r="AH41" s="13">
        <f t="shared" si="17"/>
        <v>0</v>
      </c>
      <c r="AI41" s="13">
        <f t="shared" si="18"/>
        <v>160</v>
      </c>
      <c r="AJ41" s="14">
        <f t="shared" si="19"/>
        <v>0</v>
      </c>
      <c r="AL41" s="12">
        <f t="shared" si="20"/>
        <v>330.25</v>
      </c>
      <c r="AM41" s="12">
        <f t="shared" si="21"/>
        <v>16</v>
      </c>
      <c r="AN41" s="12">
        <f t="shared" si="22"/>
        <v>-320</v>
      </c>
      <c r="AO41" s="12">
        <f t="shared" si="23"/>
        <v>5885</v>
      </c>
      <c r="AP41" s="12">
        <f>MAX(AO$4:AO41)</f>
        <v>7505</v>
      </c>
      <c r="AQ41" s="8">
        <f t="shared" si="24"/>
        <v>-0.21585609593604263</v>
      </c>
      <c r="AS41" s="12">
        <f t="shared" si="25"/>
        <v>318.75</v>
      </c>
      <c r="AT41" s="12">
        <f t="shared" si="26"/>
        <v>15</v>
      </c>
      <c r="AU41" s="12">
        <f t="shared" si="27"/>
        <v>0</v>
      </c>
      <c r="AV41" s="12">
        <f t="shared" si="28"/>
        <v>6300</v>
      </c>
      <c r="AW41" s="12">
        <f>MAX(AV$4:AV41)</f>
        <v>6455</v>
      </c>
      <c r="AX41" s="8">
        <f t="shared" si="29"/>
        <v>-2.4012393493415957E-2</v>
      </c>
      <c r="BH41" s="19"/>
      <c r="BI41" s="19"/>
      <c r="BJ41" s="12"/>
      <c r="BK41" s="12"/>
      <c r="BL41" s="12"/>
      <c r="BM41" s="8"/>
    </row>
    <row r="42" spans="1:65" x14ac:dyDescent="0.3">
      <c r="A42" s="1">
        <v>42653</v>
      </c>
      <c r="B42" s="1">
        <v>42653</v>
      </c>
      <c r="C42" s="1" t="s">
        <v>44</v>
      </c>
      <c r="D42" s="3">
        <v>1815</v>
      </c>
      <c r="E42" s="3">
        <v>-200</v>
      </c>
      <c r="F42" s="3">
        <f t="shared" si="0"/>
        <v>1615</v>
      </c>
      <c r="G42" s="11">
        <f t="shared" si="1"/>
        <v>0</v>
      </c>
      <c r="H42" s="3" t="s">
        <v>38</v>
      </c>
      <c r="I42" s="2" t="s">
        <v>11</v>
      </c>
      <c r="J42" s="2">
        <v>10</v>
      </c>
      <c r="L42" s="2">
        <f t="shared" si="2"/>
        <v>1</v>
      </c>
      <c r="M42" s="2" t="s">
        <v>20</v>
      </c>
      <c r="N42" s="14">
        <v>7</v>
      </c>
      <c r="O42" s="2">
        <v>103660</v>
      </c>
      <c r="P42" s="2">
        <v>103781</v>
      </c>
      <c r="Q42" s="2">
        <v>103570</v>
      </c>
      <c r="R42" s="5">
        <f t="shared" si="3"/>
        <v>12.8</v>
      </c>
      <c r="S42" s="5">
        <f t="shared" si="4"/>
        <v>8.3000000000000007</v>
      </c>
      <c r="U42" s="5">
        <f t="shared" si="5"/>
        <v>-12.8</v>
      </c>
      <c r="V42" s="5">
        <f t="shared" si="6"/>
        <v>8.3000000000000007</v>
      </c>
      <c r="W42" s="7">
        <f t="shared" si="7"/>
        <v>1</v>
      </c>
      <c r="X42" s="7">
        <f t="shared" si="8"/>
        <v>0</v>
      </c>
      <c r="Y42" s="5">
        <f t="shared" si="9"/>
        <v>0</v>
      </c>
      <c r="AA42" s="6">
        <f t="shared" si="10"/>
        <v>-20</v>
      </c>
      <c r="AB42" s="5">
        <f t="shared" si="11"/>
        <v>-20</v>
      </c>
      <c r="AC42" s="13">
        <f t="shared" si="12"/>
        <v>60</v>
      </c>
      <c r="AD42" s="7">
        <f t="shared" si="13"/>
        <v>0</v>
      </c>
      <c r="AE42" s="13">
        <f t="shared" si="14"/>
        <v>-20</v>
      </c>
      <c r="AF42" s="13">
        <f t="shared" si="15"/>
        <v>0</v>
      </c>
      <c r="AG42" s="13">
        <f t="shared" si="16"/>
        <v>0</v>
      </c>
      <c r="AH42" s="13">
        <f t="shared" si="17"/>
        <v>0</v>
      </c>
      <c r="AI42" s="13">
        <f t="shared" si="18"/>
        <v>160</v>
      </c>
      <c r="AJ42" s="14">
        <f t="shared" si="19"/>
        <v>0</v>
      </c>
      <c r="AL42" s="12">
        <f t="shared" si="20"/>
        <v>330.25</v>
      </c>
      <c r="AM42" s="12">
        <f t="shared" si="21"/>
        <v>16</v>
      </c>
      <c r="AN42" s="12">
        <f t="shared" si="22"/>
        <v>-320</v>
      </c>
      <c r="AO42" s="12">
        <f t="shared" si="23"/>
        <v>5565</v>
      </c>
      <c r="AP42" s="12">
        <f>MAX(AO$4:AO42)</f>
        <v>7505</v>
      </c>
      <c r="AQ42" s="8">
        <f t="shared" si="24"/>
        <v>-0.25849433710859426</v>
      </c>
      <c r="AS42" s="12">
        <f t="shared" si="25"/>
        <v>315</v>
      </c>
      <c r="AT42" s="12">
        <f t="shared" si="26"/>
        <v>15</v>
      </c>
      <c r="AU42" s="12">
        <f t="shared" si="27"/>
        <v>0</v>
      </c>
      <c r="AV42" s="12">
        <f t="shared" si="28"/>
        <v>6300</v>
      </c>
      <c r="AW42" s="12">
        <f>MAX(AV$4:AV42)</f>
        <v>6455</v>
      </c>
      <c r="AX42" s="8">
        <f t="shared" si="29"/>
        <v>-2.4012393493415957E-2</v>
      </c>
      <c r="BH42" s="19"/>
      <c r="BI42" s="19"/>
      <c r="BJ42" s="12"/>
      <c r="BK42" s="12"/>
      <c r="BL42" s="12"/>
      <c r="BM42" s="8"/>
    </row>
    <row r="43" spans="1:65" x14ac:dyDescent="0.3">
      <c r="A43" s="1">
        <v>42653</v>
      </c>
      <c r="B43" s="1">
        <v>42654</v>
      </c>
      <c r="C43" s="1" t="s">
        <v>44</v>
      </c>
      <c r="D43" s="3">
        <v>625</v>
      </c>
      <c r="E43" s="3">
        <v>-200</v>
      </c>
      <c r="F43" s="3">
        <f t="shared" si="0"/>
        <v>425</v>
      </c>
      <c r="G43" s="11">
        <f t="shared" si="1"/>
        <v>1</v>
      </c>
      <c r="H43" s="3" t="s">
        <v>37</v>
      </c>
      <c r="L43" s="2">
        <f t="shared" si="2"/>
        <v>1</v>
      </c>
      <c r="M43" s="2" t="s">
        <v>21</v>
      </c>
      <c r="N43" s="14">
        <v>8</v>
      </c>
      <c r="O43" s="2">
        <v>75580</v>
      </c>
      <c r="P43" s="2">
        <v>75325</v>
      </c>
      <c r="Q43" s="2">
        <v>75917</v>
      </c>
      <c r="R43" s="5">
        <f t="shared" si="3"/>
        <v>26.3</v>
      </c>
      <c r="S43" s="5">
        <f t="shared" si="4"/>
        <v>32.9</v>
      </c>
      <c r="U43" s="5">
        <f t="shared" si="5"/>
        <v>-26.3</v>
      </c>
      <c r="V43" s="5">
        <f t="shared" si="6"/>
        <v>32.9</v>
      </c>
      <c r="W43" s="7">
        <f t="shared" si="7"/>
        <v>1</v>
      </c>
      <c r="X43" s="7">
        <f t="shared" si="8"/>
        <v>1</v>
      </c>
      <c r="Y43" s="5">
        <f t="shared" si="9"/>
        <v>-20</v>
      </c>
      <c r="AA43" s="6">
        <f t="shared" si="10"/>
        <v>-20</v>
      </c>
      <c r="AB43" s="5">
        <f t="shared" si="11"/>
        <v>-20</v>
      </c>
      <c r="AC43" s="13">
        <f t="shared" si="12"/>
        <v>40</v>
      </c>
      <c r="AD43" s="7">
        <f t="shared" si="13"/>
        <v>0</v>
      </c>
      <c r="AE43" s="13">
        <f t="shared" si="14"/>
        <v>0</v>
      </c>
      <c r="AF43" s="13">
        <f t="shared" si="15"/>
        <v>0</v>
      </c>
      <c r="AG43" s="13">
        <f t="shared" si="16"/>
        <v>0</v>
      </c>
      <c r="AH43" s="13">
        <f t="shared" si="17"/>
        <v>-20</v>
      </c>
      <c r="AI43" s="13">
        <f t="shared" si="18"/>
        <v>140</v>
      </c>
      <c r="AJ43" s="14">
        <f t="shared" si="19"/>
        <v>0</v>
      </c>
      <c r="AL43" s="12">
        <f t="shared" si="20"/>
        <v>278.25</v>
      </c>
      <c r="AM43" s="12">
        <f t="shared" si="21"/>
        <v>13</v>
      </c>
      <c r="AN43" s="12">
        <f t="shared" si="22"/>
        <v>-260</v>
      </c>
      <c r="AO43" s="12">
        <f t="shared" si="23"/>
        <v>5305</v>
      </c>
      <c r="AP43" s="12">
        <f>MAX(AO$4:AO43)</f>
        <v>7505</v>
      </c>
      <c r="AQ43" s="8">
        <f t="shared" si="24"/>
        <v>-0.29313790806129247</v>
      </c>
      <c r="AS43" s="12">
        <f t="shared" si="25"/>
        <v>315</v>
      </c>
      <c r="AT43" s="12">
        <f t="shared" si="26"/>
        <v>15</v>
      </c>
      <c r="AU43" s="12">
        <f t="shared" si="27"/>
        <v>-300</v>
      </c>
      <c r="AV43" s="12">
        <f t="shared" si="28"/>
        <v>6000</v>
      </c>
      <c r="AW43" s="12">
        <f>MAX(AV$4:AV43)</f>
        <v>6455</v>
      </c>
      <c r="AX43" s="8">
        <f t="shared" si="29"/>
        <v>-7.0487993803253296E-2</v>
      </c>
      <c r="BH43" s="19"/>
      <c r="BI43" s="19"/>
      <c r="BJ43" s="12"/>
      <c r="BK43" s="12"/>
      <c r="BL43" s="12"/>
      <c r="BM43" s="8"/>
    </row>
    <row r="44" spans="1:65" x14ac:dyDescent="0.3">
      <c r="A44" s="1">
        <v>42653</v>
      </c>
      <c r="B44" s="1">
        <v>42654</v>
      </c>
      <c r="C44" s="1" t="s">
        <v>44</v>
      </c>
      <c r="D44" s="3">
        <v>630</v>
      </c>
      <c r="E44" s="3">
        <v>-200</v>
      </c>
      <c r="F44" s="3">
        <f t="shared" si="0"/>
        <v>430</v>
      </c>
      <c r="G44" s="11">
        <f t="shared" si="1"/>
        <v>1</v>
      </c>
      <c r="H44" s="3" t="s">
        <v>37</v>
      </c>
      <c r="L44" s="2">
        <f t="shared" si="2"/>
        <v>1</v>
      </c>
      <c r="M44" s="2" t="s">
        <v>21</v>
      </c>
      <c r="N44" s="14">
        <v>8</v>
      </c>
      <c r="O44" s="2">
        <v>75470</v>
      </c>
      <c r="P44" s="2">
        <v>75427</v>
      </c>
      <c r="Q44" s="2">
        <v>75689</v>
      </c>
      <c r="R44" s="5">
        <f t="shared" si="3"/>
        <v>5.0999999999999996</v>
      </c>
      <c r="S44" s="5">
        <f t="shared" si="4"/>
        <v>21.1</v>
      </c>
      <c r="U44" s="5">
        <f t="shared" si="5"/>
        <v>-5.0999999999999996</v>
      </c>
      <c r="V44" s="5">
        <f t="shared" si="6"/>
        <v>21.1</v>
      </c>
      <c r="W44" s="7">
        <f t="shared" si="7"/>
        <v>1</v>
      </c>
      <c r="X44" s="7">
        <f t="shared" si="8"/>
        <v>1</v>
      </c>
      <c r="Y44" s="5">
        <f t="shared" si="9"/>
        <v>0</v>
      </c>
      <c r="AA44" s="6">
        <f t="shared" si="10"/>
        <v>0</v>
      </c>
      <c r="AB44" s="5">
        <f t="shared" si="11"/>
        <v>15</v>
      </c>
      <c r="AC44" s="13">
        <f t="shared" si="12"/>
        <v>55</v>
      </c>
      <c r="AD44" s="7">
        <f t="shared" si="13"/>
        <v>1</v>
      </c>
      <c r="AE44" s="13">
        <f t="shared" si="14"/>
        <v>0</v>
      </c>
      <c r="AF44" s="13">
        <f t="shared" si="15"/>
        <v>0</v>
      </c>
      <c r="AG44" s="13">
        <f t="shared" si="16"/>
        <v>0</v>
      </c>
      <c r="AH44" s="13">
        <f t="shared" si="17"/>
        <v>15</v>
      </c>
      <c r="AI44" s="13">
        <f t="shared" si="18"/>
        <v>155</v>
      </c>
      <c r="AJ44" s="14">
        <f t="shared" si="19"/>
        <v>1</v>
      </c>
      <c r="AL44" s="12">
        <f t="shared" si="20"/>
        <v>278.25</v>
      </c>
      <c r="AM44" s="12">
        <f t="shared" si="21"/>
        <v>13</v>
      </c>
      <c r="AN44" s="12">
        <f t="shared" si="22"/>
        <v>195</v>
      </c>
      <c r="AO44" s="12">
        <f t="shared" si="23"/>
        <v>5500</v>
      </c>
      <c r="AP44" s="12">
        <f>MAX(AO$4:AO44)</f>
        <v>7505</v>
      </c>
      <c r="AQ44" s="8">
        <f t="shared" si="24"/>
        <v>-0.26715522984676882</v>
      </c>
      <c r="AS44" s="12">
        <f t="shared" si="25"/>
        <v>315</v>
      </c>
      <c r="AT44" s="12">
        <f t="shared" si="26"/>
        <v>15</v>
      </c>
      <c r="AU44" s="12">
        <f t="shared" si="27"/>
        <v>225</v>
      </c>
      <c r="AV44" s="12">
        <f t="shared" si="28"/>
        <v>6225</v>
      </c>
      <c r="AW44" s="12">
        <f>MAX(AV$4:AV44)</f>
        <v>6455</v>
      </c>
      <c r="AX44" s="8">
        <f t="shared" si="29"/>
        <v>-3.5631293570875293E-2</v>
      </c>
      <c r="BH44" s="19"/>
      <c r="BI44" s="19"/>
      <c r="BJ44" s="12"/>
      <c r="BK44" s="12"/>
      <c r="BL44" s="12"/>
      <c r="BM44" s="8"/>
    </row>
    <row r="45" spans="1:65" x14ac:dyDescent="0.3">
      <c r="A45" s="1">
        <v>42654</v>
      </c>
      <c r="B45" s="1">
        <v>42654</v>
      </c>
      <c r="C45" s="1" t="s">
        <v>44</v>
      </c>
      <c r="D45" s="3">
        <v>1825</v>
      </c>
      <c r="E45" s="3">
        <v>-200</v>
      </c>
      <c r="F45" s="3">
        <f t="shared" si="0"/>
        <v>1625</v>
      </c>
      <c r="G45" s="11">
        <f t="shared" si="1"/>
        <v>0</v>
      </c>
      <c r="H45" s="3" t="s">
        <v>38</v>
      </c>
      <c r="I45" s="2" t="s">
        <v>11</v>
      </c>
      <c r="J45" s="2">
        <v>15</v>
      </c>
      <c r="L45" s="2">
        <f t="shared" si="2"/>
        <v>1</v>
      </c>
      <c r="M45" s="2" t="s">
        <v>21</v>
      </c>
      <c r="N45" s="14">
        <v>7</v>
      </c>
      <c r="O45" s="2">
        <v>103400</v>
      </c>
      <c r="P45" s="2">
        <v>103165</v>
      </c>
      <c r="Q45" s="2">
        <v>103648</v>
      </c>
      <c r="R45" s="5">
        <f t="shared" si="3"/>
        <v>24.2</v>
      </c>
      <c r="S45" s="5">
        <f t="shared" si="4"/>
        <v>24.1</v>
      </c>
      <c r="U45" s="5">
        <f t="shared" si="5"/>
        <v>-24.2</v>
      </c>
      <c r="V45" s="5">
        <f t="shared" si="6"/>
        <v>24.1</v>
      </c>
      <c r="W45" s="7">
        <f t="shared" si="7"/>
        <v>1</v>
      </c>
      <c r="X45" s="7">
        <f t="shared" si="8"/>
        <v>0</v>
      </c>
      <c r="Y45" s="5">
        <f t="shared" si="9"/>
        <v>-20</v>
      </c>
      <c r="AA45" s="6">
        <f t="shared" si="10"/>
        <v>-20</v>
      </c>
      <c r="AB45" s="5">
        <f t="shared" si="11"/>
        <v>-20</v>
      </c>
      <c r="AC45" s="13">
        <f t="shared" si="12"/>
        <v>35</v>
      </c>
      <c r="AD45" s="7">
        <f t="shared" si="13"/>
        <v>0</v>
      </c>
      <c r="AE45" s="13">
        <f t="shared" si="14"/>
        <v>-20</v>
      </c>
      <c r="AF45" s="13">
        <f t="shared" si="15"/>
        <v>0</v>
      </c>
      <c r="AG45" s="13">
        <f t="shared" si="16"/>
        <v>0</v>
      </c>
      <c r="AH45" s="13">
        <f t="shared" si="17"/>
        <v>0</v>
      </c>
      <c r="AI45" s="13">
        <f t="shared" si="18"/>
        <v>155</v>
      </c>
      <c r="AJ45" s="14">
        <f t="shared" si="19"/>
        <v>0</v>
      </c>
      <c r="AL45" s="12">
        <f t="shared" si="20"/>
        <v>278.25</v>
      </c>
      <c r="AM45" s="12">
        <f t="shared" si="21"/>
        <v>13</v>
      </c>
      <c r="AN45" s="12">
        <f t="shared" si="22"/>
        <v>-260</v>
      </c>
      <c r="AO45" s="12">
        <f t="shared" si="23"/>
        <v>5240</v>
      </c>
      <c r="AP45" s="12">
        <f>MAX(AO$4:AO45)</f>
        <v>7505</v>
      </c>
      <c r="AQ45" s="8">
        <f t="shared" si="24"/>
        <v>-0.30179880079946703</v>
      </c>
      <c r="AS45" s="12">
        <f t="shared" si="25"/>
        <v>311.25</v>
      </c>
      <c r="AT45" s="12">
        <f t="shared" si="26"/>
        <v>15</v>
      </c>
      <c r="AU45" s="12">
        <f t="shared" si="27"/>
        <v>0</v>
      </c>
      <c r="AV45" s="12">
        <f t="shared" si="28"/>
        <v>6225</v>
      </c>
      <c r="AW45" s="12">
        <f>MAX(AV$4:AV45)</f>
        <v>6455</v>
      </c>
      <c r="AX45" s="8">
        <f t="shared" si="29"/>
        <v>-3.5631293570875293E-2</v>
      </c>
      <c r="BH45" s="19"/>
      <c r="BI45" s="19"/>
      <c r="BJ45" s="12"/>
      <c r="BK45" s="12"/>
      <c r="BL45" s="12"/>
      <c r="BM45" s="8"/>
    </row>
    <row r="46" spans="1:65" x14ac:dyDescent="0.3">
      <c r="A46" s="1">
        <v>42654</v>
      </c>
      <c r="B46" s="1">
        <v>42654</v>
      </c>
      <c r="C46" s="1" t="s">
        <v>44</v>
      </c>
      <c r="D46" s="3">
        <v>2015</v>
      </c>
      <c r="E46" s="3">
        <v>-200</v>
      </c>
      <c r="F46" s="3">
        <f t="shared" si="0"/>
        <v>1815</v>
      </c>
      <c r="G46" s="11">
        <f t="shared" si="1"/>
        <v>0</v>
      </c>
      <c r="H46" s="3" t="s">
        <v>43</v>
      </c>
      <c r="I46" s="2" t="s">
        <v>11</v>
      </c>
      <c r="J46" s="2">
        <v>23</v>
      </c>
      <c r="L46" s="2">
        <f t="shared" si="2"/>
        <v>1</v>
      </c>
      <c r="M46" s="2" t="s">
        <v>20</v>
      </c>
      <c r="N46" s="14">
        <v>10</v>
      </c>
      <c r="O46" s="2">
        <v>132540</v>
      </c>
      <c r="P46" s="2">
        <v>132714</v>
      </c>
      <c r="Q46" s="2">
        <v>132081</v>
      </c>
      <c r="R46" s="5">
        <f t="shared" si="3"/>
        <v>18.399999999999999</v>
      </c>
      <c r="S46" s="5">
        <f t="shared" si="4"/>
        <v>44.9</v>
      </c>
      <c r="U46" s="5">
        <f t="shared" si="5"/>
        <v>-18.399999999999999</v>
      </c>
      <c r="V46" s="5">
        <f t="shared" si="6"/>
        <v>44.9</v>
      </c>
      <c r="W46" s="7">
        <f t="shared" si="7"/>
        <v>1</v>
      </c>
      <c r="X46" s="7">
        <f t="shared" si="8"/>
        <v>0</v>
      </c>
      <c r="Y46" s="5">
        <f t="shared" si="9"/>
        <v>0</v>
      </c>
      <c r="AA46" s="6">
        <f t="shared" si="10"/>
        <v>0</v>
      </c>
      <c r="AB46" s="5">
        <f t="shared" si="11"/>
        <v>15</v>
      </c>
      <c r="AC46" s="13">
        <f t="shared" si="12"/>
        <v>50</v>
      </c>
      <c r="AD46" s="7">
        <f t="shared" si="13"/>
        <v>1</v>
      </c>
      <c r="AE46" s="13">
        <f t="shared" si="14"/>
        <v>15</v>
      </c>
      <c r="AF46" s="13">
        <f t="shared" si="15"/>
        <v>0</v>
      </c>
      <c r="AG46" s="13">
        <f t="shared" si="16"/>
        <v>0</v>
      </c>
      <c r="AH46" s="13">
        <f t="shared" si="17"/>
        <v>0</v>
      </c>
      <c r="AI46" s="13">
        <f t="shared" si="18"/>
        <v>155</v>
      </c>
      <c r="AJ46" s="14">
        <f t="shared" si="19"/>
        <v>0</v>
      </c>
      <c r="AL46" s="12">
        <f t="shared" si="20"/>
        <v>278.25</v>
      </c>
      <c r="AM46" s="12">
        <f t="shared" si="21"/>
        <v>13</v>
      </c>
      <c r="AN46" s="12">
        <f t="shared" si="22"/>
        <v>195</v>
      </c>
      <c r="AO46" s="12">
        <f t="shared" si="23"/>
        <v>5435</v>
      </c>
      <c r="AP46" s="12">
        <f>MAX(AO$4:AO46)</f>
        <v>7505</v>
      </c>
      <c r="AQ46" s="8">
        <f t="shared" si="24"/>
        <v>-0.27581612258494337</v>
      </c>
      <c r="AS46" s="12">
        <f t="shared" si="25"/>
        <v>311.25</v>
      </c>
      <c r="AT46" s="12">
        <f t="shared" si="26"/>
        <v>15</v>
      </c>
      <c r="AU46" s="12">
        <f t="shared" si="27"/>
        <v>0</v>
      </c>
      <c r="AV46" s="12">
        <f t="shared" si="28"/>
        <v>6225</v>
      </c>
      <c r="AW46" s="12">
        <f>MAX(AV$4:AV46)</f>
        <v>6455</v>
      </c>
      <c r="AX46" s="8">
        <f t="shared" si="29"/>
        <v>-3.5631293570875293E-2</v>
      </c>
      <c r="BH46" s="19"/>
      <c r="BI46" s="19"/>
      <c r="BJ46" s="12"/>
      <c r="BK46" s="12"/>
      <c r="BL46" s="12"/>
      <c r="BM46" s="8"/>
    </row>
    <row r="47" spans="1:65" x14ac:dyDescent="0.3">
      <c r="A47" s="1">
        <v>42656</v>
      </c>
      <c r="B47" s="1">
        <v>42656</v>
      </c>
      <c r="C47" s="1" t="s">
        <v>44</v>
      </c>
      <c r="D47" s="3">
        <v>1020</v>
      </c>
      <c r="E47" s="3">
        <v>-200</v>
      </c>
      <c r="F47" s="3">
        <f t="shared" si="0"/>
        <v>820</v>
      </c>
      <c r="G47" s="11">
        <f t="shared" si="1"/>
        <v>0</v>
      </c>
      <c r="H47" s="3" t="s">
        <v>43</v>
      </c>
      <c r="L47" s="2">
        <f t="shared" si="2"/>
        <v>1</v>
      </c>
      <c r="M47" s="2" t="s">
        <v>20</v>
      </c>
      <c r="N47" s="14">
        <v>10</v>
      </c>
      <c r="O47" s="2">
        <v>133060</v>
      </c>
      <c r="P47" s="2">
        <v>133058</v>
      </c>
      <c r="Q47" s="2">
        <v>131848</v>
      </c>
      <c r="R47" s="5">
        <f t="shared" si="3"/>
        <v>0.8</v>
      </c>
      <c r="S47" s="5">
        <f t="shared" si="4"/>
        <v>120.2</v>
      </c>
      <c r="U47" s="5">
        <f t="shared" si="5"/>
        <v>-0.8</v>
      </c>
      <c r="V47" s="5">
        <f t="shared" si="6"/>
        <v>120.2</v>
      </c>
      <c r="W47" s="7">
        <f t="shared" si="7"/>
        <v>0</v>
      </c>
      <c r="X47" s="7">
        <f t="shared" si="8"/>
        <v>0</v>
      </c>
      <c r="Y47" s="5">
        <f t="shared" si="9"/>
        <v>0</v>
      </c>
      <c r="AA47" s="6">
        <f t="shared" si="10"/>
        <v>0</v>
      </c>
      <c r="AB47" s="5">
        <f t="shared" si="11"/>
        <v>0</v>
      </c>
      <c r="AC47" s="13">
        <f t="shared" si="12"/>
        <v>50</v>
      </c>
      <c r="AD47" s="7">
        <f t="shared" si="13"/>
        <v>0</v>
      </c>
      <c r="AE47" s="13">
        <f t="shared" si="14"/>
        <v>0</v>
      </c>
      <c r="AF47" s="13">
        <f t="shared" si="15"/>
        <v>0</v>
      </c>
      <c r="AG47" s="13">
        <f t="shared" si="16"/>
        <v>0</v>
      </c>
      <c r="AH47" s="13">
        <f t="shared" si="17"/>
        <v>0</v>
      </c>
      <c r="AI47" s="13">
        <f t="shared" si="18"/>
        <v>155</v>
      </c>
      <c r="AJ47" s="14">
        <f t="shared" si="19"/>
        <v>0</v>
      </c>
      <c r="AL47" s="12">
        <f t="shared" si="20"/>
        <v>271.75</v>
      </c>
      <c r="AM47" s="12">
        <f t="shared" si="21"/>
        <v>13</v>
      </c>
      <c r="AN47" s="12">
        <f t="shared" si="22"/>
        <v>0</v>
      </c>
      <c r="AO47" s="12">
        <f t="shared" si="23"/>
        <v>5435</v>
      </c>
      <c r="AP47" s="12">
        <f>MAX(AO$4:AO47)</f>
        <v>7505</v>
      </c>
      <c r="AQ47" s="8">
        <f t="shared" si="24"/>
        <v>-0.27581612258494337</v>
      </c>
      <c r="AS47" s="12">
        <f t="shared" si="25"/>
        <v>311.25</v>
      </c>
      <c r="AT47" s="12">
        <f t="shared" si="26"/>
        <v>15</v>
      </c>
      <c r="AU47" s="12">
        <f t="shared" si="27"/>
        <v>0</v>
      </c>
      <c r="AV47" s="12">
        <f t="shared" si="28"/>
        <v>6225</v>
      </c>
      <c r="AW47" s="12">
        <f>MAX(AV$4:AV47)</f>
        <v>6455</v>
      </c>
      <c r="AX47" s="8">
        <f t="shared" si="29"/>
        <v>-3.5631293570875293E-2</v>
      </c>
      <c r="BH47" s="19"/>
      <c r="BI47" s="19"/>
      <c r="BJ47" s="12"/>
      <c r="BK47" s="12"/>
      <c r="BL47" s="12"/>
      <c r="BM47" s="8"/>
    </row>
    <row r="48" spans="1:65" x14ac:dyDescent="0.3">
      <c r="A48" s="1">
        <v>42656</v>
      </c>
      <c r="B48" s="1">
        <v>42656</v>
      </c>
      <c r="C48" s="1" t="s">
        <v>44</v>
      </c>
      <c r="D48" s="3">
        <v>1240</v>
      </c>
      <c r="E48" s="3">
        <v>-200</v>
      </c>
      <c r="F48" s="3">
        <f t="shared" si="0"/>
        <v>1040</v>
      </c>
      <c r="G48" s="11">
        <f t="shared" si="1"/>
        <v>0</v>
      </c>
      <c r="H48" s="3" t="s">
        <v>43</v>
      </c>
      <c r="L48" s="2">
        <f t="shared" si="2"/>
        <v>1</v>
      </c>
      <c r="M48" s="2" t="s">
        <v>21</v>
      </c>
      <c r="N48" s="14">
        <v>10</v>
      </c>
      <c r="O48" s="2">
        <v>132500</v>
      </c>
      <c r="P48" s="2">
        <v>132394</v>
      </c>
      <c r="Q48" s="2">
        <v>132612</v>
      </c>
      <c r="R48" s="5">
        <f t="shared" si="3"/>
        <v>11.6</v>
      </c>
      <c r="S48" s="5">
        <f t="shared" si="4"/>
        <v>10.199999999999999</v>
      </c>
      <c r="U48" s="5">
        <f t="shared" si="5"/>
        <v>-11.6</v>
      </c>
      <c r="V48" s="5">
        <f t="shared" si="6"/>
        <v>10.199999999999999</v>
      </c>
      <c r="W48" s="7">
        <f t="shared" si="7"/>
        <v>1</v>
      </c>
      <c r="X48" s="7">
        <f t="shared" si="8"/>
        <v>1</v>
      </c>
      <c r="Y48" s="5">
        <f t="shared" si="9"/>
        <v>0</v>
      </c>
      <c r="AA48" s="6">
        <f t="shared" si="10"/>
        <v>-20</v>
      </c>
      <c r="AB48" s="5">
        <f t="shared" si="11"/>
        <v>-20</v>
      </c>
      <c r="AC48" s="13">
        <f t="shared" si="12"/>
        <v>30</v>
      </c>
      <c r="AD48" s="7">
        <f t="shared" si="13"/>
        <v>0</v>
      </c>
      <c r="AE48" s="13">
        <f t="shared" si="14"/>
        <v>0</v>
      </c>
      <c r="AF48" s="13">
        <f t="shared" si="15"/>
        <v>0</v>
      </c>
      <c r="AG48" s="13">
        <f t="shared" si="16"/>
        <v>0</v>
      </c>
      <c r="AH48" s="13">
        <f t="shared" si="17"/>
        <v>-20</v>
      </c>
      <c r="AI48" s="13">
        <f t="shared" si="18"/>
        <v>135</v>
      </c>
      <c r="AJ48" s="14">
        <f t="shared" si="19"/>
        <v>0</v>
      </c>
      <c r="AL48" s="12">
        <f t="shared" si="20"/>
        <v>271.75</v>
      </c>
      <c r="AM48" s="12">
        <f t="shared" si="21"/>
        <v>13</v>
      </c>
      <c r="AN48" s="12">
        <f t="shared" si="22"/>
        <v>-260</v>
      </c>
      <c r="AO48" s="12">
        <f t="shared" si="23"/>
        <v>5175</v>
      </c>
      <c r="AP48" s="12">
        <f>MAX(AO$4:AO48)</f>
        <v>7505</v>
      </c>
      <c r="AQ48" s="8">
        <f t="shared" si="24"/>
        <v>-0.31045969353764158</v>
      </c>
      <c r="AS48" s="12">
        <f t="shared" si="25"/>
        <v>311.25</v>
      </c>
      <c r="AT48" s="12">
        <f t="shared" si="26"/>
        <v>15</v>
      </c>
      <c r="AU48" s="12">
        <f t="shared" si="27"/>
        <v>-300</v>
      </c>
      <c r="AV48" s="12">
        <f t="shared" si="28"/>
        <v>5925</v>
      </c>
      <c r="AW48" s="12">
        <f>MAX(AV$4:AV48)</f>
        <v>6455</v>
      </c>
      <c r="AX48" s="8">
        <f t="shared" si="29"/>
        <v>-8.2106893880712628E-2</v>
      </c>
      <c r="BH48" s="19"/>
      <c r="BI48" s="19"/>
      <c r="BJ48" s="12"/>
      <c r="BK48" s="12"/>
      <c r="BL48" s="12"/>
      <c r="BM48" s="8"/>
    </row>
    <row r="49" spans="1:65" x14ac:dyDescent="0.3">
      <c r="A49" s="1">
        <v>42656</v>
      </c>
      <c r="B49" s="1">
        <v>42656</v>
      </c>
      <c r="C49" s="1" t="s">
        <v>45</v>
      </c>
      <c r="D49" s="3">
        <v>1145</v>
      </c>
      <c r="E49" s="3">
        <v>100</v>
      </c>
      <c r="F49" s="3">
        <f t="shared" si="0"/>
        <v>1245</v>
      </c>
      <c r="G49" s="11">
        <f t="shared" si="1"/>
        <v>0</v>
      </c>
      <c r="H49" s="3" t="s">
        <v>17</v>
      </c>
      <c r="I49" s="2" t="s">
        <v>11</v>
      </c>
      <c r="J49" s="2">
        <v>18</v>
      </c>
      <c r="K49" s="2" t="s">
        <v>11</v>
      </c>
      <c r="L49" s="2">
        <f t="shared" si="2"/>
        <v>1</v>
      </c>
      <c r="M49" s="2" t="s">
        <v>20</v>
      </c>
      <c r="N49" s="14">
        <v>7</v>
      </c>
      <c r="O49" s="2">
        <v>110420</v>
      </c>
      <c r="P49" s="2">
        <v>110570</v>
      </c>
      <c r="Q49" s="2">
        <v>109720</v>
      </c>
      <c r="R49" s="5">
        <f t="shared" si="3"/>
        <v>15.7</v>
      </c>
      <c r="S49" s="5">
        <f t="shared" si="4"/>
        <v>69.3</v>
      </c>
      <c r="U49" s="5">
        <f t="shared" si="5"/>
        <v>-15.7</v>
      </c>
      <c r="V49" s="5">
        <f t="shared" si="6"/>
        <v>69.3</v>
      </c>
      <c r="W49" s="7">
        <f t="shared" si="7"/>
        <v>1</v>
      </c>
      <c r="X49" s="7">
        <f t="shared" si="8"/>
        <v>0</v>
      </c>
      <c r="Y49" s="5">
        <f t="shared" si="9"/>
        <v>0</v>
      </c>
      <c r="AA49" s="6">
        <f t="shared" si="10"/>
        <v>0</v>
      </c>
      <c r="AB49" s="5">
        <f t="shared" si="11"/>
        <v>15</v>
      </c>
      <c r="AC49" s="13">
        <f t="shared" si="12"/>
        <v>45</v>
      </c>
      <c r="AD49" s="7">
        <f t="shared" si="13"/>
        <v>1</v>
      </c>
      <c r="AE49" s="13">
        <f t="shared" si="14"/>
        <v>15</v>
      </c>
      <c r="AF49" s="13">
        <f t="shared" si="15"/>
        <v>15</v>
      </c>
      <c r="AG49" s="13">
        <f t="shared" si="16"/>
        <v>0</v>
      </c>
      <c r="AH49" s="13">
        <f t="shared" si="17"/>
        <v>0</v>
      </c>
      <c r="AI49" s="13">
        <f t="shared" si="18"/>
        <v>135</v>
      </c>
      <c r="AJ49" s="14">
        <f t="shared" si="19"/>
        <v>0</v>
      </c>
      <c r="AL49" s="12">
        <f t="shared" si="20"/>
        <v>271.75</v>
      </c>
      <c r="AM49" s="12">
        <f t="shared" si="21"/>
        <v>13</v>
      </c>
      <c r="AN49" s="12">
        <f t="shared" si="22"/>
        <v>195</v>
      </c>
      <c r="AO49" s="12">
        <f t="shared" si="23"/>
        <v>5370</v>
      </c>
      <c r="AP49" s="12">
        <f>MAX(AO$4:AO49)</f>
        <v>7505</v>
      </c>
      <c r="AQ49" s="8">
        <f t="shared" si="24"/>
        <v>-0.28447701532311792</v>
      </c>
      <c r="AS49" s="12">
        <f t="shared" si="25"/>
        <v>296.25</v>
      </c>
      <c r="AT49" s="12">
        <f t="shared" si="26"/>
        <v>14</v>
      </c>
      <c r="AU49" s="12">
        <f t="shared" si="27"/>
        <v>0</v>
      </c>
      <c r="AV49" s="12">
        <f t="shared" si="28"/>
        <v>5925</v>
      </c>
      <c r="AW49" s="12">
        <f>MAX(AV$4:AV49)</f>
        <v>6455</v>
      </c>
      <c r="AX49" s="8">
        <f t="shared" si="29"/>
        <v>-8.2106893880712628E-2</v>
      </c>
      <c r="BH49" s="19"/>
      <c r="BI49" s="19"/>
      <c r="BJ49" s="12"/>
      <c r="BK49" s="12"/>
      <c r="BL49" s="12"/>
      <c r="BM49" s="8"/>
    </row>
    <row r="50" spans="1:65" x14ac:dyDescent="0.3">
      <c r="A50" s="1">
        <v>42656</v>
      </c>
      <c r="B50" s="1">
        <v>42656</v>
      </c>
      <c r="C50" s="1" t="s">
        <v>44</v>
      </c>
      <c r="D50" s="3">
        <v>1450</v>
      </c>
      <c r="E50" s="3">
        <v>-200</v>
      </c>
      <c r="F50" s="3">
        <f t="shared" si="0"/>
        <v>1250</v>
      </c>
      <c r="G50" s="11">
        <f t="shared" si="1"/>
        <v>0</v>
      </c>
      <c r="H50" s="3" t="s">
        <v>37</v>
      </c>
      <c r="K50" s="2" t="s">
        <v>11</v>
      </c>
      <c r="L50" s="2">
        <f t="shared" si="2"/>
        <v>1</v>
      </c>
      <c r="M50" s="2" t="s">
        <v>20</v>
      </c>
      <c r="N50" s="14">
        <v>8</v>
      </c>
      <c r="O50" s="2">
        <v>75670</v>
      </c>
      <c r="P50" s="2">
        <v>75676</v>
      </c>
      <c r="Q50" s="2">
        <v>75365</v>
      </c>
      <c r="R50" s="5">
        <f t="shared" si="3"/>
        <v>1.4</v>
      </c>
      <c r="S50" s="5">
        <f t="shared" si="4"/>
        <v>29.7</v>
      </c>
      <c r="U50" s="5">
        <f t="shared" si="5"/>
        <v>-1.4</v>
      </c>
      <c r="V50" s="5">
        <f t="shared" si="6"/>
        <v>29.7</v>
      </c>
      <c r="W50" s="7">
        <f t="shared" si="7"/>
        <v>1</v>
      </c>
      <c r="X50" s="7">
        <f t="shared" si="8"/>
        <v>0</v>
      </c>
      <c r="Y50" s="5">
        <f t="shared" si="9"/>
        <v>0</v>
      </c>
      <c r="AA50" s="6">
        <f t="shared" si="10"/>
        <v>0</v>
      </c>
      <c r="AB50" s="5">
        <f t="shared" si="11"/>
        <v>15</v>
      </c>
      <c r="AC50" s="13">
        <f t="shared" si="12"/>
        <v>60</v>
      </c>
      <c r="AD50" s="7">
        <f t="shared" si="13"/>
        <v>1</v>
      </c>
      <c r="AE50" s="13">
        <f t="shared" si="14"/>
        <v>0</v>
      </c>
      <c r="AF50" s="13">
        <f t="shared" si="15"/>
        <v>15</v>
      </c>
      <c r="AG50" s="13">
        <f t="shared" si="16"/>
        <v>0</v>
      </c>
      <c r="AH50" s="13">
        <f t="shared" si="17"/>
        <v>0</v>
      </c>
      <c r="AI50" s="13">
        <f t="shared" si="18"/>
        <v>135</v>
      </c>
      <c r="AJ50" s="14">
        <f t="shared" si="19"/>
        <v>0</v>
      </c>
      <c r="AL50" s="12">
        <f t="shared" si="20"/>
        <v>271.75</v>
      </c>
      <c r="AM50" s="12">
        <f t="shared" si="21"/>
        <v>13</v>
      </c>
      <c r="AN50" s="12">
        <f t="shared" si="22"/>
        <v>195</v>
      </c>
      <c r="AO50" s="12">
        <f t="shared" si="23"/>
        <v>5565</v>
      </c>
      <c r="AP50" s="12">
        <f>MAX(AO$4:AO50)</f>
        <v>7505</v>
      </c>
      <c r="AQ50" s="8">
        <f t="shared" si="24"/>
        <v>-0.25849433710859426</v>
      </c>
      <c r="AS50" s="12">
        <f t="shared" si="25"/>
        <v>296.25</v>
      </c>
      <c r="AT50" s="12">
        <f t="shared" si="26"/>
        <v>14</v>
      </c>
      <c r="AU50" s="12">
        <f t="shared" si="27"/>
        <v>0</v>
      </c>
      <c r="AV50" s="12">
        <f t="shared" si="28"/>
        <v>5925</v>
      </c>
      <c r="AW50" s="12">
        <f>MAX(AV$4:AV50)</f>
        <v>6455</v>
      </c>
      <c r="AX50" s="8">
        <f t="shared" si="29"/>
        <v>-8.2106893880712628E-2</v>
      </c>
      <c r="BH50" s="19"/>
      <c r="BI50" s="19"/>
      <c r="BJ50" s="12"/>
      <c r="BK50" s="12"/>
      <c r="BL50" s="12"/>
      <c r="BM50" s="8"/>
    </row>
    <row r="51" spans="1:65" x14ac:dyDescent="0.3">
      <c r="A51" s="1">
        <v>42656</v>
      </c>
      <c r="B51" s="1">
        <v>42656</v>
      </c>
      <c r="C51" s="1" t="s">
        <v>44</v>
      </c>
      <c r="D51" s="3">
        <v>2050</v>
      </c>
      <c r="E51" s="3">
        <v>-200</v>
      </c>
      <c r="F51" s="3">
        <f t="shared" si="0"/>
        <v>1850</v>
      </c>
      <c r="G51" s="11">
        <f t="shared" si="1"/>
        <v>0</v>
      </c>
      <c r="H51" s="3" t="s">
        <v>43</v>
      </c>
      <c r="I51" s="2" t="s">
        <v>11</v>
      </c>
      <c r="J51" s="2">
        <v>17</v>
      </c>
      <c r="L51" s="2">
        <f t="shared" si="2"/>
        <v>1</v>
      </c>
      <c r="M51" s="2" t="s">
        <v>21</v>
      </c>
      <c r="N51" s="14">
        <v>10</v>
      </c>
      <c r="O51" s="2">
        <v>131980</v>
      </c>
      <c r="P51" s="2">
        <v>131845</v>
      </c>
      <c r="Q51" s="2">
        <v>132187</v>
      </c>
      <c r="R51" s="5">
        <f t="shared" si="3"/>
        <v>14.5</v>
      </c>
      <c r="S51" s="5">
        <f t="shared" si="4"/>
        <v>19.7</v>
      </c>
      <c r="U51" s="5">
        <f t="shared" si="5"/>
        <v>-14.5</v>
      </c>
      <c r="V51" s="5">
        <f t="shared" si="6"/>
        <v>19.7</v>
      </c>
      <c r="W51" s="7">
        <f t="shared" si="7"/>
        <v>1</v>
      </c>
      <c r="X51" s="7">
        <f t="shared" si="8"/>
        <v>0</v>
      </c>
      <c r="Y51" s="5">
        <f t="shared" si="9"/>
        <v>0</v>
      </c>
      <c r="AA51" s="6">
        <f t="shared" si="10"/>
        <v>0</v>
      </c>
      <c r="AB51" s="5">
        <f t="shared" si="11"/>
        <v>15</v>
      </c>
      <c r="AC51" s="13">
        <f t="shared" si="12"/>
        <v>75</v>
      </c>
      <c r="AD51" s="7">
        <f t="shared" si="13"/>
        <v>1</v>
      </c>
      <c r="AE51" s="13">
        <f t="shared" si="14"/>
        <v>15</v>
      </c>
      <c r="AF51" s="13">
        <f t="shared" si="15"/>
        <v>0</v>
      </c>
      <c r="AG51" s="13">
        <f t="shared" si="16"/>
        <v>0</v>
      </c>
      <c r="AH51" s="13">
        <f t="shared" si="17"/>
        <v>0</v>
      </c>
      <c r="AI51" s="13">
        <f t="shared" si="18"/>
        <v>135</v>
      </c>
      <c r="AJ51" s="14">
        <f t="shared" si="19"/>
        <v>0</v>
      </c>
      <c r="AL51" s="12">
        <f t="shared" si="20"/>
        <v>271.75</v>
      </c>
      <c r="AM51" s="12">
        <f t="shared" si="21"/>
        <v>13</v>
      </c>
      <c r="AN51" s="12">
        <f t="shared" si="22"/>
        <v>195</v>
      </c>
      <c r="AO51" s="12">
        <f t="shared" si="23"/>
        <v>5760</v>
      </c>
      <c r="AP51" s="12">
        <f>MAX(AO$4:AO51)</f>
        <v>7505</v>
      </c>
      <c r="AQ51" s="8">
        <f t="shared" si="24"/>
        <v>-0.23251165889407063</v>
      </c>
      <c r="AS51" s="12">
        <f t="shared" si="25"/>
        <v>296.25</v>
      </c>
      <c r="AT51" s="12">
        <f t="shared" si="26"/>
        <v>14</v>
      </c>
      <c r="AU51" s="12">
        <f t="shared" si="27"/>
        <v>0</v>
      </c>
      <c r="AV51" s="12">
        <f t="shared" si="28"/>
        <v>5925</v>
      </c>
      <c r="AW51" s="12">
        <f>MAX(AV$4:AV51)</f>
        <v>6455</v>
      </c>
      <c r="AX51" s="8">
        <f t="shared" si="29"/>
        <v>-8.2106893880712628E-2</v>
      </c>
      <c r="BH51" s="19"/>
      <c r="BI51" s="19"/>
      <c r="BJ51" s="12"/>
      <c r="BK51" s="12"/>
      <c r="BL51" s="12"/>
      <c r="BM51" s="8"/>
    </row>
    <row r="52" spans="1:65" x14ac:dyDescent="0.3">
      <c r="A52" s="1">
        <v>42656</v>
      </c>
      <c r="B52" s="1">
        <v>42657</v>
      </c>
      <c r="C52" s="1" t="s">
        <v>44</v>
      </c>
      <c r="D52" s="3">
        <v>550</v>
      </c>
      <c r="E52" s="3">
        <v>-200</v>
      </c>
      <c r="F52" s="3">
        <f t="shared" si="0"/>
        <v>350</v>
      </c>
      <c r="G52" s="11">
        <f t="shared" si="1"/>
        <v>1</v>
      </c>
      <c r="H52" s="3" t="s">
        <v>37</v>
      </c>
      <c r="L52" s="2">
        <f t="shared" si="2"/>
        <v>1</v>
      </c>
      <c r="M52" s="2" t="s">
        <v>20</v>
      </c>
      <c r="N52" s="14">
        <v>8</v>
      </c>
      <c r="O52" s="2">
        <v>76090</v>
      </c>
      <c r="P52" s="2">
        <v>76067</v>
      </c>
      <c r="Q52" s="2">
        <v>75669</v>
      </c>
      <c r="R52" s="5">
        <f t="shared" si="3"/>
        <v>-1.5</v>
      </c>
      <c r="S52" s="5">
        <f t="shared" si="4"/>
        <v>41.3</v>
      </c>
      <c r="U52" s="5">
        <f t="shared" si="5"/>
        <v>1.5</v>
      </c>
      <c r="V52" s="5">
        <f t="shared" si="6"/>
        <v>41.3</v>
      </c>
      <c r="W52" s="7">
        <f t="shared" si="7"/>
        <v>0</v>
      </c>
      <c r="X52" s="7">
        <f t="shared" si="8"/>
        <v>0</v>
      </c>
      <c r="Y52" s="5">
        <f t="shared" si="9"/>
        <v>0</v>
      </c>
      <c r="AA52" s="6">
        <f t="shared" si="10"/>
        <v>0</v>
      </c>
      <c r="AB52" s="5">
        <f t="shared" si="11"/>
        <v>0</v>
      </c>
      <c r="AC52" s="13">
        <f t="shared" si="12"/>
        <v>75</v>
      </c>
      <c r="AD52" s="7">
        <f t="shared" si="13"/>
        <v>0</v>
      </c>
      <c r="AE52" s="13">
        <f t="shared" si="14"/>
        <v>0</v>
      </c>
      <c r="AF52" s="13">
        <f t="shared" si="15"/>
        <v>0</v>
      </c>
      <c r="AG52" s="13">
        <f t="shared" si="16"/>
        <v>0</v>
      </c>
      <c r="AH52" s="13">
        <f t="shared" si="17"/>
        <v>0</v>
      </c>
      <c r="AI52" s="13">
        <f t="shared" si="18"/>
        <v>135</v>
      </c>
      <c r="AJ52" s="14">
        <f t="shared" si="19"/>
        <v>0</v>
      </c>
      <c r="AL52" s="12">
        <f t="shared" si="20"/>
        <v>288</v>
      </c>
      <c r="AM52" s="12">
        <f t="shared" si="21"/>
        <v>14</v>
      </c>
      <c r="AN52" s="12">
        <f t="shared" si="22"/>
        <v>0</v>
      </c>
      <c r="AO52" s="12">
        <f t="shared" si="23"/>
        <v>5760</v>
      </c>
      <c r="AP52" s="12">
        <f>MAX(AO$4:AO52)</f>
        <v>7505</v>
      </c>
      <c r="AQ52" s="8">
        <f t="shared" si="24"/>
        <v>-0.23251165889407063</v>
      </c>
      <c r="AS52" s="12">
        <f t="shared" si="25"/>
        <v>296.25</v>
      </c>
      <c r="AT52" s="12">
        <f t="shared" si="26"/>
        <v>14</v>
      </c>
      <c r="AU52" s="12">
        <f t="shared" si="27"/>
        <v>0</v>
      </c>
      <c r="AV52" s="12">
        <f t="shared" si="28"/>
        <v>5925</v>
      </c>
      <c r="AW52" s="12">
        <f>MAX(AV$4:AV52)</f>
        <v>6455</v>
      </c>
      <c r="AX52" s="8">
        <f t="shared" si="29"/>
        <v>-8.2106893880712628E-2</v>
      </c>
      <c r="BH52" s="19"/>
      <c r="BI52" s="19"/>
      <c r="BJ52" s="12"/>
      <c r="BK52" s="12"/>
      <c r="BL52" s="12"/>
      <c r="BM52" s="8"/>
    </row>
    <row r="53" spans="1:65" x14ac:dyDescent="0.3">
      <c r="A53" s="1">
        <v>42657</v>
      </c>
      <c r="B53" s="1">
        <v>42657</v>
      </c>
      <c r="C53" s="1" t="s">
        <v>44</v>
      </c>
      <c r="D53" s="3">
        <v>1415</v>
      </c>
      <c r="E53" s="3">
        <v>-200</v>
      </c>
      <c r="F53" s="3">
        <f t="shared" si="0"/>
        <v>1215</v>
      </c>
      <c r="G53" s="11">
        <f t="shared" si="1"/>
        <v>0</v>
      </c>
      <c r="H53" s="3" t="s">
        <v>43</v>
      </c>
      <c r="K53" s="2" t="s">
        <v>11</v>
      </c>
      <c r="L53" s="2">
        <f t="shared" si="2"/>
        <v>1</v>
      </c>
      <c r="M53" s="2" t="s">
        <v>21</v>
      </c>
      <c r="N53" s="14">
        <v>10</v>
      </c>
      <c r="O53" s="2">
        <v>131540</v>
      </c>
      <c r="P53" s="2">
        <v>131523</v>
      </c>
      <c r="Q53" s="2">
        <v>131774</v>
      </c>
      <c r="R53" s="5">
        <f t="shared" si="3"/>
        <v>2.7</v>
      </c>
      <c r="S53" s="5">
        <f t="shared" si="4"/>
        <v>22.4</v>
      </c>
      <c r="U53" s="5">
        <f t="shared" si="5"/>
        <v>-2.7</v>
      </c>
      <c r="V53" s="5">
        <f t="shared" si="6"/>
        <v>22.4</v>
      </c>
      <c r="W53" s="7">
        <f t="shared" si="7"/>
        <v>1</v>
      </c>
      <c r="X53" s="7">
        <f t="shared" si="8"/>
        <v>0</v>
      </c>
      <c r="Y53" s="5">
        <f t="shared" si="9"/>
        <v>0</v>
      </c>
      <c r="AA53" s="6">
        <f t="shared" si="10"/>
        <v>0</v>
      </c>
      <c r="AB53" s="5">
        <f t="shared" si="11"/>
        <v>15</v>
      </c>
      <c r="AC53" s="13">
        <f t="shared" si="12"/>
        <v>90</v>
      </c>
      <c r="AD53" s="7">
        <f t="shared" si="13"/>
        <v>1</v>
      </c>
      <c r="AE53" s="13">
        <f t="shared" si="14"/>
        <v>0</v>
      </c>
      <c r="AF53" s="13">
        <f t="shared" si="15"/>
        <v>15</v>
      </c>
      <c r="AG53" s="13">
        <f t="shared" si="16"/>
        <v>0</v>
      </c>
      <c r="AH53" s="13">
        <f t="shared" si="17"/>
        <v>0</v>
      </c>
      <c r="AI53" s="13">
        <f t="shared" si="18"/>
        <v>135</v>
      </c>
      <c r="AJ53" s="14">
        <f t="shared" si="19"/>
        <v>0</v>
      </c>
      <c r="AL53" s="12">
        <f t="shared" si="20"/>
        <v>288</v>
      </c>
      <c r="AM53" s="12">
        <f t="shared" si="21"/>
        <v>14</v>
      </c>
      <c r="AN53" s="12">
        <f t="shared" si="22"/>
        <v>210</v>
      </c>
      <c r="AO53" s="12">
        <f t="shared" si="23"/>
        <v>5970</v>
      </c>
      <c r="AP53" s="12">
        <f>MAX(AO$4:AO53)</f>
        <v>7505</v>
      </c>
      <c r="AQ53" s="8">
        <f t="shared" si="24"/>
        <v>-0.20453031312458361</v>
      </c>
      <c r="AS53" s="12">
        <f t="shared" si="25"/>
        <v>296.25</v>
      </c>
      <c r="AT53" s="12">
        <f t="shared" si="26"/>
        <v>14</v>
      </c>
      <c r="AU53" s="12">
        <f t="shared" si="27"/>
        <v>0</v>
      </c>
      <c r="AV53" s="12">
        <f t="shared" si="28"/>
        <v>5925</v>
      </c>
      <c r="AW53" s="12">
        <f>MAX(AV$4:AV53)</f>
        <v>6455</v>
      </c>
      <c r="AX53" s="8">
        <f t="shared" si="29"/>
        <v>-8.2106893880712628E-2</v>
      </c>
      <c r="BH53" s="19"/>
      <c r="BI53" s="19"/>
      <c r="BJ53" s="12"/>
      <c r="BK53" s="12"/>
      <c r="BL53" s="12"/>
      <c r="BM53" s="8"/>
    </row>
    <row r="54" spans="1:65" x14ac:dyDescent="0.3">
      <c r="A54" s="1">
        <v>42655</v>
      </c>
      <c r="B54" s="1">
        <v>42657</v>
      </c>
      <c r="C54" s="1" t="s">
        <v>44</v>
      </c>
      <c r="D54" s="3">
        <v>1545</v>
      </c>
      <c r="E54" s="3">
        <v>-200</v>
      </c>
      <c r="F54" s="3">
        <f t="shared" si="0"/>
        <v>1345</v>
      </c>
      <c r="G54" s="11">
        <f t="shared" si="1"/>
        <v>2</v>
      </c>
      <c r="H54" s="3" t="s">
        <v>37</v>
      </c>
      <c r="K54" s="2" t="s">
        <v>11</v>
      </c>
      <c r="L54" s="2">
        <f t="shared" si="2"/>
        <v>1</v>
      </c>
      <c r="M54" s="2" t="s">
        <v>20</v>
      </c>
      <c r="N54" s="14">
        <v>8</v>
      </c>
      <c r="O54" s="2">
        <v>76500</v>
      </c>
      <c r="P54" s="2">
        <v>76468</v>
      </c>
      <c r="Q54" s="2">
        <v>75805</v>
      </c>
      <c r="R54" s="5">
        <f t="shared" si="3"/>
        <v>-2.4</v>
      </c>
      <c r="S54" s="5">
        <f t="shared" si="4"/>
        <v>68.7</v>
      </c>
      <c r="U54" s="5">
        <f t="shared" si="5"/>
        <v>2.4</v>
      </c>
      <c r="V54" s="5">
        <f t="shared" si="6"/>
        <v>68.7</v>
      </c>
      <c r="W54" s="7">
        <f t="shared" si="7"/>
        <v>0</v>
      </c>
      <c r="X54" s="7">
        <f t="shared" si="8"/>
        <v>0</v>
      </c>
      <c r="Y54" s="5">
        <f t="shared" si="9"/>
        <v>0</v>
      </c>
      <c r="AA54" s="6">
        <f t="shared" si="10"/>
        <v>0</v>
      </c>
      <c r="AB54" s="5">
        <f t="shared" si="11"/>
        <v>0</v>
      </c>
      <c r="AC54" s="13">
        <f t="shared" si="12"/>
        <v>90</v>
      </c>
      <c r="AD54" s="7">
        <f t="shared" si="13"/>
        <v>0</v>
      </c>
      <c r="AE54" s="13">
        <f t="shared" si="14"/>
        <v>0</v>
      </c>
      <c r="AF54" s="13">
        <f t="shared" si="15"/>
        <v>0</v>
      </c>
      <c r="AG54" s="13">
        <f t="shared" si="16"/>
        <v>0</v>
      </c>
      <c r="AH54" s="13">
        <f t="shared" si="17"/>
        <v>0</v>
      </c>
      <c r="AI54" s="13">
        <f t="shared" si="18"/>
        <v>135</v>
      </c>
      <c r="AJ54" s="14">
        <f t="shared" si="19"/>
        <v>0</v>
      </c>
      <c r="AL54" s="12">
        <f t="shared" si="20"/>
        <v>288</v>
      </c>
      <c r="AM54" s="12">
        <f t="shared" si="21"/>
        <v>14</v>
      </c>
      <c r="AN54" s="12">
        <f t="shared" si="22"/>
        <v>0</v>
      </c>
      <c r="AO54" s="12">
        <f t="shared" si="23"/>
        <v>5970</v>
      </c>
      <c r="AP54" s="12">
        <f>MAX(AO$4:AO54)</f>
        <v>7505</v>
      </c>
      <c r="AQ54" s="8">
        <f t="shared" si="24"/>
        <v>-0.20453031312458361</v>
      </c>
      <c r="AS54" s="12">
        <f t="shared" si="25"/>
        <v>296.25</v>
      </c>
      <c r="AT54" s="12">
        <f t="shared" si="26"/>
        <v>14</v>
      </c>
      <c r="AU54" s="12">
        <f t="shared" si="27"/>
        <v>0</v>
      </c>
      <c r="AV54" s="12">
        <f t="shared" si="28"/>
        <v>5925</v>
      </c>
      <c r="AW54" s="12">
        <f>MAX(AV$4:AV54)</f>
        <v>6455</v>
      </c>
      <c r="AX54" s="8">
        <f t="shared" si="29"/>
        <v>-8.2106893880712628E-2</v>
      </c>
      <c r="BH54" s="19"/>
      <c r="BI54" s="19"/>
      <c r="BJ54" s="12"/>
      <c r="BK54" s="12"/>
      <c r="BL54" s="12"/>
      <c r="BM54" s="8"/>
    </row>
    <row r="55" spans="1:65" x14ac:dyDescent="0.3">
      <c r="A55" s="1">
        <v>42654</v>
      </c>
      <c r="B55" s="1">
        <v>42657</v>
      </c>
      <c r="C55" s="1" t="s">
        <v>44</v>
      </c>
      <c r="D55" s="3">
        <v>2030</v>
      </c>
      <c r="E55" s="3">
        <v>-200</v>
      </c>
      <c r="F55" s="3">
        <f t="shared" si="0"/>
        <v>1830</v>
      </c>
      <c r="G55" s="11">
        <f t="shared" si="1"/>
        <v>3</v>
      </c>
      <c r="H55" s="3" t="s">
        <v>43</v>
      </c>
      <c r="L55" s="2">
        <f t="shared" si="2"/>
        <v>1</v>
      </c>
      <c r="M55" s="2" t="s">
        <v>21</v>
      </c>
      <c r="N55" s="14">
        <v>10</v>
      </c>
      <c r="O55" s="2">
        <v>131160</v>
      </c>
      <c r="P55" s="2">
        <v>131012</v>
      </c>
      <c r="Q55" s="2">
        <v>131820</v>
      </c>
      <c r="R55" s="5">
        <f t="shared" si="3"/>
        <v>15.8</v>
      </c>
      <c r="S55" s="5">
        <f t="shared" si="4"/>
        <v>65</v>
      </c>
      <c r="U55" s="5">
        <f t="shared" si="5"/>
        <v>-15.8</v>
      </c>
      <c r="V55" s="5">
        <f t="shared" si="6"/>
        <v>65</v>
      </c>
      <c r="W55" s="7">
        <f t="shared" si="7"/>
        <v>1</v>
      </c>
      <c r="X55" s="7">
        <f t="shared" si="8"/>
        <v>1</v>
      </c>
      <c r="Y55" s="5">
        <f t="shared" si="9"/>
        <v>0</v>
      </c>
      <c r="AA55" s="6">
        <f t="shared" si="10"/>
        <v>0</v>
      </c>
      <c r="AB55" s="5">
        <f t="shared" si="11"/>
        <v>15</v>
      </c>
      <c r="AC55" s="13">
        <f t="shared" si="12"/>
        <v>105</v>
      </c>
      <c r="AD55" s="7">
        <f t="shared" si="13"/>
        <v>1</v>
      </c>
      <c r="AE55" s="13">
        <f t="shared" si="14"/>
        <v>0</v>
      </c>
      <c r="AF55" s="13">
        <f t="shared" si="15"/>
        <v>0</v>
      </c>
      <c r="AG55" s="13">
        <f t="shared" si="16"/>
        <v>0</v>
      </c>
      <c r="AH55" s="13">
        <f t="shared" si="17"/>
        <v>15</v>
      </c>
      <c r="AI55" s="13">
        <f t="shared" si="18"/>
        <v>150</v>
      </c>
      <c r="AJ55" s="14">
        <f t="shared" si="19"/>
        <v>1</v>
      </c>
      <c r="AL55" s="12">
        <f t="shared" si="20"/>
        <v>288</v>
      </c>
      <c r="AM55" s="12">
        <f t="shared" si="21"/>
        <v>14</v>
      </c>
      <c r="AN55" s="12">
        <f t="shared" si="22"/>
        <v>210</v>
      </c>
      <c r="AO55" s="12">
        <f t="shared" si="23"/>
        <v>6180</v>
      </c>
      <c r="AP55" s="12">
        <f>MAX(AO$4:AO55)</f>
        <v>7505</v>
      </c>
      <c r="AQ55" s="8">
        <f t="shared" si="24"/>
        <v>-0.17654896735509659</v>
      </c>
      <c r="AS55" s="12">
        <f t="shared" si="25"/>
        <v>296.25</v>
      </c>
      <c r="AT55" s="12">
        <f t="shared" si="26"/>
        <v>14</v>
      </c>
      <c r="AU55" s="12">
        <f t="shared" si="27"/>
        <v>210</v>
      </c>
      <c r="AV55" s="12">
        <f t="shared" si="28"/>
        <v>6135</v>
      </c>
      <c r="AW55" s="12">
        <f>MAX(AV$4:AV55)</f>
        <v>6455</v>
      </c>
      <c r="AX55" s="8">
        <f t="shared" si="29"/>
        <v>-4.9573973663826494E-2</v>
      </c>
      <c r="BH55" s="19"/>
      <c r="BI55" s="19"/>
      <c r="BJ55" s="12"/>
      <c r="BK55" s="12"/>
      <c r="BL55" s="12"/>
      <c r="BM55" s="8"/>
    </row>
    <row r="56" spans="1:65" x14ac:dyDescent="0.3">
      <c r="A56" s="1">
        <v>42660</v>
      </c>
      <c r="B56" s="1">
        <v>42660</v>
      </c>
      <c r="C56" s="1" t="s">
        <v>44</v>
      </c>
      <c r="D56" s="3">
        <v>1550</v>
      </c>
      <c r="E56" s="3">
        <v>-200</v>
      </c>
      <c r="F56" s="3">
        <f t="shared" si="0"/>
        <v>1350</v>
      </c>
      <c r="G56" s="11">
        <f t="shared" si="1"/>
        <v>0</v>
      </c>
      <c r="H56" s="3" t="s">
        <v>37</v>
      </c>
      <c r="L56" s="2">
        <f t="shared" si="2"/>
        <v>1</v>
      </c>
      <c r="M56" s="2" t="s">
        <v>20</v>
      </c>
      <c r="N56" s="14">
        <v>8</v>
      </c>
      <c r="O56" s="2">
        <v>76220</v>
      </c>
      <c r="P56" s="2">
        <v>76420</v>
      </c>
      <c r="Q56" s="2">
        <v>76130</v>
      </c>
      <c r="R56" s="5">
        <f t="shared" si="3"/>
        <v>20.8</v>
      </c>
      <c r="S56" s="5">
        <f t="shared" si="4"/>
        <v>8.1999999999999993</v>
      </c>
      <c r="U56" s="5">
        <f t="shared" si="5"/>
        <v>-20.8</v>
      </c>
      <c r="V56" s="5">
        <f t="shared" si="6"/>
        <v>8.1999999999999993</v>
      </c>
      <c r="W56" s="7">
        <f t="shared" si="7"/>
        <v>1</v>
      </c>
      <c r="X56" s="7">
        <f t="shared" si="8"/>
        <v>1</v>
      </c>
      <c r="Y56" s="5">
        <f t="shared" si="9"/>
        <v>-20</v>
      </c>
      <c r="AA56" s="6">
        <f t="shared" si="10"/>
        <v>-20</v>
      </c>
      <c r="AB56" s="5">
        <f t="shared" si="11"/>
        <v>-20</v>
      </c>
      <c r="AC56" s="13">
        <f t="shared" si="12"/>
        <v>85</v>
      </c>
      <c r="AD56" s="7">
        <f t="shared" si="13"/>
        <v>0</v>
      </c>
      <c r="AE56" s="13">
        <f t="shared" si="14"/>
        <v>0</v>
      </c>
      <c r="AF56" s="13">
        <f t="shared" si="15"/>
        <v>0</v>
      </c>
      <c r="AG56" s="13">
        <f t="shared" si="16"/>
        <v>0</v>
      </c>
      <c r="AH56" s="13">
        <f t="shared" si="17"/>
        <v>-20</v>
      </c>
      <c r="AI56" s="13">
        <f t="shared" si="18"/>
        <v>130</v>
      </c>
      <c r="AJ56" s="14">
        <f t="shared" si="19"/>
        <v>0</v>
      </c>
      <c r="AL56" s="12">
        <f t="shared" si="20"/>
        <v>309</v>
      </c>
      <c r="AM56" s="12">
        <f t="shared" si="21"/>
        <v>15</v>
      </c>
      <c r="AN56" s="12">
        <f t="shared" si="22"/>
        <v>-300</v>
      </c>
      <c r="AO56" s="12">
        <f t="shared" si="23"/>
        <v>5880</v>
      </c>
      <c r="AP56" s="12">
        <f>MAX(AO$4:AO56)</f>
        <v>7505</v>
      </c>
      <c r="AQ56" s="8">
        <f t="shared" si="24"/>
        <v>-0.21652231845436376</v>
      </c>
      <c r="AS56" s="12">
        <f t="shared" si="25"/>
        <v>296.25</v>
      </c>
      <c r="AT56" s="12">
        <f t="shared" si="26"/>
        <v>14</v>
      </c>
      <c r="AU56" s="12">
        <f t="shared" si="27"/>
        <v>-280</v>
      </c>
      <c r="AV56" s="12">
        <f t="shared" si="28"/>
        <v>5855</v>
      </c>
      <c r="AW56" s="12">
        <f>MAX(AV$4:AV56)</f>
        <v>6455</v>
      </c>
      <c r="AX56" s="8">
        <f t="shared" si="29"/>
        <v>-9.295120061967467E-2</v>
      </c>
      <c r="BH56" s="19"/>
      <c r="BI56" s="19"/>
      <c r="BJ56" s="12"/>
      <c r="BK56" s="12"/>
      <c r="BL56" s="12"/>
      <c r="BM56" s="8"/>
    </row>
    <row r="57" spans="1:65" x14ac:dyDescent="0.3">
      <c r="A57" s="1">
        <v>42656</v>
      </c>
      <c r="B57" s="1">
        <v>42661</v>
      </c>
      <c r="C57" s="1" t="s">
        <v>44</v>
      </c>
      <c r="D57" s="3">
        <v>400</v>
      </c>
      <c r="E57" s="3">
        <v>-200</v>
      </c>
      <c r="F57" s="3">
        <f t="shared" si="0"/>
        <v>200</v>
      </c>
      <c r="G57" s="11">
        <f t="shared" si="1"/>
        <v>5</v>
      </c>
      <c r="H57" s="3" t="s">
        <v>37</v>
      </c>
      <c r="K57" s="2" t="s">
        <v>11</v>
      </c>
      <c r="L57" s="2">
        <f t="shared" si="2"/>
        <v>1</v>
      </c>
      <c r="M57" s="2" t="s">
        <v>20</v>
      </c>
      <c r="N57" s="14">
        <v>8</v>
      </c>
      <c r="O57" s="2">
        <v>76670</v>
      </c>
      <c r="P57" s="2">
        <v>76888</v>
      </c>
      <c r="Q57" s="2">
        <v>76567</v>
      </c>
      <c r="R57" s="5">
        <f t="shared" si="3"/>
        <v>22.6</v>
      </c>
      <c r="S57" s="5">
        <f t="shared" si="4"/>
        <v>9.5</v>
      </c>
      <c r="U57" s="5">
        <f t="shared" si="5"/>
        <v>-22.6</v>
      </c>
      <c r="V57" s="5">
        <f t="shared" si="6"/>
        <v>9.5</v>
      </c>
      <c r="W57" s="7">
        <f t="shared" si="7"/>
        <v>1</v>
      </c>
      <c r="X57" s="7">
        <f t="shared" si="8"/>
        <v>0</v>
      </c>
      <c r="Y57" s="5">
        <f t="shared" si="9"/>
        <v>-20</v>
      </c>
      <c r="AA57" s="6">
        <f t="shared" si="10"/>
        <v>-20</v>
      </c>
      <c r="AB57" s="5">
        <f t="shared" si="11"/>
        <v>-20</v>
      </c>
      <c r="AC57" s="13">
        <f t="shared" si="12"/>
        <v>65</v>
      </c>
      <c r="AD57" s="7">
        <f t="shared" si="13"/>
        <v>0</v>
      </c>
      <c r="AE57" s="13">
        <f t="shared" si="14"/>
        <v>0</v>
      </c>
      <c r="AF57" s="13">
        <f t="shared" si="15"/>
        <v>-20</v>
      </c>
      <c r="AG57" s="13">
        <f t="shared" si="16"/>
        <v>0</v>
      </c>
      <c r="AH57" s="13">
        <f t="shared" si="17"/>
        <v>0</v>
      </c>
      <c r="AI57" s="13">
        <f t="shared" si="18"/>
        <v>130</v>
      </c>
      <c r="AJ57" s="14">
        <f t="shared" si="19"/>
        <v>0</v>
      </c>
      <c r="AL57" s="12">
        <f t="shared" si="20"/>
        <v>294</v>
      </c>
      <c r="AM57" s="12">
        <f t="shared" si="21"/>
        <v>14</v>
      </c>
      <c r="AN57" s="12">
        <f t="shared" si="22"/>
        <v>-280</v>
      </c>
      <c r="AO57" s="12">
        <f t="shared" si="23"/>
        <v>5600</v>
      </c>
      <c r="AP57" s="12">
        <f>MAX(AO$4:AO57)</f>
        <v>7505</v>
      </c>
      <c r="AQ57" s="8">
        <f t="shared" si="24"/>
        <v>-0.25383077948034644</v>
      </c>
      <c r="AS57" s="12">
        <f t="shared" si="25"/>
        <v>296.25</v>
      </c>
      <c r="AT57" s="12">
        <f t="shared" si="26"/>
        <v>14</v>
      </c>
      <c r="AU57" s="12">
        <f t="shared" si="27"/>
        <v>0</v>
      </c>
      <c r="AV57" s="12">
        <f t="shared" si="28"/>
        <v>5855</v>
      </c>
      <c r="AW57" s="12">
        <f>MAX(AV$4:AV57)</f>
        <v>6455</v>
      </c>
      <c r="AX57" s="8">
        <f t="shared" si="29"/>
        <v>-9.295120061967467E-2</v>
      </c>
      <c r="BH57" s="19"/>
      <c r="BI57" s="19"/>
      <c r="BJ57" s="12"/>
      <c r="BK57" s="12"/>
      <c r="BL57" s="12"/>
      <c r="BM57" s="8"/>
    </row>
    <row r="58" spans="1:65" x14ac:dyDescent="0.3">
      <c r="A58" s="1">
        <v>42650</v>
      </c>
      <c r="B58" s="1">
        <v>42661</v>
      </c>
      <c r="C58" s="1" t="s">
        <v>44</v>
      </c>
      <c r="D58" s="3">
        <v>405</v>
      </c>
      <c r="E58" s="3">
        <v>-200</v>
      </c>
      <c r="F58" s="3">
        <f t="shared" si="0"/>
        <v>205</v>
      </c>
      <c r="G58" s="11">
        <f t="shared" si="1"/>
        <v>11</v>
      </c>
      <c r="H58" s="3" t="s">
        <v>43</v>
      </c>
      <c r="L58" s="2">
        <f t="shared" si="2"/>
        <v>1</v>
      </c>
      <c r="M58" s="2" t="s">
        <v>21</v>
      </c>
      <c r="N58" s="14">
        <v>10</v>
      </c>
      <c r="O58" s="2">
        <v>130840</v>
      </c>
      <c r="P58" s="2">
        <v>130537</v>
      </c>
      <c r="Q58" s="2">
        <v>131385</v>
      </c>
      <c r="R58" s="5">
        <f t="shared" si="3"/>
        <v>31.3</v>
      </c>
      <c r="S58" s="5">
        <f t="shared" si="4"/>
        <v>53.5</v>
      </c>
      <c r="U58" s="5">
        <f t="shared" si="5"/>
        <v>-31.3</v>
      </c>
      <c r="V58" s="5">
        <f t="shared" si="6"/>
        <v>53.5</v>
      </c>
      <c r="W58" s="7">
        <f t="shared" si="7"/>
        <v>1</v>
      </c>
      <c r="X58" s="7">
        <f t="shared" si="8"/>
        <v>1</v>
      </c>
      <c r="Y58" s="5">
        <f t="shared" si="9"/>
        <v>-20</v>
      </c>
      <c r="AA58" s="6">
        <f t="shared" si="10"/>
        <v>-20</v>
      </c>
      <c r="AB58" s="5">
        <f t="shared" si="11"/>
        <v>-20</v>
      </c>
      <c r="AC58" s="13">
        <f t="shared" si="12"/>
        <v>45</v>
      </c>
      <c r="AD58" s="7">
        <f t="shared" si="13"/>
        <v>0</v>
      </c>
      <c r="AE58" s="13">
        <f t="shared" si="14"/>
        <v>0</v>
      </c>
      <c r="AF58" s="13">
        <f t="shared" si="15"/>
        <v>0</v>
      </c>
      <c r="AG58" s="13">
        <f t="shared" si="16"/>
        <v>0</v>
      </c>
      <c r="AH58" s="13">
        <f t="shared" si="17"/>
        <v>-20</v>
      </c>
      <c r="AI58" s="13">
        <f t="shared" si="18"/>
        <v>110</v>
      </c>
      <c r="AJ58" s="14">
        <f t="shared" si="19"/>
        <v>0</v>
      </c>
      <c r="AL58" s="12">
        <f t="shared" si="20"/>
        <v>294</v>
      </c>
      <c r="AM58" s="12">
        <f t="shared" si="21"/>
        <v>14</v>
      </c>
      <c r="AN58" s="12">
        <f t="shared" si="22"/>
        <v>-280</v>
      </c>
      <c r="AO58" s="12">
        <f t="shared" si="23"/>
        <v>5320</v>
      </c>
      <c r="AP58" s="12">
        <f>MAX(AO$4:AO58)</f>
        <v>7505</v>
      </c>
      <c r="AQ58" s="8">
        <f t="shared" si="24"/>
        <v>-0.29113924050632911</v>
      </c>
      <c r="AS58" s="12">
        <f t="shared" si="25"/>
        <v>296.25</v>
      </c>
      <c r="AT58" s="12">
        <f t="shared" si="26"/>
        <v>14</v>
      </c>
      <c r="AU58" s="12">
        <f t="shared" si="27"/>
        <v>-280</v>
      </c>
      <c r="AV58" s="12">
        <f t="shared" si="28"/>
        <v>5575</v>
      </c>
      <c r="AW58" s="12">
        <f>MAX(AV$4:AV58)</f>
        <v>6455</v>
      </c>
      <c r="AX58" s="8">
        <f t="shared" si="29"/>
        <v>-0.13632842757552285</v>
      </c>
      <c r="BH58" s="19"/>
      <c r="BI58" s="19"/>
      <c r="BJ58" s="12"/>
      <c r="BK58" s="12"/>
      <c r="BL58" s="12"/>
      <c r="BM58" s="8"/>
    </row>
    <row r="59" spans="1:65" x14ac:dyDescent="0.3">
      <c r="A59" s="1">
        <v>42661</v>
      </c>
      <c r="B59" s="1">
        <v>42661</v>
      </c>
      <c r="C59" s="1" t="s">
        <v>44</v>
      </c>
      <c r="D59" s="3">
        <v>1745</v>
      </c>
      <c r="E59" s="3">
        <v>-200</v>
      </c>
      <c r="F59" s="3">
        <f t="shared" si="0"/>
        <v>1545</v>
      </c>
      <c r="G59" s="11">
        <f t="shared" si="1"/>
        <v>0</v>
      </c>
      <c r="H59" s="3" t="s">
        <v>43</v>
      </c>
      <c r="L59" s="2">
        <f t="shared" si="2"/>
        <v>1</v>
      </c>
      <c r="M59" s="2" t="s">
        <v>20</v>
      </c>
      <c r="N59" s="2">
        <v>10</v>
      </c>
      <c r="O59" s="2">
        <v>131270</v>
      </c>
      <c r="P59" s="2">
        <v>131385</v>
      </c>
      <c r="Q59" s="2">
        <v>131013</v>
      </c>
      <c r="R59" s="5">
        <f t="shared" si="3"/>
        <v>12.5</v>
      </c>
      <c r="S59" s="5">
        <f t="shared" si="4"/>
        <v>24.7</v>
      </c>
      <c r="U59" s="5">
        <f t="shared" si="5"/>
        <v>-12.5</v>
      </c>
      <c r="V59" s="5">
        <f t="shared" si="6"/>
        <v>24.7</v>
      </c>
      <c r="W59" s="7">
        <f t="shared" si="7"/>
        <v>1</v>
      </c>
      <c r="X59" s="7">
        <f t="shared" si="8"/>
        <v>1</v>
      </c>
      <c r="Y59" s="5">
        <f t="shared" si="9"/>
        <v>0</v>
      </c>
      <c r="AA59" s="6">
        <f t="shared" si="10"/>
        <v>0</v>
      </c>
      <c r="AB59" s="5">
        <f t="shared" si="11"/>
        <v>15</v>
      </c>
      <c r="AC59" s="13">
        <f t="shared" si="12"/>
        <v>60</v>
      </c>
      <c r="AD59" s="7">
        <f t="shared" si="13"/>
        <v>1</v>
      </c>
      <c r="AE59" s="13">
        <f t="shared" si="14"/>
        <v>0</v>
      </c>
      <c r="AF59" s="13">
        <f t="shared" si="15"/>
        <v>0</v>
      </c>
      <c r="AG59" s="13">
        <f t="shared" si="16"/>
        <v>0</v>
      </c>
      <c r="AH59" s="13">
        <f t="shared" si="17"/>
        <v>15</v>
      </c>
      <c r="AI59" s="13">
        <f t="shared" si="18"/>
        <v>125</v>
      </c>
      <c r="AJ59" s="14">
        <f t="shared" si="19"/>
        <v>1</v>
      </c>
      <c r="AL59" s="12">
        <f t="shared" si="20"/>
        <v>294</v>
      </c>
      <c r="AM59" s="12">
        <f t="shared" si="21"/>
        <v>14</v>
      </c>
      <c r="AN59" s="12">
        <f t="shared" si="22"/>
        <v>210</v>
      </c>
      <c r="AO59" s="12">
        <f t="shared" si="23"/>
        <v>5530</v>
      </c>
      <c r="AP59" s="12">
        <f>MAX(AO$4:AO59)</f>
        <v>7505</v>
      </c>
      <c r="AQ59" s="8">
        <f t="shared" si="24"/>
        <v>-0.26315789473684209</v>
      </c>
      <c r="AS59" s="12">
        <f t="shared" si="25"/>
        <v>296.25</v>
      </c>
      <c r="AT59" s="12">
        <f t="shared" si="26"/>
        <v>14</v>
      </c>
      <c r="AU59" s="12">
        <f t="shared" si="27"/>
        <v>210</v>
      </c>
      <c r="AV59" s="12">
        <f t="shared" si="28"/>
        <v>5785</v>
      </c>
      <c r="AW59" s="12">
        <f>MAX(AV$4:AV59)</f>
        <v>6455</v>
      </c>
      <c r="AX59" s="8">
        <f t="shared" si="29"/>
        <v>-0.10379550735863671</v>
      </c>
      <c r="BH59" s="19"/>
      <c r="BI59" s="19"/>
      <c r="BJ59" s="12"/>
      <c r="BK59" s="12"/>
      <c r="BL59" s="12"/>
      <c r="BM59" s="8"/>
    </row>
    <row r="60" spans="1:65" x14ac:dyDescent="0.3">
      <c r="A60" s="1">
        <v>42660</v>
      </c>
      <c r="B60" s="1">
        <v>42661</v>
      </c>
      <c r="C60" s="1" t="s">
        <v>44</v>
      </c>
      <c r="D60" s="3">
        <v>2440</v>
      </c>
      <c r="E60" s="3">
        <v>-200</v>
      </c>
      <c r="F60" s="3">
        <f t="shared" si="0"/>
        <v>2240</v>
      </c>
      <c r="G60" s="11">
        <f t="shared" si="1"/>
        <v>1</v>
      </c>
      <c r="H60" s="3" t="s">
        <v>37</v>
      </c>
      <c r="K60" s="2" t="s">
        <v>11</v>
      </c>
      <c r="L60" s="2">
        <f t="shared" si="2"/>
        <v>1</v>
      </c>
      <c r="M60" s="2" t="s">
        <v>20</v>
      </c>
      <c r="N60" s="14">
        <v>8</v>
      </c>
      <c r="O60" s="2">
        <v>76410</v>
      </c>
      <c r="P60" s="2">
        <v>76418</v>
      </c>
      <c r="Q60" s="2">
        <v>76245</v>
      </c>
      <c r="R60" s="9">
        <f t="shared" si="3"/>
        <v>1.6</v>
      </c>
      <c r="S60" s="5">
        <f t="shared" si="4"/>
        <v>15.7</v>
      </c>
      <c r="U60" s="5">
        <f t="shared" si="5"/>
        <v>-1.6</v>
      </c>
      <c r="V60" s="5">
        <f t="shared" si="6"/>
        <v>15.7</v>
      </c>
      <c r="W60" s="7">
        <f t="shared" si="7"/>
        <v>1</v>
      </c>
      <c r="X60" s="7">
        <f t="shared" si="8"/>
        <v>0</v>
      </c>
      <c r="Y60" s="5">
        <f t="shared" si="9"/>
        <v>0</v>
      </c>
      <c r="AA60" s="6">
        <f t="shared" si="10"/>
        <v>-20</v>
      </c>
      <c r="AB60" s="5">
        <f t="shared" si="11"/>
        <v>15</v>
      </c>
      <c r="AC60" s="13">
        <f t="shared" si="12"/>
        <v>75</v>
      </c>
      <c r="AD60" s="7">
        <f t="shared" si="13"/>
        <v>1</v>
      </c>
      <c r="AE60" s="13">
        <f t="shared" si="14"/>
        <v>0</v>
      </c>
      <c r="AF60" s="13">
        <f t="shared" si="15"/>
        <v>15</v>
      </c>
      <c r="AG60" s="13">
        <f t="shared" si="16"/>
        <v>0</v>
      </c>
      <c r="AH60" s="13">
        <f t="shared" si="17"/>
        <v>0</v>
      </c>
      <c r="AI60" s="13">
        <f t="shared" si="18"/>
        <v>125</v>
      </c>
      <c r="AJ60" s="14">
        <f t="shared" si="19"/>
        <v>0</v>
      </c>
      <c r="AL60" s="12">
        <f t="shared" si="20"/>
        <v>294</v>
      </c>
      <c r="AM60" s="12">
        <f t="shared" si="21"/>
        <v>14</v>
      </c>
      <c r="AN60" s="12">
        <f t="shared" si="22"/>
        <v>210</v>
      </c>
      <c r="AO60" s="12">
        <f t="shared" si="23"/>
        <v>5740</v>
      </c>
      <c r="AP60" s="12">
        <f>MAX(AO$4:AO60)</f>
        <v>7505</v>
      </c>
      <c r="AQ60" s="8">
        <f t="shared" si="24"/>
        <v>-0.2351765489673551</v>
      </c>
      <c r="AS60" s="12">
        <f t="shared" si="25"/>
        <v>296.25</v>
      </c>
      <c r="AT60" s="12">
        <f t="shared" si="26"/>
        <v>14</v>
      </c>
      <c r="AU60" s="12">
        <f t="shared" si="27"/>
        <v>0</v>
      </c>
      <c r="AV60" s="12">
        <f t="shared" si="28"/>
        <v>5785</v>
      </c>
      <c r="AW60" s="12">
        <f>MAX(AV$4:AV60)</f>
        <v>6455</v>
      </c>
      <c r="AX60" s="8">
        <f t="shared" si="29"/>
        <v>-0.10379550735863671</v>
      </c>
      <c r="BH60" s="19"/>
      <c r="BI60" s="19"/>
      <c r="BJ60" s="12"/>
      <c r="BK60" s="12"/>
      <c r="BL60" s="12"/>
      <c r="BM60" s="8"/>
    </row>
    <row r="61" spans="1:65" x14ac:dyDescent="0.3">
      <c r="A61" s="1">
        <v>42661</v>
      </c>
      <c r="B61" s="1">
        <v>42662</v>
      </c>
      <c r="C61" s="1" t="s">
        <v>45</v>
      </c>
      <c r="D61" s="3">
        <v>145</v>
      </c>
      <c r="E61" s="3">
        <v>100</v>
      </c>
      <c r="F61" s="3">
        <f t="shared" si="0"/>
        <v>245</v>
      </c>
      <c r="G61" s="11">
        <f t="shared" si="1"/>
        <v>1</v>
      </c>
      <c r="H61" s="3" t="s">
        <v>17</v>
      </c>
      <c r="I61" s="2" t="s">
        <v>11</v>
      </c>
      <c r="J61" s="2">
        <v>21</v>
      </c>
      <c r="L61" s="2">
        <f t="shared" si="2"/>
        <v>1</v>
      </c>
      <c r="M61" s="2" t="s">
        <v>20</v>
      </c>
      <c r="N61" s="14">
        <v>7</v>
      </c>
      <c r="O61" s="2">
        <v>110000</v>
      </c>
      <c r="P61" s="2">
        <v>110043</v>
      </c>
      <c r="Q61" s="2">
        <v>109516</v>
      </c>
      <c r="R61" s="5">
        <f t="shared" si="3"/>
        <v>5</v>
      </c>
      <c r="S61" s="5">
        <f t="shared" si="4"/>
        <v>47.7</v>
      </c>
      <c r="U61" s="5">
        <f t="shared" si="5"/>
        <v>-5</v>
      </c>
      <c r="V61" s="5">
        <f t="shared" si="6"/>
        <v>47.7</v>
      </c>
      <c r="W61" s="7">
        <f t="shared" si="7"/>
        <v>1</v>
      </c>
      <c r="X61" s="7">
        <f t="shared" si="8"/>
        <v>0</v>
      </c>
      <c r="Y61" s="5">
        <f t="shared" si="9"/>
        <v>0</v>
      </c>
      <c r="AA61" s="6">
        <f t="shared" si="10"/>
        <v>0</v>
      </c>
      <c r="AB61" s="5">
        <f t="shared" si="11"/>
        <v>15</v>
      </c>
      <c r="AC61" s="13">
        <f t="shared" si="12"/>
        <v>90</v>
      </c>
      <c r="AD61" s="7">
        <f t="shared" si="13"/>
        <v>1</v>
      </c>
      <c r="AE61" s="13">
        <f t="shared" si="14"/>
        <v>15</v>
      </c>
      <c r="AF61" s="13">
        <f t="shared" si="15"/>
        <v>0</v>
      </c>
      <c r="AG61" s="13">
        <f t="shared" si="16"/>
        <v>0</v>
      </c>
      <c r="AH61" s="13">
        <f t="shared" si="17"/>
        <v>0</v>
      </c>
      <c r="AI61" s="13">
        <f t="shared" si="18"/>
        <v>125</v>
      </c>
      <c r="AJ61" s="14">
        <f t="shared" si="19"/>
        <v>0</v>
      </c>
      <c r="AL61" s="12">
        <f t="shared" si="20"/>
        <v>287</v>
      </c>
      <c r="AM61" s="12">
        <f t="shared" si="21"/>
        <v>14</v>
      </c>
      <c r="AN61" s="12">
        <f t="shared" si="22"/>
        <v>210</v>
      </c>
      <c r="AO61" s="12">
        <f t="shared" si="23"/>
        <v>5950</v>
      </c>
      <c r="AP61" s="12">
        <f>MAX(AO$4:AO61)</f>
        <v>7505</v>
      </c>
      <c r="AQ61" s="8">
        <f t="shared" si="24"/>
        <v>-0.20719520319786808</v>
      </c>
      <c r="AS61" s="12">
        <f t="shared" si="25"/>
        <v>289.25</v>
      </c>
      <c r="AT61" s="12">
        <f t="shared" si="26"/>
        <v>14</v>
      </c>
      <c r="AU61" s="12">
        <f t="shared" si="27"/>
        <v>0</v>
      </c>
      <c r="AV61" s="12">
        <f t="shared" si="28"/>
        <v>5785</v>
      </c>
      <c r="AW61" s="12">
        <f>MAX(AV$4:AV61)</f>
        <v>6455</v>
      </c>
      <c r="AX61" s="8">
        <f t="shared" si="29"/>
        <v>-0.10379550735863671</v>
      </c>
      <c r="BH61" s="19"/>
      <c r="BI61" s="19"/>
      <c r="BJ61" s="12"/>
      <c r="BK61" s="12"/>
      <c r="BL61" s="12"/>
      <c r="BM61" s="8"/>
    </row>
    <row r="62" spans="1:65" x14ac:dyDescent="0.3">
      <c r="A62" s="1">
        <v>42662</v>
      </c>
      <c r="B62" s="1">
        <v>42662</v>
      </c>
      <c r="C62" s="1" t="s">
        <v>45</v>
      </c>
      <c r="D62" s="3">
        <v>750</v>
      </c>
      <c r="E62" s="3">
        <v>100</v>
      </c>
      <c r="F62" s="3">
        <f t="shared" si="0"/>
        <v>850</v>
      </c>
      <c r="G62" s="11">
        <f t="shared" si="1"/>
        <v>0</v>
      </c>
      <c r="H62" s="3" t="s">
        <v>17</v>
      </c>
      <c r="L62" s="2">
        <f t="shared" si="2"/>
        <v>1</v>
      </c>
      <c r="M62" s="2" t="s">
        <v>20</v>
      </c>
      <c r="N62" s="14">
        <v>7</v>
      </c>
      <c r="O62" s="2">
        <v>109900</v>
      </c>
      <c r="P62" s="2">
        <v>110043</v>
      </c>
      <c r="Q62" s="2">
        <v>109516</v>
      </c>
      <c r="R62" s="5">
        <f t="shared" si="3"/>
        <v>15</v>
      </c>
      <c r="S62" s="5">
        <f t="shared" si="4"/>
        <v>37.700000000000003</v>
      </c>
      <c r="U62" s="5">
        <f t="shared" si="5"/>
        <v>-15</v>
      </c>
      <c r="V62" s="5">
        <f t="shared" si="6"/>
        <v>37.700000000000003</v>
      </c>
      <c r="W62" s="7">
        <f t="shared" si="7"/>
        <v>1</v>
      </c>
      <c r="X62" s="7">
        <f t="shared" si="8"/>
        <v>1</v>
      </c>
      <c r="Y62" s="5">
        <f t="shared" si="9"/>
        <v>0</v>
      </c>
      <c r="AA62" s="6">
        <f t="shared" si="10"/>
        <v>0</v>
      </c>
      <c r="AB62" s="5">
        <f t="shared" si="11"/>
        <v>15</v>
      </c>
      <c r="AC62" s="13">
        <f t="shared" si="12"/>
        <v>105</v>
      </c>
      <c r="AD62" s="7">
        <f t="shared" si="13"/>
        <v>1</v>
      </c>
      <c r="AE62" s="13">
        <f t="shared" si="14"/>
        <v>0</v>
      </c>
      <c r="AF62" s="13">
        <f t="shared" si="15"/>
        <v>0</v>
      </c>
      <c r="AG62" s="13">
        <f t="shared" si="16"/>
        <v>0</v>
      </c>
      <c r="AH62" s="13">
        <f t="shared" si="17"/>
        <v>15</v>
      </c>
      <c r="AI62" s="13">
        <f t="shared" si="18"/>
        <v>140</v>
      </c>
      <c r="AJ62" s="14">
        <f t="shared" si="19"/>
        <v>1</v>
      </c>
      <c r="AL62" s="12">
        <f t="shared" si="20"/>
        <v>287</v>
      </c>
      <c r="AM62" s="12">
        <f t="shared" si="21"/>
        <v>14</v>
      </c>
      <c r="AN62" s="12">
        <f t="shared" si="22"/>
        <v>210</v>
      </c>
      <c r="AO62" s="12">
        <f t="shared" si="23"/>
        <v>6160</v>
      </c>
      <c r="AP62" s="12">
        <f>MAX(AO$4:AO62)</f>
        <v>7505</v>
      </c>
      <c r="AQ62" s="8">
        <f t="shared" si="24"/>
        <v>-0.17921385742838108</v>
      </c>
      <c r="AS62" s="12">
        <f t="shared" si="25"/>
        <v>289.25</v>
      </c>
      <c r="AT62" s="12">
        <f t="shared" si="26"/>
        <v>14</v>
      </c>
      <c r="AU62" s="12">
        <f t="shared" si="27"/>
        <v>210</v>
      </c>
      <c r="AV62" s="12">
        <f t="shared" si="28"/>
        <v>5995</v>
      </c>
      <c r="AW62" s="12">
        <f>MAX(AV$4:AV62)</f>
        <v>6455</v>
      </c>
      <c r="AX62" s="8">
        <f t="shared" si="29"/>
        <v>-7.1262587141750586E-2</v>
      </c>
      <c r="BH62" s="19"/>
      <c r="BI62" s="19"/>
      <c r="BJ62" s="12"/>
      <c r="BK62" s="12"/>
      <c r="BL62" s="12"/>
      <c r="BM62" s="8"/>
    </row>
    <row r="63" spans="1:65" x14ac:dyDescent="0.3">
      <c r="A63" s="1">
        <v>42662</v>
      </c>
      <c r="B63" s="1">
        <v>42662</v>
      </c>
      <c r="C63" s="1" t="s">
        <v>44</v>
      </c>
      <c r="D63" s="3">
        <v>1145</v>
      </c>
      <c r="E63" s="3">
        <v>-200</v>
      </c>
      <c r="F63" s="3">
        <f t="shared" si="0"/>
        <v>945</v>
      </c>
      <c r="G63" s="11">
        <f t="shared" si="1"/>
        <v>0</v>
      </c>
      <c r="H63" s="3" t="s">
        <v>37</v>
      </c>
      <c r="L63" s="2">
        <f t="shared" si="2"/>
        <v>1</v>
      </c>
      <c r="M63" s="2" t="s">
        <v>20</v>
      </c>
      <c r="N63" s="14">
        <v>8</v>
      </c>
      <c r="O63" s="2">
        <v>76840</v>
      </c>
      <c r="P63" s="2">
        <v>76872</v>
      </c>
      <c r="Q63" s="2">
        <v>76677</v>
      </c>
      <c r="R63" s="5">
        <f t="shared" si="3"/>
        <v>4</v>
      </c>
      <c r="S63" s="5">
        <f t="shared" si="4"/>
        <v>15.5</v>
      </c>
      <c r="U63" s="5">
        <f t="shared" si="5"/>
        <v>-4</v>
      </c>
      <c r="V63" s="5">
        <f t="shared" si="6"/>
        <v>15.5</v>
      </c>
      <c r="W63" s="7">
        <f t="shared" si="7"/>
        <v>1</v>
      </c>
      <c r="X63" s="7">
        <f t="shared" si="8"/>
        <v>1</v>
      </c>
      <c r="Y63" s="5">
        <f t="shared" si="9"/>
        <v>0</v>
      </c>
      <c r="AA63" s="6">
        <f t="shared" si="10"/>
        <v>-20</v>
      </c>
      <c r="AB63" s="5">
        <f t="shared" si="11"/>
        <v>15</v>
      </c>
      <c r="AC63" s="13">
        <f t="shared" si="12"/>
        <v>120</v>
      </c>
      <c r="AD63" s="7">
        <f t="shared" si="13"/>
        <v>1</v>
      </c>
      <c r="AE63" s="13">
        <f t="shared" si="14"/>
        <v>0</v>
      </c>
      <c r="AF63" s="13">
        <f t="shared" si="15"/>
        <v>0</v>
      </c>
      <c r="AG63" s="13">
        <f t="shared" si="16"/>
        <v>0</v>
      </c>
      <c r="AH63" s="13">
        <f t="shared" si="17"/>
        <v>15</v>
      </c>
      <c r="AI63" s="13">
        <f t="shared" si="18"/>
        <v>155</v>
      </c>
      <c r="AJ63" s="14">
        <f t="shared" si="19"/>
        <v>1</v>
      </c>
      <c r="AL63" s="12">
        <f t="shared" si="20"/>
        <v>287</v>
      </c>
      <c r="AM63" s="12">
        <f t="shared" si="21"/>
        <v>14</v>
      </c>
      <c r="AN63" s="12">
        <f t="shared" si="22"/>
        <v>210</v>
      </c>
      <c r="AO63" s="12">
        <f t="shared" si="23"/>
        <v>6370</v>
      </c>
      <c r="AP63" s="12">
        <f>MAX(AO$4:AO63)</f>
        <v>7505</v>
      </c>
      <c r="AQ63" s="8">
        <f t="shared" si="24"/>
        <v>-0.15123251165889406</v>
      </c>
      <c r="AS63" s="12">
        <f t="shared" si="25"/>
        <v>289.25</v>
      </c>
      <c r="AT63" s="12">
        <f t="shared" si="26"/>
        <v>14</v>
      </c>
      <c r="AU63" s="12">
        <f t="shared" si="27"/>
        <v>210</v>
      </c>
      <c r="AV63" s="12">
        <f t="shared" si="28"/>
        <v>6205</v>
      </c>
      <c r="AW63" s="12">
        <f>MAX(AV$4:AV63)</f>
        <v>6455</v>
      </c>
      <c r="AX63" s="8">
        <f t="shared" si="29"/>
        <v>-3.8729666924864445E-2</v>
      </c>
      <c r="BH63" s="19"/>
      <c r="BI63" s="19"/>
      <c r="BJ63" s="12"/>
      <c r="BK63" s="12"/>
      <c r="BL63" s="12"/>
      <c r="BM63" s="8"/>
    </row>
    <row r="64" spans="1:65" x14ac:dyDescent="0.3">
      <c r="A64" s="1">
        <v>42662</v>
      </c>
      <c r="B64" s="1">
        <v>42662</v>
      </c>
      <c r="C64" s="1" t="s">
        <v>44</v>
      </c>
      <c r="D64" s="3">
        <v>1350</v>
      </c>
      <c r="E64" s="3">
        <v>-200</v>
      </c>
      <c r="F64" s="3">
        <f t="shared" si="0"/>
        <v>1150</v>
      </c>
      <c r="G64" s="11">
        <f t="shared" si="1"/>
        <v>0</v>
      </c>
      <c r="H64" s="3" t="s">
        <v>43</v>
      </c>
      <c r="L64" s="2">
        <f t="shared" si="2"/>
        <v>1</v>
      </c>
      <c r="M64" s="2" t="s">
        <v>21</v>
      </c>
      <c r="N64" s="14">
        <v>10</v>
      </c>
      <c r="O64" s="2">
        <v>130730</v>
      </c>
      <c r="P64" s="2">
        <v>130740</v>
      </c>
      <c r="Q64" s="2">
        <v>131145</v>
      </c>
      <c r="R64" s="5">
        <f t="shared" si="3"/>
        <v>0</v>
      </c>
      <c r="S64" s="5">
        <f t="shared" si="4"/>
        <v>40.5</v>
      </c>
      <c r="U64" s="5">
        <f t="shared" si="5"/>
        <v>0</v>
      </c>
      <c r="V64" s="5">
        <f t="shared" si="6"/>
        <v>40.5</v>
      </c>
      <c r="W64" s="7">
        <f t="shared" si="7"/>
        <v>0</v>
      </c>
      <c r="X64" s="7">
        <f t="shared" si="8"/>
        <v>0</v>
      </c>
      <c r="Y64" s="5">
        <f t="shared" si="9"/>
        <v>0</v>
      </c>
      <c r="AA64" s="6">
        <f t="shared" si="10"/>
        <v>0</v>
      </c>
      <c r="AB64" s="5">
        <f t="shared" si="11"/>
        <v>0</v>
      </c>
      <c r="AC64" s="13">
        <f t="shared" si="12"/>
        <v>120</v>
      </c>
      <c r="AD64" s="7">
        <f t="shared" si="13"/>
        <v>0</v>
      </c>
      <c r="AE64" s="13">
        <f t="shared" si="14"/>
        <v>0</v>
      </c>
      <c r="AF64" s="13">
        <f t="shared" si="15"/>
        <v>0</v>
      </c>
      <c r="AG64" s="13">
        <f t="shared" si="16"/>
        <v>0</v>
      </c>
      <c r="AH64" s="13">
        <f t="shared" si="17"/>
        <v>0</v>
      </c>
      <c r="AI64" s="13">
        <f t="shared" si="18"/>
        <v>155</v>
      </c>
      <c r="AJ64" s="14">
        <f t="shared" si="19"/>
        <v>0</v>
      </c>
      <c r="AL64" s="12">
        <f t="shared" si="20"/>
        <v>287</v>
      </c>
      <c r="AM64" s="12">
        <f t="shared" si="21"/>
        <v>14</v>
      </c>
      <c r="AN64" s="12">
        <f t="shared" si="22"/>
        <v>0</v>
      </c>
      <c r="AO64" s="12">
        <f t="shared" si="23"/>
        <v>6370</v>
      </c>
      <c r="AP64" s="12">
        <f>MAX(AO$4:AO64)</f>
        <v>7505</v>
      </c>
      <c r="AQ64" s="8">
        <f t="shared" si="24"/>
        <v>-0.15123251165889406</v>
      </c>
      <c r="AS64" s="12">
        <f t="shared" si="25"/>
        <v>289.25</v>
      </c>
      <c r="AT64" s="12">
        <f t="shared" si="26"/>
        <v>14</v>
      </c>
      <c r="AU64" s="12">
        <f t="shared" si="27"/>
        <v>0</v>
      </c>
      <c r="AV64" s="12">
        <f t="shared" si="28"/>
        <v>6205</v>
      </c>
      <c r="AW64" s="12">
        <f>MAX(AV$4:AV64)</f>
        <v>6455</v>
      </c>
      <c r="AX64" s="8">
        <f t="shared" si="29"/>
        <v>-3.8729666924864445E-2</v>
      </c>
      <c r="BH64" s="19"/>
      <c r="BI64" s="19"/>
      <c r="BJ64" s="12"/>
      <c r="BK64" s="12"/>
      <c r="BL64" s="12"/>
      <c r="BM64" s="8"/>
    </row>
    <row r="65" spans="1:65" x14ac:dyDescent="0.3">
      <c r="A65" s="1">
        <v>42662</v>
      </c>
      <c r="B65" s="1">
        <v>42663</v>
      </c>
      <c r="C65" s="1" t="s">
        <v>44</v>
      </c>
      <c r="D65" s="3">
        <v>1045</v>
      </c>
      <c r="E65" s="3">
        <v>-200</v>
      </c>
      <c r="F65" s="3">
        <f t="shared" si="0"/>
        <v>845</v>
      </c>
      <c r="G65" s="11">
        <f t="shared" si="1"/>
        <v>1</v>
      </c>
      <c r="H65" s="3" t="s">
        <v>38</v>
      </c>
      <c r="L65" s="2">
        <f t="shared" si="2"/>
        <v>1</v>
      </c>
      <c r="M65" s="2" t="s">
        <v>20</v>
      </c>
      <c r="N65" s="14">
        <v>7</v>
      </c>
      <c r="O65" s="2">
        <v>103800</v>
      </c>
      <c r="P65" s="2">
        <v>103796</v>
      </c>
      <c r="Q65" s="2">
        <v>103543</v>
      </c>
      <c r="R65" s="5">
        <f t="shared" si="3"/>
        <v>0.3</v>
      </c>
      <c r="S65" s="5">
        <f t="shared" si="4"/>
        <v>25</v>
      </c>
      <c r="U65" s="5">
        <f t="shared" si="5"/>
        <v>-0.3</v>
      </c>
      <c r="V65" s="5">
        <f t="shared" si="6"/>
        <v>25</v>
      </c>
      <c r="W65" s="7">
        <f t="shared" si="7"/>
        <v>0</v>
      </c>
      <c r="X65" s="7">
        <f t="shared" si="8"/>
        <v>0</v>
      </c>
      <c r="Y65" s="5">
        <f t="shared" si="9"/>
        <v>0</v>
      </c>
      <c r="AA65" s="6">
        <f t="shared" si="10"/>
        <v>0</v>
      </c>
      <c r="AB65" s="5">
        <f t="shared" si="11"/>
        <v>0</v>
      </c>
      <c r="AC65" s="13">
        <f t="shared" si="12"/>
        <v>120</v>
      </c>
      <c r="AD65" s="7">
        <f t="shared" si="13"/>
        <v>0</v>
      </c>
      <c r="AE65" s="13">
        <f t="shared" si="14"/>
        <v>0</v>
      </c>
      <c r="AF65" s="13">
        <f t="shared" si="15"/>
        <v>0</v>
      </c>
      <c r="AG65" s="13">
        <f t="shared" si="16"/>
        <v>0</v>
      </c>
      <c r="AH65" s="13">
        <f t="shared" si="17"/>
        <v>0</v>
      </c>
      <c r="AI65" s="13">
        <f t="shared" si="18"/>
        <v>155</v>
      </c>
      <c r="AJ65" s="14">
        <f t="shared" si="19"/>
        <v>0</v>
      </c>
      <c r="AL65" s="12">
        <f t="shared" si="20"/>
        <v>318.5</v>
      </c>
      <c r="AM65" s="12">
        <f t="shared" si="21"/>
        <v>15</v>
      </c>
      <c r="AN65" s="12">
        <f t="shared" si="22"/>
        <v>0</v>
      </c>
      <c r="AO65" s="12">
        <f t="shared" si="23"/>
        <v>6370</v>
      </c>
      <c r="AP65" s="12">
        <f>MAX(AO$4:AO65)</f>
        <v>7505</v>
      </c>
      <c r="AQ65" s="8">
        <f t="shared" si="24"/>
        <v>-0.15123251165889406</v>
      </c>
      <c r="AS65" s="12">
        <f t="shared" si="25"/>
        <v>289.25</v>
      </c>
      <c r="AT65" s="12">
        <f t="shared" si="26"/>
        <v>14</v>
      </c>
      <c r="AU65" s="12">
        <f t="shared" si="27"/>
        <v>0</v>
      </c>
      <c r="AV65" s="12">
        <f t="shared" si="28"/>
        <v>6205</v>
      </c>
      <c r="AW65" s="12">
        <f>MAX(AV$4:AV65)</f>
        <v>6455</v>
      </c>
      <c r="AX65" s="8">
        <f t="shared" si="29"/>
        <v>-3.8729666924864445E-2</v>
      </c>
      <c r="BH65" s="19"/>
      <c r="BI65" s="19"/>
      <c r="BJ65" s="12"/>
      <c r="BK65" s="12"/>
      <c r="BL65" s="12"/>
      <c r="BM65" s="8"/>
    </row>
    <row r="66" spans="1:65" x14ac:dyDescent="0.3">
      <c r="A66" s="1">
        <v>42663</v>
      </c>
      <c r="B66" s="1">
        <v>42663</v>
      </c>
      <c r="C66" s="1" t="s">
        <v>44</v>
      </c>
      <c r="D66" s="3">
        <v>1535</v>
      </c>
      <c r="E66" s="3">
        <v>-200</v>
      </c>
      <c r="F66" s="3">
        <f t="shared" si="0"/>
        <v>1335</v>
      </c>
      <c r="G66" s="11">
        <f t="shared" si="1"/>
        <v>0</v>
      </c>
      <c r="H66" s="3" t="s">
        <v>43</v>
      </c>
      <c r="L66" s="2">
        <f t="shared" si="2"/>
        <v>1</v>
      </c>
      <c r="M66" s="2" t="s">
        <v>20</v>
      </c>
      <c r="N66" s="14">
        <v>10</v>
      </c>
      <c r="O66" s="2">
        <v>131930</v>
      </c>
      <c r="P66" s="2">
        <v>132120</v>
      </c>
      <c r="Q66" s="2">
        <v>131667</v>
      </c>
      <c r="R66" s="5">
        <f t="shared" si="3"/>
        <v>20</v>
      </c>
      <c r="S66" s="5">
        <f t="shared" si="4"/>
        <v>25.3</v>
      </c>
      <c r="U66" s="5">
        <f t="shared" si="5"/>
        <v>-20</v>
      </c>
      <c r="V66" s="5">
        <f t="shared" si="6"/>
        <v>25.3</v>
      </c>
      <c r="W66" s="7">
        <f t="shared" si="7"/>
        <v>1</v>
      </c>
      <c r="X66" s="7">
        <f t="shared" si="8"/>
        <v>1</v>
      </c>
      <c r="Y66" s="5">
        <f t="shared" si="9"/>
        <v>-20</v>
      </c>
      <c r="AA66" s="6">
        <f t="shared" si="10"/>
        <v>-20</v>
      </c>
      <c r="AB66" s="5">
        <f t="shared" si="11"/>
        <v>-20</v>
      </c>
      <c r="AC66" s="13">
        <f t="shared" si="12"/>
        <v>100</v>
      </c>
      <c r="AD66" s="7">
        <f t="shared" si="13"/>
        <v>0</v>
      </c>
      <c r="AE66" s="13">
        <f t="shared" si="14"/>
        <v>0</v>
      </c>
      <c r="AF66" s="13">
        <f t="shared" si="15"/>
        <v>0</v>
      </c>
      <c r="AG66" s="13">
        <f t="shared" si="16"/>
        <v>0</v>
      </c>
      <c r="AH66" s="13">
        <f t="shared" si="17"/>
        <v>-20</v>
      </c>
      <c r="AI66" s="13">
        <f t="shared" si="18"/>
        <v>135</v>
      </c>
      <c r="AJ66" s="14">
        <f t="shared" si="19"/>
        <v>0</v>
      </c>
      <c r="AL66" s="12">
        <f t="shared" si="20"/>
        <v>318.5</v>
      </c>
      <c r="AM66" s="12">
        <f t="shared" si="21"/>
        <v>15</v>
      </c>
      <c r="AN66" s="12">
        <f t="shared" si="22"/>
        <v>-300</v>
      </c>
      <c r="AO66" s="12">
        <f t="shared" si="23"/>
        <v>6070</v>
      </c>
      <c r="AP66" s="12">
        <f>MAX(AO$4:AO66)</f>
        <v>7505</v>
      </c>
      <c r="AQ66" s="8">
        <f t="shared" si="24"/>
        <v>-0.19120586275816123</v>
      </c>
      <c r="AS66" s="12">
        <f t="shared" si="25"/>
        <v>289.25</v>
      </c>
      <c r="AT66" s="12">
        <f t="shared" si="26"/>
        <v>14</v>
      </c>
      <c r="AU66" s="12">
        <f t="shared" si="27"/>
        <v>-280</v>
      </c>
      <c r="AV66" s="12">
        <f t="shared" si="28"/>
        <v>5925</v>
      </c>
      <c r="AW66" s="12">
        <f>MAX(AV$4:AV66)</f>
        <v>6455</v>
      </c>
      <c r="AX66" s="8">
        <f t="shared" si="29"/>
        <v>-8.2106893880712628E-2</v>
      </c>
      <c r="BH66" s="19"/>
      <c r="BI66" s="19"/>
      <c r="BJ66" s="12"/>
      <c r="BK66" s="12"/>
      <c r="BL66" s="12"/>
      <c r="BM66" s="8"/>
    </row>
    <row r="67" spans="1:65" x14ac:dyDescent="0.3">
      <c r="A67" s="1">
        <v>42663</v>
      </c>
      <c r="B67" s="1">
        <v>42663</v>
      </c>
      <c r="C67" s="1" t="s">
        <v>45</v>
      </c>
      <c r="D67" s="3">
        <v>1240</v>
      </c>
      <c r="E67" s="3">
        <v>100</v>
      </c>
      <c r="F67" s="3">
        <f t="shared" si="0"/>
        <v>1340</v>
      </c>
      <c r="G67" s="11">
        <f t="shared" si="1"/>
        <v>0</v>
      </c>
      <c r="H67" s="3" t="s">
        <v>17</v>
      </c>
      <c r="L67" s="2">
        <f t="shared" si="2"/>
        <v>1</v>
      </c>
      <c r="M67" s="2" t="s">
        <v>20</v>
      </c>
      <c r="N67" s="14">
        <v>7</v>
      </c>
      <c r="O67" s="2">
        <v>109960</v>
      </c>
      <c r="P67" s="2">
        <v>110386</v>
      </c>
      <c r="Q67" s="2">
        <v>108587</v>
      </c>
      <c r="R67" s="5">
        <f t="shared" si="3"/>
        <v>43.3</v>
      </c>
      <c r="S67" s="5">
        <f t="shared" si="4"/>
        <v>136.6</v>
      </c>
      <c r="U67" s="5">
        <f t="shared" si="5"/>
        <v>-43.3</v>
      </c>
      <c r="V67" s="5">
        <f t="shared" si="6"/>
        <v>136.6</v>
      </c>
      <c r="W67" s="7">
        <f t="shared" si="7"/>
        <v>1</v>
      </c>
      <c r="X67" s="7">
        <f t="shared" si="8"/>
        <v>1</v>
      </c>
      <c r="Y67" s="5">
        <f t="shared" si="9"/>
        <v>-20</v>
      </c>
      <c r="AA67" s="6">
        <f t="shared" si="10"/>
        <v>-20</v>
      </c>
      <c r="AB67" s="5">
        <f t="shared" si="11"/>
        <v>-20</v>
      </c>
      <c r="AC67" s="13">
        <f t="shared" si="12"/>
        <v>80</v>
      </c>
      <c r="AD67" s="7">
        <f t="shared" si="13"/>
        <v>0</v>
      </c>
      <c r="AE67" s="13">
        <f t="shared" si="14"/>
        <v>0</v>
      </c>
      <c r="AF67" s="13">
        <f t="shared" si="15"/>
        <v>0</v>
      </c>
      <c r="AG67" s="13">
        <f t="shared" si="16"/>
        <v>0</v>
      </c>
      <c r="AH67" s="13">
        <f t="shared" si="17"/>
        <v>-20</v>
      </c>
      <c r="AI67" s="13">
        <f t="shared" si="18"/>
        <v>115</v>
      </c>
      <c r="AJ67" s="14">
        <f t="shared" si="19"/>
        <v>0</v>
      </c>
      <c r="AL67" s="12">
        <f t="shared" si="20"/>
        <v>318.5</v>
      </c>
      <c r="AM67" s="12">
        <f t="shared" si="21"/>
        <v>15</v>
      </c>
      <c r="AN67" s="12">
        <f t="shared" si="22"/>
        <v>-300</v>
      </c>
      <c r="AO67" s="12">
        <f t="shared" si="23"/>
        <v>5770</v>
      </c>
      <c r="AP67" s="12">
        <f>MAX(AO$4:AO67)</f>
        <v>7505</v>
      </c>
      <c r="AQ67" s="8">
        <f t="shared" si="24"/>
        <v>-0.23117921385742837</v>
      </c>
      <c r="AS67" s="12">
        <f t="shared" si="25"/>
        <v>289.25</v>
      </c>
      <c r="AT67" s="12">
        <f t="shared" si="26"/>
        <v>14</v>
      </c>
      <c r="AU67" s="12">
        <f t="shared" si="27"/>
        <v>-280</v>
      </c>
      <c r="AV67" s="12">
        <f t="shared" si="28"/>
        <v>5645</v>
      </c>
      <c r="AW67" s="12">
        <f>MAX(AV$4:AV67)</f>
        <v>6455</v>
      </c>
      <c r="AX67" s="8">
        <f t="shared" si="29"/>
        <v>-0.1254841208365608</v>
      </c>
      <c r="BH67" s="19"/>
      <c r="BI67" s="19"/>
      <c r="BJ67" s="12"/>
      <c r="BK67" s="12"/>
      <c r="BL67" s="12"/>
      <c r="BM67" s="8"/>
    </row>
    <row r="68" spans="1:65" x14ac:dyDescent="0.3">
      <c r="A68" s="1">
        <v>42663</v>
      </c>
      <c r="B68" s="1">
        <v>42663</v>
      </c>
      <c r="C68" s="1" t="s">
        <v>45</v>
      </c>
      <c r="D68" s="3">
        <v>1240</v>
      </c>
      <c r="E68" s="3">
        <v>100</v>
      </c>
      <c r="F68" s="3">
        <f t="shared" si="0"/>
        <v>1340</v>
      </c>
      <c r="G68" s="11">
        <f t="shared" si="1"/>
        <v>0</v>
      </c>
      <c r="H68" s="3" t="s">
        <v>17</v>
      </c>
      <c r="L68" s="2">
        <f t="shared" si="2"/>
        <v>1</v>
      </c>
      <c r="M68" s="2" t="s">
        <v>20</v>
      </c>
      <c r="N68" s="14">
        <v>7</v>
      </c>
      <c r="O68" s="2">
        <v>110170</v>
      </c>
      <c r="P68" s="2">
        <v>110386</v>
      </c>
      <c r="Q68" s="2">
        <v>108587</v>
      </c>
      <c r="R68" s="5">
        <f t="shared" si="3"/>
        <v>22.3</v>
      </c>
      <c r="S68" s="5">
        <f t="shared" si="4"/>
        <v>157.6</v>
      </c>
      <c r="U68" s="5">
        <f t="shared" si="5"/>
        <v>-22.3</v>
      </c>
      <c r="V68" s="5">
        <f t="shared" si="6"/>
        <v>157.6</v>
      </c>
      <c r="W68" s="7">
        <f t="shared" si="7"/>
        <v>1</v>
      </c>
      <c r="X68" s="7">
        <f t="shared" si="8"/>
        <v>1</v>
      </c>
      <c r="Y68" s="5">
        <f t="shared" si="9"/>
        <v>-20</v>
      </c>
      <c r="AA68" s="6">
        <f t="shared" si="10"/>
        <v>-20</v>
      </c>
      <c r="AB68" s="5">
        <f t="shared" si="11"/>
        <v>-20</v>
      </c>
      <c r="AC68" s="13">
        <f t="shared" si="12"/>
        <v>60</v>
      </c>
      <c r="AD68" s="7">
        <f t="shared" si="13"/>
        <v>0</v>
      </c>
      <c r="AE68" s="13">
        <f t="shared" si="14"/>
        <v>0</v>
      </c>
      <c r="AF68" s="13">
        <f t="shared" si="15"/>
        <v>0</v>
      </c>
      <c r="AG68" s="13">
        <f t="shared" si="16"/>
        <v>0</v>
      </c>
      <c r="AH68" s="13">
        <f t="shared" si="17"/>
        <v>-20</v>
      </c>
      <c r="AI68" s="13">
        <f t="shared" si="18"/>
        <v>95</v>
      </c>
      <c r="AJ68" s="14">
        <f t="shared" si="19"/>
        <v>0</v>
      </c>
      <c r="AL68" s="12">
        <f t="shared" si="20"/>
        <v>318.5</v>
      </c>
      <c r="AM68" s="12">
        <f t="shared" si="21"/>
        <v>15</v>
      </c>
      <c r="AN68" s="12">
        <f t="shared" si="22"/>
        <v>-300</v>
      </c>
      <c r="AO68" s="12">
        <f t="shared" si="23"/>
        <v>5470</v>
      </c>
      <c r="AP68" s="12">
        <f>MAX(AO$4:AO68)</f>
        <v>7505</v>
      </c>
      <c r="AQ68" s="8">
        <f t="shared" si="24"/>
        <v>-0.27115256495669554</v>
      </c>
      <c r="AS68" s="12">
        <f t="shared" si="25"/>
        <v>289.25</v>
      </c>
      <c r="AT68" s="12">
        <f t="shared" si="26"/>
        <v>14</v>
      </c>
      <c r="AU68" s="12">
        <f t="shared" si="27"/>
        <v>-280</v>
      </c>
      <c r="AV68" s="12">
        <f t="shared" si="28"/>
        <v>5365</v>
      </c>
      <c r="AW68" s="12">
        <f>MAX(AV$4:AV68)</f>
        <v>6455</v>
      </c>
      <c r="AX68" s="8">
        <f t="shared" si="29"/>
        <v>-0.16886134779240899</v>
      </c>
      <c r="BH68" s="19"/>
      <c r="BI68" s="19"/>
      <c r="BJ68" s="12"/>
      <c r="BK68" s="12"/>
      <c r="BL68" s="12"/>
      <c r="BM68" s="8"/>
    </row>
    <row r="69" spans="1:65" x14ac:dyDescent="0.3">
      <c r="A69" s="1">
        <v>42663</v>
      </c>
      <c r="B69" s="1">
        <v>42663</v>
      </c>
      <c r="C69" s="1" t="s">
        <v>44</v>
      </c>
      <c r="D69" s="3">
        <v>1730</v>
      </c>
      <c r="E69" s="3">
        <v>-200</v>
      </c>
      <c r="F69" s="3">
        <f t="shared" ref="F69:F132" si="30">D69+E69</f>
        <v>1530</v>
      </c>
      <c r="G69" s="11">
        <f t="shared" ref="G69:G132" si="31">B69-A69</f>
        <v>0</v>
      </c>
      <c r="H69" s="3" t="s">
        <v>37</v>
      </c>
      <c r="L69" s="2">
        <f t="shared" ref="L69:L132" si="32">IF(AND(F69&gt;=L$3,F69&lt;=L$4),0,1)</f>
        <v>1</v>
      </c>
      <c r="M69" s="2" t="s">
        <v>21</v>
      </c>
      <c r="N69" s="14">
        <v>8</v>
      </c>
      <c r="O69" s="2">
        <v>76290</v>
      </c>
      <c r="P69" s="2">
        <v>76175</v>
      </c>
      <c r="Q69" s="2">
        <v>76502</v>
      </c>
      <c r="R69" s="5">
        <f t="shared" ref="R69:R132" si="33">IF(M69="short",((P69-O69)+N69)/10,((O69-P69)+N69)/10)</f>
        <v>12.3</v>
      </c>
      <c r="S69" s="5">
        <f t="shared" ref="S69:S132" si="34">IF(M69="long",((Q69-O69)-N69)/10,((O69-Q69)-N69)/10)</f>
        <v>20.399999999999999</v>
      </c>
      <c r="U69" s="5">
        <f t="shared" ref="U69:U132" si="35">U$4-R69</f>
        <v>-12.3</v>
      </c>
      <c r="V69" s="5">
        <f t="shared" ref="V69:V132" si="36">S69+U$4</f>
        <v>20.399999999999999</v>
      </c>
      <c r="W69" s="7">
        <f t="shared" ref="W69:W132" si="37">IF(-U69&gt;N69/10,1, )</f>
        <v>1</v>
      </c>
      <c r="X69" s="7">
        <f t="shared" ref="X69:X132" si="38">IF(OR(I69="yes",K69="yes"),0,L69*W69)</f>
        <v>1</v>
      </c>
      <c r="Y69" s="5">
        <f t="shared" ref="Y69:Y132" si="39">IF(U69&lt;=-Y$3,-Y$3,0)</f>
        <v>0</v>
      </c>
      <c r="AA69" s="6">
        <f t="shared" ref="AA69:AA132" si="40">IF(AND(Y69=0,S69&gt;=AA$3-(N69/10)),0,-Y$3*W69)</f>
        <v>0</v>
      </c>
      <c r="AB69" s="5">
        <f t="shared" ref="AB69:AB132" si="41">IF(AND(Y69=0,V69&gt;AB$3),AB$3*W69,AA69*W69)</f>
        <v>15</v>
      </c>
      <c r="AC69" s="13">
        <f t="shared" ref="AC69:AC132" si="42">AC68+AB69</f>
        <v>75</v>
      </c>
      <c r="AD69" s="7">
        <f t="shared" ref="AD69:AD132" si="43">IF(AB69&gt;0,1, )</f>
        <v>1</v>
      </c>
      <c r="AE69" s="13">
        <f t="shared" ref="AE69:AE132" si="44">IF(I69="yes",AB69,)</f>
        <v>0</v>
      </c>
      <c r="AF69" s="13">
        <f t="shared" ref="AF69:AF132" si="45">IF(K69="yes",AB69, )</f>
        <v>0</v>
      </c>
      <c r="AG69" s="13">
        <f t="shared" ref="AG69:AG132" si="46">IF(L69=1, ,AB69)</f>
        <v>0</v>
      </c>
      <c r="AH69" s="13">
        <f t="shared" ref="AH69:AH132" si="47">X69*AB69</f>
        <v>15</v>
      </c>
      <c r="AI69" s="13">
        <f t="shared" ref="AI69:AI132" si="48">AI68+AH69</f>
        <v>110</v>
      </c>
      <c r="AJ69" s="14">
        <f t="shared" ref="AJ69:AJ132" si="49">IF(AH69&gt;0,1, )</f>
        <v>1</v>
      </c>
      <c r="AL69" s="12">
        <f t="shared" ref="AL69:AL132" si="50">IF(B69=B68,AL68,AO68*AL$3)</f>
        <v>318.5</v>
      </c>
      <c r="AM69" s="12">
        <f t="shared" ref="AM69:AM132" si="51">INT(AL69/AM$3)</f>
        <v>15</v>
      </c>
      <c r="AN69" s="12">
        <f t="shared" ref="AN69:AN132" si="52">AB69*AM69</f>
        <v>225</v>
      </c>
      <c r="AO69" s="12">
        <f t="shared" ref="AO69:AO132" si="53">AO68+AN69</f>
        <v>5695</v>
      </c>
      <c r="AP69" s="12">
        <f>MAX(AO$4:AO69)</f>
        <v>7505</v>
      </c>
      <c r="AQ69" s="8">
        <f t="shared" ref="AQ69:AQ132" si="54">(AO69-AP69)/AP69</f>
        <v>-0.24117255163224516</v>
      </c>
      <c r="AS69" s="12">
        <f t="shared" ref="AS69:AS132" si="55">IF(I69=I68,AS68,AV68*AS$3)</f>
        <v>289.25</v>
      </c>
      <c r="AT69" s="12">
        <f t="shared" ref="AT69:AT132" si="56">INT(AS69/AT$3)</f>
        <v>14</v>
      </c>
      <c r="AU69" s="12">
        <f t="shared" ref="AU69:AU132" si="57">AH69*AT69</f>
        <v>210</v>
      </c>
      <c r="AV69" s="12">
        <f t="shared" ref="AV69:AV132" si="58">AV68+AU69</f>
        <v>5575</v>
      </c>
      <c r="AW69" s="12">
        <f>MAX(AV$4:AV69)</f>
        <v>6455</v>
      </c>
      <c r="AX69" s="8">
        <f t="shared" ref="AX69:AX132" si="59">(AV69-AW69)/AW69</f>
        <v>-0.13632842757552285</v>
      </c>
      <c r="BH69" s="19"/>
      <c r="BI69" s="19"/>
      <c r="BJ69" s="12"/>
      <c r="BK69" s="12"/>
      <c r="BL69" s="12"/>
      <c r="BM69" s="8"/>
    </row>
    <row r="70" spans="1:65" x14ac:dyDescent="0.3">
      <c r="A70" s="1">
        <v>42663</v>
      </c>
      <c r="B70" s="1">
        <v>42663</v>
      </c>
      <c r="C70" s="1" t="s">
        <v>44</v>
      </c>
      <c r="D70" s="3">
        <v>1800</v>
      </c>
      <c r="E70" s="3">
        <v>-200</v>
      </c>
      <c r="F70" s="3">
        <f t="shared" si="30"/>
        <v>1600</v>
      </c>
      <c r="G70" s="11">
        <f t="shared" si="31"/>
        <v>0</v>
      </c>
      <c r="H70" s="3" t="s">
        <v>38</v>
      </c>
      <c r="L70" s="2">
        <f t="shared" si="32"/>
        <v>1</v>
      </c>
      <c r="M70" s="2" t="s">
        <v>20</v>
      </c>
      <c r="N70" s="14">
        <v>7</v>
      </c>
      <c r="O70" s="2">
        <v>104080</v>
      </c>
      <c r="P70" s="2">
        <v>104097</v>
      </c>
      <c r="Q70" s="2">
        <v>103872</v>
      </c>
      <c r="R70" s="5">
        <f t="shared" si="33"/>
        <v>2.4</v>
      </c>
      <c r="S70" s="5">
        <f t="shared" si="34"/>
        <v>20.100000000000001</v>
      </c>
      <c r="U70" s="5">
        <f t="shared" si="35"/>
        <v>-2.4</v>
      </c>
      <c r="V70" s="5">
        <f t="shared" si="36"/>
        <v>20.100000000000001</v>
      </c>
      <c r="W70" s="7">
        <f t="shared" si="37"/>
        <v>1</v>
      </c>
      <c r="X70" s="7">
        <f t="shared" si="38"/>
        <v>1</v>
      </c>
      <c r="Y70" s="5">
        <f t="shared" si="39"/>
        <v>0</v>
      </c>
      <c r="AA70" s="6">
        <f t="shared" si="40"/>
        <v>0</v>
      </c>
      <c r="AB70" s="5">
        <f t="shared" si="41"/>
        <v>15</v>
      </c>
      <c r="AC70" s="13">
        <f t="shared" si="42"/>
        <v>90</v>
      </c>
      <c r="AD70" s="7">
        <f t="shared" si="43"/>
        <v>1</v>
      </c>
      <c r="AE70" s="13">
        <f t="shared" si="44"/>
        <v>0</v>
      </c>
      <c r="AF70" s="13">
        <f t="shared" si="45"/>
        <v>0</v>
      </c>
      <c r="AG70" s="13">
        <f t="shared" si="46"/>
        <v>0</v>
      </c>
      <c r="AH70" s="13">
        <f t="shared" si="47"/>
        <v>15</v>
      </c>
      <c r="AI70" s="13">
        <f t="shared" si="48"/>
        <v>125</v>
      </c>
      <c r="AJ70" s="14">
        <f t="shared" si="49"/>
        <v>1</v>
      </c>
      <c r="AL70" s="12">
        <f t="shared" si="50"/>
        <v>318.5</v>
      </c>
      <c r="AM70" s="12">
        <f t="shared" si="51"/>
        <v>15</v>
      </c>
      <c r="AN70" s="12">
        <f t="shared" si="52"/>
        <v>225</v>
      </c>
      <c r="AO70" s="12">
        <f t="shared" si="53"/>
        <v>5920</v>
      </c>
      <c r="AP70" s="12">
        <f>MAX(AO$4:AO70)</f>
        <v>7505</v>
      </c>
      <c r="AQ70" s="8">
        <f t="shared" si="54"/>
        <v>-0.2111925383077948</v>
      </c>
      <c r="AS70" s="12">
        <f t="shared" si="55"/>
        <v>289.25</v>
      </c>
      <c r="AT70" s="12">
        <f t="shared" si="56"/>
        <v>14</v>
      </c>
      <c r="AU70" s="12">
        <f t="shared" si="57"/>
        <v>210</v>
      </c>
      <c r="AV70" s="12">
        <f t="shared" si="58"/>
        <v>5785</v>
      </c>
      <c r="AW70" s="12">
        <f>MAX(AV$4:AV70)</f>
        <v>6455</v>
      </c>
      <c r="AX70" s="8">
        <f t="shared" si="59"/>
        <v>-0.10379550735863671</v>
      </c>
      <c r="BH70" s="19"/>
      <c r="BI70" s="19"/>
      <c r="BJ70" s="12"/>
      <c r="BK70" s="12"/>
      <c r="BL70" s="12"/>
      <c r="BM70" s="8"/>
    </row>
    <row r="71" spans="1:65" x14ac:dyDescent="0.3">
      <c r="A71" s="1">
        <v>42663</v>
      </c>
      <c r="B71" s="1">
        <v>42664</v>
      </c>
      <c r="C71" s="1" t="s">
        <v>44</v>
      </c>
      <c r="D71" s="3">
        <v>605</v>
      </c>
      <c r="E71" s="3">
        <v>-200</v>
      </c>
      <c r="F71" s="3">
        <f t="shared" si="30"/>
        <v>405</v>
      </c>
      <c r="G71" s="11">
        <f t="shared" si="31"/>
        <v>1</v>
      </c>
      <c r="H71" s="3" t="s">
        <v>43</v>
      </c>
      <c r="L71" s="2">
        <f t="shared" si="32"/>
        <v>1</v>
      </c>
      <c r="M71" s="2" t="s">
        <v>20</v>
      </c>
      <c r="N71" s="14">
        <v>10</v>
      </c>
      <c r="O71" s="2">
        <v>132500</v>
      </c>
      <c r="P71" s="2">
        <v>132492</v>
      </c>
      <c r="Q71" s="2">
        <v>132248</v>
      </c>
      <c r="R71" s="5">
        <f t="shared" si="33"/>
        <v>0.2</v>
      </c>
      <c r="S71" s="5">
        <f t="shared" si="34"/>
        <v>24.2</v>
      </c>
      <c r="U71" s="5">
        <f t="shared" si="35"/>
        <v>-0.2</v>
      </c>
      <c r="V71" s="5">
        <f t="shared" si="36"/>
        <v>24.2</v>
      </c>
      <c r="W71" s="7">
        <f t="shared" si="37"/>
        <v>0</v>
      </c>
      <c r="X71" s="7">
        <f t="shared" si="38"/>
        <v>0</v>
      </c>
      <c r="Y71" s="5">
        <f t="shared" si="39"/>
        <v>0</v>
      </c>
      <c r="AA71" s="6">
        <f t="shared" si="40"/>
        <v>0</v>
      </c>
      <c r="AB71" s="5">
        <f t="shared" si="41"/>
        <v>0</v>
      </c>
      <c r="AC71" s="13">
        <f t="shared" si="42"/>
        <v>90</v>
      </c>
      <c r="AD71" s="7">
        <f t="shared" si="43"/>
        <v>0</v>
      </c>
      <c r="AE71" s="13">
        <f t="shared" si="44"/>
        <v>0</v>
      </c>
      <c r="AF71" s="13">
        <f t="shared" si="45"/>
        <v>0</v>
      </c>
      <c r="AG71" s="13">
        <f t="shared" si="46"/>
        <v>0</v>
      </c>
      <c r="AH71" s="13">
        <f t="shared" si="47"/>
        <v>0</v>
      </c>
      <c r="AI71" s="13">
        <f t="shared" si="48"/>
        <v>125</v>
      </c>
      <c r="AJ71" s="14">
        <f t="shared" si="49"/>
        <v>0</v>
      </c>
      <c r="AL71" s="12">
        <f t="shared" si="50"/>
        <v>296</v>
      </c>
      <c r="AM71" s="12">
        <f t="shared" si="51"/>
        <v>14</v>
      </c>
      <c r="AN71" s="12">
        <f t="shared" si="52"/>
        <v>0</v>
      </c>
      <c r="AO71" s="12">
        <f t="shared" si="53"/>
        <v>5920</v>
      </c>
      <c r="AP71" s="12">
        <f>MAX(AO$4:AO71)</f>
        <v>7505</v>
      </c>
      <c r="AQ71" s="8">
        <f t="shared" si="54"/>
        <v>-0.2111925383077948</v>
      </c>
      <c r="AS71" s="12">
        <f t="shared" si="55"/>
        <v>289.25</v>
      </c>
      <c r="AT71" s="12">
        <f t="shared" si="56"/>
        <v>14</v>
      </c>
      <c r="AU71" s="12">
        <f t="shared" si="57"/>
        <v>0</v>
      </c>
      <c r="AV71" s="12">
        <f t="shared" si="58"/>
        <v>5785</v>
      </c>
      <c r="AW71" s="12">
        <f>MAX(AV$4:AV71)</f>
        <v>6455</v>
      </c>
      <c r="AX71" s="8">
        <f t="shared" si="59"/>
        <v>-0.10379550735863671</v>
      </c>
      <c r="BH71" s="19"/>
      <c r="BI71" s="19"/>
      <c r="BJ71" s="12"/>
      <c r="BK71" s="12"/>
      <c r="BL71" s="12"/>
      <c r="BM71" s="8"/>
    </row>
    <row r="72" spans="1:65" x14ac:dyDescent="0.3">
      <c r="A72" s="1">
        <v>42664</v>
      </c>
      <c r="B72" s="1">
        <v>42664</v>
      </c>
      <c r="C72" s="1" t="s">
        <v>44</v>
      </c>
      <c r="D72" s="3">
        <v>1530</v>
      </c>
      <c r="E72" s="3">
        <v>-200</v>
      </c>
      <c r="F72" s="3">
        <f t="shared" si="30"/>
        <v>1330</v>
      </c>
      <c r="G72" s="11">
        <f t="shared" si="31"/>
        <v>0</v>
      </c>
      <c r="H72" s="3" t="s">
        <v>43</v>
      </c>
      <c r="K72" s="2" t="s">
        <v>11</v>
      </c>
      <c r="L72" s="2">
        <f t="shared" si="32"/>
        <v>1</v>
      </c>
      <c r="M72" s="2" t="s">
        <v>20</v>
      </c>
      <c r="N72" s="14">
        <v>10</v>
      </c>
      <c r="O72" s="2">
        <v>132900</v>
      </c>
      <c r="P72" s="2">
        <v>132910</v>
      </c>
      <c r="Q72" s="2">
        <v>132890</v>
      </c>
      <c r="R72" s="6">
        <f t="shared" si="33"/>
        <v>2</v>
      </c>
      <c r="S72" s="6">
        <f t="shared" si="34"/>
        <v>0</v>
      </c>
      <c r="U72" s="6">
        <f t="shared" si="35"/>
        <v>-2</v>
      </c>
      <c r="V72" s="6">
        <f t="shared" si="36"/>
        <v>0</v>
      </c>
      <c r="W72" s="7">
        <f t="shared" si="37"/>
        <v>1</v>
      </c>
      <c r="X72" s="7">
        <f t="shared" si="38"/>
        <v>0</v>
      </c>
      <c r="Y72" s="6">
        <f t="shared" si="39"/>
        <v>0</v>
      </c>
      <c r="Z72" s="6"/>
      <c r="AA72" s="6">
        <f t="shared" si="40"/>
        <v>-20</v>
      </c>
      <c r="AB72" s="6">
        <f t="shared" si="41"/>
        <v>-20</v>
      </c>
      <c r="AC72" s="13">
        <f t="shared" si="42"/>
        <v>70</v>
      </c>
      <c r="AD72" s="7">
        <f t="shared" si="43"/>
        <v>0</v>
      </c>
      <c r="AE72" s="13">
        <f t="shared" si="44"/>
        <v>0</v>
      </c>
      <c r="AF72" s="13">
        <f t="shared" si="45"/>
        <v>-20</v>
      </c>
      <c r="AG72" s="13">
        <f t="shared" si="46"/>
        <v>0</v>
      </c>
      <c r="AH72" s="13">
        <f t="shared" si="47"/>
        <v>0</v>
      </c>
      <c r="AI72" s="13">
        <f t="shared" si="48"/>
        <v>125</v>
      </c>
      <c r="AJ72" s="14">
        <f t="shared" si="49"/>
        <v>0</v>
      </c>
      <c r="AL72" s="12">
        <f t="shared" si="50"/>
        <v>296</v>
      </c>
      <c r="AM72" s="12">
        <f t="shared" si="51"/>
        <v>14</v>
      </c>
      <c r="AN72" s="12">
        <f t="shared" si="52"/>
        <v>-280</v>
      </c>
      <c r="AO72" s="12">
        <f t="shared" si="53"/>
        <v>5640</v>
      </c>
      <c r="AP72" s="12">
        <f>MAX(AO$4:AO72)</f>
        <v>7505</v>
      </c>
      <c r="AQ72" s="8">
        <f t="shared" si="54"/>
        <v>-0.24850099933377748</v>
      </c>
      <c r="AS72" s="12">
        <f t="shared" si="55"/>
        <v>289.25</v>
      </c>
      <c r="AT72" s="12">
        <f t="shared" si="56"/>
        <v>14</v>
      </c>
      <c r="AU72" s="12">
        <f t="shared" si="57"/>
        <v>0</v>
      </c>
      <c r="AV72" s="12">
        <f t="shared" si="58"/>
        <v>5785</v>
      </c>
      <c r="AW72" s="12">
        <f>MAX(AV$4:AV72)</f>
        <v>6455</v>
      </c>
      <c r="AX72" s="8">
        <f t="shared" si="59"/>
        <v>-0.10379550735863671</v>
      </c>
      <c r="BH72" s="19"/>
      <c r="BI72" s="19"/>
      <c r="BJ72" s="12"/>
      <c r="BK72" s="12"/>
      <c r="BL72" s="12"/>
      <c r="BM72" s="8"/>
    </row>
    <row r="73" spans="1:65" x14ac:dyDescent="0.3">
      <c r="A73" s="1">
        <v>42664</v>
      </c>
      <c r="B73" s="1">
        <v>42667</v>
      </c>
      <c r="C73" s="1" t="s">
        <v>45</v>
      </c>
      <c r="D73" s="3">
        <v>1105</v>
      </c>
      <c r="E73" s="3">
        <v>100</v>
      </c>
      <c r="F73" s="3">
        <f t="shared" si="30"/>
        <v>1205</v>
      </c>
      <c r="G73" s="11">
        <f t="shared" si="31"/>
        <v>3</v>
      </c>
      <c r="H73" s="3" t="s">
        <v>17</v>
      </c>
      <c r="L73" s="2">
        <f t="shared" si="32"/>
        <v>1</v>
      </c>
      <c r="M73" s="2" t="s">
        <v>20</v>
      </c>
      <c r="N73" s="14">
        <v>7</v>
      </c>
      <c r="O73" s="2">
        <v>108950</v>
      </c>
      <c r="P73" s="2">
        <v>108991</v>
      </c>
      <c r="Q73" s="2">
        <v>108505</v>
      </c>
      <c r="R73" s="6">
        <f t="shared" si="33"/>
        <v>4.8</v>
      </c>
      <c r="S73" s="6">
        <f t="shared" si="34"/>
        <v>43.8</v>
      </c>
      <c r="U73" s="6">
        <f t="shared" si="35"/>
        <v>-4.8</v>
      </c>
      <c r="V73" s="6">
        <f t="shared" si="36"/>
        <v>43.8</v>
      </c>
      <c r="W73" s="7">
        <f t="shared" si="37"/>
        <v>1</v>
      </c>
      <c r="X73" s="7">
        <f t="shared" si="38"/>
        <v>1</v>
      </c>
      <c r="Y73" s="6">
        <f t="shared" si="39"/>
        <v>0</v>
      </c>
      <c r="Z73" s="6"/>
      <c r="AA73" s="6">
        <f t="shared" si="40"/>
        <v>0</v>
      </c>
      <c r="AB73" s="6">
        <f t="shared" si="41"/>
        <v>15</v>
      </c>
      <c r="AC73" s="13">
        <f t="shared" si="42"/>
        <v>85</v>
      </c>
      <c r="AD73" s="7">
        <f t="shared" si="43"/>
        <v>1</v>
      </c>
      <c r="AE73" s="13">
        <f t="shared" si="44"/>
        <v>0</v>
      </c>
      <c r="AF73" s="13">
        <f t="shared" si="45"/>
        <v>0</v>
      </c>
      <c r="AG73" s="13">
        <f t="shared" si="46"/>
        <v>0</v>
      </c>
      <c r="AH73" s="13">
        <f t="shared" si="47"/>
        <v>15</v>
      </c>
      <c r="AI73" s="13">
        <f t="shared" si="48"/>
        <v>140</v>
      </c>
      <c r="AJ73" s="14">
        <f t="shared" si="49"/>
        <v>1</v>
      </c>
      <c r="AL73" s="12">
        <f t="shared" si="50"/>
        <v>282</v>
      </c>
      <c r="AM73" s="12">
        <f t="shared" si="51"/>
        <v>14</v>
      </c>
      <c r="AN73" s="12">
        <f t="shared" si="52"/>
        <v>210</v>
      </c>
      <c r="AO73" s="12">
        <f t="shared" si="53"/>
        <v>5850</v>
      </c>
      <c r="AP73" s="12">
        <f>MAX(AO$4:AO73)</f>
        <v>7505</v>
      </c>
      <c r="AQ73" s="8">
        <f t="shared" si="54"/>
        <v>-0.22051965356429049</v>
      </c>
      <c r="AS73" s="12">
        <f t="shared" si="55"/>
        <v>289.25</v>
      </c>
      <c r="AT73" s="12">
        <f t="shared" si="56"/>
        <v>14</v>
      </c>
      <c r="AU73" s="12">
        <f t="shared" si="57"/>
        <v>210</v>
      </c>
      <c r="AV73" s="12">
        <f t="shared" si="58"/>
        <v>5995</v>
      </c>
      <c r="AW73" s="12">
        <f>MAX(AV$4:AV73)</f>
        <v>6455</v>
      </c>
      <c r="AX73" s="8">
        <f t="shared" si="59"/>
        <v>-7.1262587141750586E-2</v>
      </c>
      <c r="BH73" s="19"/>
      <c r="BI73" s="19"/>
      <c r="BJ73" s="12"/>
      <c r="BK73" s="12"/>
      <c r="BL73" s="12"/>
      <c r="BM73" s="8"/>
    </row>
    <row r="74" spans="1:65" x14ac:dyDescent="0.3">
      <c r="A74" s="1">
        <v>42667</v>
      </c>
      <c r="B74" s="1">
        <v>42667</v>
      </c>
      <c r="C74" s="1" t="s">
        <v>44</v>
      </c>
      <c r="D74" s="3">
        <v>1545</v>
      </c>
      <c r="E74" s="3">
        <v>-200</v>
      </c>
      <c r="F74" s="3">
        <f t="shared" si="30"/>
        <v>1345</v>
      </c>
      <c r="G74" s="11">
        <f t="shared" si="31"/>
        <v>0</v>
      </c>
      <c r="H74" s="3" t="s">
        <v>38</v>
      </c>
      <c r="I74" s="2" t="s">
        <v>11</v>
      </c>
      <c r="J74" s="2">
        <v>13</v>
      </c>
      <c r="K74" s="2" t="s">
        <v>11</v>
      </c>
      <c r="L74" s="2">
        <f t="shared" si="32"/>
        <v>1</v>
      </c>
      <c r="M74" s="2" t="s">
        <v>20</v>
      </c>
      <c r="N74" s="14">
        <v>7</v>
      </c>
      <c r="O74" s="2">
        <v>104080</v>
      </c>
      <c r="P74" s="2">
        <v>104111</v>
      </c>
      <c r="Q74" s="2">
        <v>104064</v>
      </c>
      <c r="R74" s="6">
        <f t="shared" si="33"/>
        <v>3.8</v>
      </c>
      <c r="S74" s="6">
        <f t="shared" si="34"/>
        <v>0.9</v>
      </c>
      <c r="U74" s="6">
        <f t="shared" si="35"/>
        <v>-3.8</v>
      </c>
      <c r="V74" s="6">
        <f t="shared" si="36"/>
        <v>0.9</v>
      </c>
      <c r="W74" s="7">
        <f t="shared" si="37"/>
        <v>1</v>
      </c>
      <c r="X74" s="7">
        <f t="shared" si="38"/>
        <v>0</v>
      </c>
      <c r="Y74" s="6">
        <f t="shared" si="39"/>
        <v>0</v>
      </c>
      <c r="Z74" s="6"/>
      <c r="AA74" s="6">
        <f t="shared" si="40"/>
        <v>-20</v>
      </c>
      <c r="AB74" s="6">
        <f t="shared" si="41"/>
        <v>-20</v>
      </c>
      <c r="AC74" s="13">
        <f t="shared" si="42"/>
        <v>65</v>
      </c>
      <c r="AD74" s="7">
        <f t="shared" si="43"/>
        <v>0</v>
      </c>
      <c r="AE74" s="13">
        <f t="shared" si="44"/>
        <v>-20</v>
      </c>
      <c r="AF74" s="13">
        <f t="shared" si="45"/>
        <v>-20</v>
      </c>
      <c r="AG74" s="13">
        <f t="shared" si="46"/>
        <v>0</v>
      </c>
      <c r="AH74" s="13">
        <f t="shared" si="47"/>
        <v>0</v>
      </c>
      <c r="AI74" s="13">
        <f t="shared" si="48"/>
        <v>140</v>
      </c>
      <c r="AJ74" s="14">
        <f t="shared" si="49"/>
        <v>0</v>
      </c>
      <c r="AL74" s="12">
        <f t="shared" si="50"/>
        <v>282</v>
      </c>
      <c r="AM74" s="12">
        <f t="shared" si="51"/>
        <v>14</v>
      </c>
      <c r="AN74" s="12">
        <f t="shared" si="52"/>
        <v>-280</v>
      </c>
      <c r="AO74" s="12">
        <f t="shared" si="53"/>
        <v>5570</v>
      </c>
      <c r="AP74" s="12">
        <f>MAX(AO$4:AO74)</f>
        <v>7505</v>
      </c>
      <c r="AQ74" s="8">
        <f t="shared" si="54"/>
        <v>-0.25782811459027316</v>
      </c>
      <c r="AS74" s="12">
        <f t="shared" si="55"/>
        <v>299.75</v>
      </c>
      <c r="AT74" s="12">
        <f t="shared" si="56"/>
        <v>14</v>
      </c>
      <c r="AU74" s="12">
        <f t="shared" si="57"/>
        <v>0</v>
      </c>
      <c r="AV74" s="12">
        <f t="shared" si="58"/>
        <v>5995</v>
      </c>
      <c r="AW74" s="12">
        <f>MAX(AV$4:AV74)</f>
        <v>6455</v>
      </c>
      <c r="AX74" s="8">
        <f t="shared" si="59"/>
        <v>-7.1262587141750586E-2</v>
      </c>
      <c r="BH74" s="19"/>
      <c r="BI74" s="19"/>
      <c r="BJ74" s="12"/>
      <c r="BK74" s="12"/>
      <c r="BL74" s="12"/>
      <c r="BM74" s="8"/>
    </row>
    <row r="75" spans="1:65" x14ac:dyDescent="0.3">
      <c r="A75" s="1">
        <v>42668</v>
      </c>
      <c r="B75" s="1">
        <v>42668</v>
      </c>
      <c r="C75" s="1" t="s">
        <v>44</v>
      </c>
      <c r="D75" s="3">
        <v>1750</v>
      </c>
      <c r="E75" s="3">
        <v>-200</v>
      </c>
      <c r="F75" s="3">
        <f t="shared" si="30"/>
        <v>1550</v>
      </c>
      <c r="G75" s="11">
        <f t="shared" si="31"/>
        <v>0</v>
      </c>
      <c r="H75" s="3" t="s">
        <v>38</v>
      </c>
      <c r="L75" s="2">
        <f t="shared" si="32"/>
        <v>1</v>
      </c>
      <c r="M75" s="2" t="s">
        <v>21</v>
      </c>
      <c r="N75" s="14">
        <v>7</v>
      </c>
      <c r="O75" s="2">
        <v>104230</v>
      </c>
      <c r="P75" s="2">
        <v>104018</v>
      </c>
      <c r="Q75" s="2">
        <v>104611</v>
      </c>
      <c r="R75" s="6">
        <f t="shared" si="33"/>
        <v>21.9</v>
      </c>
      <c r="S75" s="6">
        <f t="shared" si="34"/>
        <v>37.4</v>
      </c>
      <c r="U75" s="6">
        <f t="shared" si="35"/>
        <v>-21.9</v>
      </c>
      <c r="V75" s="6">
        <f t="shared" si="36"/>
        <v>37.4</v>
      </c>
      <c r="W75" s="7">
        <f t="shared" si="37"/>
        <v>1</v>
      </c>
      <c r="X75" s="7">
        <f t="shared" si="38"/>
        <v>1</v>
      </c>
      <c r="Y75" s="6">
        <f t="shared" si="39"/>
        <v>-20</v>
      </c>
      <c r="Z75" s="6"/>
      <c r="AA75" s="6">
        <f t="shared" si="40"/>
        <v>-20</v>
      </c>
      <c r="AB75" s="6">
        <f t="shared" si="41"/>
        <v>-20</v>
      </c>
      <c r="AC75" s="13">
        <f t="shared" si="42"/>
        <v>45</v>
      </c>
      <c r="AD75" s="7">
        <f t="shared" si="43"/>
        <v>0</v>
      </c>
      <c r="AE75" s="13">
        <f t="shared" si="44"/>
        <v>0</v>
      </c>
      <c r="AF75" s="13">
        <f t="shared" si="45"/>
        <v>0</v>
      </c>
      <c r="AG75" s="13">
        <f t="shared" si="46"/>
        <v>0</v>
      </c>
      <c r="AH75" s="13">
        <f t="shared" si="47"/>
        <v>-20</v>
      </c>
      <c r="AI75" s="13">
        <f t="shared" si="48"/>
        <v>120</v>
      </c>
      <c r="AJ75" s="14">
        <f t="shared" si="49"/>
        <v>0</v>
      </c>
      <c r="AL75" s="12">
        <f t="shared" si="50"/>
        <v>278.5</v>
      </c>
      <c r="AM75" s="12">
        <f t="shared" si="51"/>
        <v>13</v>
      </c>
      <c r="AN75" s="12">
        <f t="shared" si="52"/>
        <v>-260</v>
      </c>
      <c r="AO75" s="12">
        <f t="shared" si="53"/>
        <v>5310</v>
      </c>
      <c r="AP75" s="12">
        <f>MAX(AO$4:AO75)</f>
        <v>7505</v>
      </c>
      <c r="AQ75" s="8">
        <f t="shared" si="54"/>
        <v>-0.29247168554297137</v>
      </c>
      <c r="AS75" s="12">
        <f t="shared" si="55"/>
        <v>299.75</v>
      </c>
      <c r="AT75" s="12">
        <f t="shared" si="56"/>
        <v>14</v>
      </c>
      <c r="AU75" s="12">
        <f t="shared" si="57"/>
        <v>-280</v>
      </c>
      <c r="AV75" s="12">
        <f t="shared" si="58"/>
        <v>5715</v>
      </c>
      <c r="AW75" s="12">
        <f>MAX(AV$4:AV75)</f>
        <v>6455</v>
      </c>
      <c r="AX75" s="8">
        <f t="shared" si="59"/>
        <v>-0.11463981409759876</v>
      </c>
      <c r="BH75" s="19"/>
      <c r="BI75" s="19"/>
      <c r="BJ75" s="12"/>
      <c r="BK75" s="12"/>
      <c r="BL75" s="12"/>
      <c r="BM75" s="8"/>
    </row>
    <row r="76" spans="1:65" x14ac:dyDescent="0.3">
      <c r="A76" s="1">
        <v>42668</v>
      </c>
      <c r="B76" s="1">
        <v>42669</v>
      </c>
      <c r="C76" s="1" t="s">
        <v>44</v>
      </c>
      <c r="D76" s="3">
        <v>330</v>
      </c>
      <c r="E76" s="3">
        <v>-200</v>
      </c>
      <c r="F76" s="3">
        <f t="shared" si="30"/>
        <v>130</v>
      </c>
      <c r="G76" s="11">
        <f t="shared" si="31"/>
        <v>1</v>
      </c>
      <c r="H76" s="3" t="s">
        <v>37</v>
      </c>
      <c r="K76" s="2" t="s">
        <v>11</v>
      </c>
      <c r="L76" s="2">
        <f t="shared" si="32"/>
        <v>1</v>
      </c>
      <c r="M76" s="2" t="s">
        <v>20</v>
      </c>
      <c r="N76" s="14">
        <v>8</v>
      </c>
      <c r="O76" s="2">
        <v>76630</v>
      </c>
      <c r="P76" s="2">
        <v>76640</v>
      </c>
      <c r="Q76" s="2">
        <v>76620</v>
      </c>
      <c r="R76" s="6">
        <f t="shared" si="33"/>
        <v>1.8</v>
      </c>
      <c r="S76" s="6">
        <f t="shared" si="34"/>
        <v>0.2</v>
      </c>
      <c r="U76" s="6">
        <f t="shared" si="35"/>
        <v>-1.8</v>
      </c>
      <c r="V76" s="6">
        <f t="shared" si="36"/>
        <v>0.2</v>
      </c>
      <c r="W76" s="7">
        <f t="shared" si="37"/>
        <v>1</v>
      </c>
      <c r="X76" s="7">
        <f t="shared" si="38"/>
        <v>0</v>
      </c>
      <c r="Y76" s="6">
        <f t="shared" si="39"/>
        <v>0</v>
      </c>
      <c r="Z76" s="6"/>
      <c r="AA76" s="6">
        <f t="shared" si="40"/>
        <v>-20</v>
      </c>
      <c r="AB76" s="6">
        <f t="shared" si="41"/>
        <v>-20</v>
      </c>
      <c r="AC76" s="13">
        <f t="shared" si="42"/>
        <v>25</v>
      </c>
      <c r="AD76" s="7">
        <f t="shared" si="43"/>
        <v>0</v>
      </c>
      <c r="AE76" s="13">
        <f t="shared" si="44"/>
        <v>0</v>
      </c>
      <c r="AF76" s="13">
        <f t="shared" si="45"/>
        <v>-20</v>
      </c>
      <c r="AG76" s="13">
        <f t="shared" si="46"/>
        <v>0</v>
      </c>
      <c r="AH76" s="13">
        <f t="shared" si="47"/>
        <v>0</v>
      </c>
      <c r="AI76" s="13">
        <f t="shared" si="48"/>
        <v>120</v>
      </c>
      <c r="AJ76" s="14">
        <f t="shared" si="49"/>
        <v>0</v>
      </c>
      <c r="AL76" s="12">
        <f t="shared" si="50"/>
        <v>265.5</v>
      </c>
      <c r="AM76" s="12">
        <f t="shared" si="51"/>
        <v>13</v>
      </c>
      <c r="AN76" s="12">
        <f t="shared" si="52"/>
        <v>-260</v>
      </c>
      <c r="AO76" s="12">
        <f t="shared" si="53"/>
        <v>5050</v>
      </c>
      <c r="AP76" s="12">
        <f>MAX(AO$4:AO76)</f>
        <v>7505</v>
      </c>
      <c r="AQ76" s="8">
        <f t="shared" si="54"/>
        <v>-0.32711525649566953</v>
      </c>
      <c r="AS76" s="12">
        <f t="shared" si="55"/>
        <v>299.75</v>
      </c>
      <c r="AT76" s="12">
        <f t="shared" si="56"/>
        <v>14</v>
      </c>
      <c r="AU76" s="12">
        <f t="shared" si="57"/>
        <v>0</v>
      </c>
      <c r="AV76" s="12">
        <f t="shared" si="58"/>
        <v>5715</v>
      </c>
      <c r="AW76" s="12">
        <f>MAX(AV$4:AV76)</f>
        <v>6455</v>
      </c>
      <c r="AX76" s="8">
        <f t="shared" si="59"/>
        <v>-0.11463981409759876</v>
      </c>
      <c r="BH76" s="19"/>
      <c r="BI76" s="19"/>
      <c r="BJ76" s="12"/>
      <c r="BK76" s="12"/>
      <c r="BL76" s="12"/>
      <c r="BM76" s="8"/>
    </row>
    <row r="77" spans="1:65" x14ac:dyDescent="0.3">
      <c r="A77" s="1">
        <v>42669</v>
      </c>
      <c r="B77" s="1">
        <v>42669</v>
      </c>
      <c r="C77" s="1" t="s">
        <v>45</v>
      </c>
      <c r="D77" s="3">
        <v>915</v>
      </c>
      <c r="E77" s="3">
        <v>100</v>
      </c>
      <c r="F77" s="3">
        <f t="shared" si="30"/>
        <v>1015</v>
      </c>
      <c r="G77" s="11">
        <f t="shared" si="31"/>
        <v>0</v>
      </c>
      <c r="H77" s="3" t="s">
        <v>17</v>
      </c>
      <c r="L77" s="2">
        <f t="shared" si="32"/>
        <v>1</v>
      </c>
      <c r="M77" s="2" t="s">
        <v>20</v>
      </c>
      <c r="N77" s="14">
        <v>7</v>
      </c>
      <c r="O77" s="2">
        <v>109270</v>
      </c>
      <c r="P77" s="2">
        <v>109459</v>
      </c>
      <c r="Q77" s="2">
        <v>108915</v>
      </c>
      <c r="R77" s="6">
        <f t="shared" si="33"/>
        <v>19.600000000000001</v>
      </c>
      <c r="S77" s="6">
        <f t="shared" si="34"/>
        <v>34.799999999999997</v>
      </c>
      <c r="U77" s="6">
        <f t="shared" si="35"/>
        <v>-19.600000000000001</v>
      </c>
      <c r="V77" s="6">
        <f t="shared" si="36"/>
        <v>34.799999999999997</v>
      </c>
      <c r="W77" s="7">
        <f t="shared" si="37"/>
        <v>1</v>
      </c>
      <c r="X77" s="7">
        <f t="shared" si="38"/>
        <v>1</v>
      </c>
      <c r="Y77" s="6">
        <f t="shared" si="39"/>
        <v>0</v>
      </c>
      <c r="Z77" s="6"/>
      <c r="AA77" s="6">
        <f t="shared" si="40"/>
        <v>0</v>
      </c>
      <c r="AB77" s="6">
        <f t="shared" si="41"/>
        <v>15</v>
      </c>
      <c r="AC77" s="13">
        <f t="shared" si="42"/>
        <v>40</v>
      </c>
      <c r="AD77" s="7">
        <f t="shared" si="43"/>
        <v>1</v>
      </c>
      <c r="AE77" s="13">
        <f t="shared" si="44"/>
        <v>0</v>
      </c>
      <c r="AF77" s="13">
        <f t="shared" si="45"/>
        <v>0</v>
      </c>
      <c r="AG77" s="13">
        <f t="shared" si="46"/>
        <v>0</v>
      </c>
      <c r="AH77" s="13">
        <f t="shared" si="47"/>
        <v>15</v>
      </c>
      <c r="AI77" s="13">
        <f t="shared" si="48"/>
        <v>135</v>
      </c>
      <c r="AJ77" s="14">
        <f t="shared" si="49"/>
        <v>1</v>
      </c>
      <c r="AL77" s="12">
        <f t="shared" si="50"/>
        <v>265.5</v>
      </c>
      <c r="AM77" s="12">
        <f t="shared" si="51"/>
        <v>13</v>
      </c>
      <c r="AN77" s="12">
        <f t="shared" si="52"/>
        <v>195</v>
      </c>
      <c r="AO77" s="12">
        <f t="shared" si="53"/>
        <v>5245</v>
      </c>
      <c r="AP77" s="12">
        <f>MAX(AO$4:AO77)</f>
        <v>7505</v>
      </c>
      <c r="AQ77" s="8">
        <f t="shared" si="54"/>
        <v>-0.30113257828114592</v>
      </c>
      <c r="AS77" s="12">
        <f t="shared" si="55"/>
        <v>299.75</v>
      </c>
      <c r="AT77" s="12">
        <f t="shared" si="56"/>
        <v>14</v>
      </c>
      <c r="AU77" s="12">
        <f t="shared" si="57"/>
        <v>210</v>
      </c>
      <c r="AV77" s="12">
        <f t="shared" si="58"/>
        <v>5925</v>
      </c>
      <c r="AW77" s="12">
        <f>MAX(AV$4:AV77)</f>
        <v>6455</v>
      </c>
      <c r="AX77" s="8">
        <f t="shared" si="59"/>
        <v>-8.2106893880712628E-2</v>
      </c>
      <c r="BH77" s="19"/>
      <c r="BI77" s="19"/>
      <c r="BJ77" s="12"/>
      <c r="BK77" s="12"/>
      <c r="BL77" s="12"/>
      <c r="BM77" s="8"/>
    </row>
    <row r="78" spans="1:65" x14ac:dyDescent="0.3">
      <c r="A78" s="1">
        <v>42669</v>
      </c>
      <c r="B78" s="1">
        <v>42669</v>
      </c>
      <c r="C78" s="1" t="s">
        <v>44</v>
      </c>
      <c r="D78" s="3">
        <v>1700</v>
      </c>
      <c r="E78" s="3">
        <v>-200</v>
      </c>
      <c r="F78" s="3">
        <f t="shared" si="30"/>
        <v>1500</v>
      </c>
      <c r="G78" s="11">
        <f t="shared" si="31"/>
        <v>0</v>
      </c>
      <c r="H78" s="3" t="s">
        <v>37</v>
      </c>
      <c r="L78" s="2">
        <f t="shared" si="32"/>
        <v>1</v>
      </c>
      <c r="M78" s="2" t="s">
        <v>21</v>
      </c>
      <c r="N78" s="14">
        <v>8</v>
      </c>
      <c r="O78" s="2">
        <v>76470</v>
      </c>
      <c r="P78" s="2">
        <v>76402</v>
      </c>
      <c r="Q78" s="2">
        <v>76697</v>
      </c>
      <c r="R78" s="6">
        <f t="shared" si="33"/>
        <v>7.6</v>
      </c>
      <c r="S78" s="6">
        <f t="shared" si="34"/>
        <v>21.9</v>
      </c>
      <c r="U78" s="6">
        <f t="shared" si="35"/>
        <v>-7.6</v>
      </c>
      <c r="V78" s="6">
        <f t="shared" si="36"/>
        <v>21.9</v>
      </c>
      <c r="W78" s="7">
        <f t="shared" si="37"/>
        <v>1</v>
      </c>
      <c r="X78" s="7">
        <f t="shared" si="38"/>
        <v>1</v>
      </c>
      <c r="Y78" s="6">
        <f t="shared" si="39"/>
        <v>0</v>
      </c>
      <c r="Z78" s="6"/>
      <c r="AA78" s="6">
        <f t="shared" si="40"/>
        <v>0</v>
      </c>
      <c r="AB78" s="6">
        <f t="shared" si="41"/>
        <v>15</v>
      </c>
      <c r="AC78" s="13">
        <f t="shared" si="42"/>
        <v>55</v>
      </c>
      <c r="AD78" s="7">
        <f t="shared" si="43"/>
        <v>1</v>
      </c>
      <c r="AE78" s="13">
        <f t="shared" si="44"/>
        <v>0</v>
      </c>
      <c r="AF78" s="13">
        <f t="shared" si="45"/>
        <v>0</v>
      </c>
      <c r="AG78" s="13">
        <f t="shared" si="46"/>
        <v>0</v>
      </c>
      <c r="AH78" s="13">
        <f t="shared" si="47"/>
        <v>15</v>
      </c>
      <c r="AI78" s="13">
        <f t="shared" si="48"/>
        <v>150</v>
      </c>
      <c r="AJ78" s="14">
        <f t="shared" si="49"/>
        <v>1</v>
      </c>
      <c r="AL78" s="12">
        <f t="shared" si="50"/>
        <v>265.5</v>
      </c>
      <c r="AM78" s="12">
        <f t="shared" si="51"/>
        <v>13</v>
      </c>
      <c r="AN78" s="12">
        <f t="shared" si="52"/>
        <v>195</v>
      </c>
      <c r="AO78" s="12">
        <f t="shared" si="53"/>
        <v>5440</v>
      </c>
      <c r="AP78" s="12">
        <f>MAX(AO$4:AO78)</f>
        <v>7505</v>
      </c>
      <c r="AQ78" s="8">
        <f t="shared" si="54"/>
        <v>-0.27514990006662227</v>
      </c>
      <c r="AS78" s="12">
        <f t="shared" si="55"/>
        <v>299.75</v>
      </c>
      <c r="AT78" s="12">
        <f t="shared" si="56"/>
        <v>14</v>
      </c>
      <c r="AU78" s="12">
        <f t="shared" si="57"/>
        <v>210</v>
      </c>
      <c r="AV78" s="12">
        <f t="shared" si="58"/>
        <v>6135</v>
      </c>
      <c r="AW78" s="12">
        <f>MAX(AV$4:AV78)</f>
        <v>6455</v>
      </c>
      <c r="AX78" s="8">
        <f t="shared" si="59"/>
        <v>-4.9573973663826494E-2</v>
      </c>
      <c r="BH78" s="19"/>
      <c r="BI78" s="19"/>
      <c r="BJ78" s="12"/>
      <c r="BK78" s="12"/>
      <c r="BL78" s="12"/>
      <c r="BM78" s="8"/>
    </row>
    <row r="79" spans="1:65" x14ac:dyDescent="0.3">
      <c r="A79" s="1">
        <v>42670</v>
      </c>
      <c r="B79" s="1">
        <v>42670</v>
      </c>
      <c r="C79" s="1" t="s">
        <v>45</v>
      </c>
      <c r="D79" s="3">
        <v>830</v>
      </c>
      <c r="E79" s="3">
        <v>100</v>
      </c>
      <c r="F79" s="3">
        <f t="shared" si="30"/>
        <v>930</v>
      </c>
      <c r="G79" s="11">
        <f t="shared" si="31"/>
        <v>0</v>
      </c>
      <c r="H79" s="3" t="s">
        <v>17</v>
      </c>
      <c r="L79" s="2">
        <f t="shared" si="32"/>
        <v>1</v>
      </c>
      <c r="M79" s="2" t="s">
        <v>20</v>
      </c>
      <c r="N79" s="14">
        <v>7</v>
      </c>
      <c r="O79" s="2">
        <v>109170</v>
      </c>
      <c r="P79" s="2">
        <v>109416</v>
      </c>
      <c r="Q79" s="2">
        <v>108820</v>
      </c>
      <c r="R79" s="6">
        <f t="shared" si="33"/>
        <v>25.3</v>
      </c>
      <c r="S79" s="6">
        <f t="shared" si="34"/>
        <v>34.299999999999997</v>
      </c>
      <c r="U79" s="6">
        <f t="shared" si="35"/>
        <v>-25.3</v>
      </c>
      <c r="V79" s="6">
        <f t="shared" si="36"/>
        <v>34.299999999999997</v>
      </c>
      <c r="W79" s="7">
        <f t="shared" si="37"/>
        <v>1</v>
      </c>
      <c r="X79" s="7">
        <f t="shared" si="38"/>
        <v>1</v>
      </c>
      <c r="Y79" s="6">
        <f t="shared" si="39"/>
        <v>-20</v>
      </c>
      <c r="Z79" s="6"/>
      <c r="AA79" s="6">
        <f t="shared" si="40"/>
        <v>-20</v>
      </c>
      <c r="AB79" s="6">
        <f t="shared" si="41"/>
        <v>-20</v>
      </c>
      <c r="AC79" s="13">
        <f t="shared" si="42"/>
        <v>35</v>
      </c>
      <c r="AD79" s="7">
        <f t="shared" si="43"/>
        <v>0</v>
      </c>
      <c r="AE79" s="13">
        <f t="shared" si="44"/>
        <v>0</v>
      </c>
      <c r="AF79" s="13">
        <f t="shared" si="45"/>
        <v>0</v>
      </c>
      <c r="AG79" s="13">
        <f t="shared" si="46"/>
        <v>0</v>
      </c>
      <c r="AH79" s="13">
        <f t="shared" si="47"/>
        <v>-20</v>
      </c>
      <c r="AI79" s="13">
        <f t="shared" si="48"/>
        <v>130</v>
      </c>
      <c r="AJ79" s="14">
        <f t="shared" si="49"/>
        <v>0</v>
      </c>
      <c r="AL79" s="12">
        <f t="shared" si="50"/>
        <v>272</v>
      </c>
      <c r="AM79" s="12">
        <f t="shared" si="51"/>
        <v>13</v>
      </c>
      <c r="AN79" s="12">
        <f t="shared" si="52"/>
        <v>-260</v>
      </c>
      <c r="AO79" s="12">
        <f t="shared" si="53"/>
        <v>5180</v>
      </c>
      <c r="AP79" s="12">
        <f>MAX(AO$4:AO79)</f>
        <v>7505</v>
      </c>
      <c r="AQ79" s="8">
        <f t="shared" si="54"/>
        <v>-0.30979347101932048</v>
      </c>
      <c r="AS79" s="12">
        <f t="shared" si="55"/>
        <v>299.75</v>
      </c>
      <c r="AT79" s="12">
        <f t="shared" si="56"/>
        <v>14</v>
      </c>
      <c r="AU79" s="12">
        <f t="shared" si="57"/>
        <v>-280</v>
      </c>
      <c r="AV79" s="12">
        <f t="shared" si="58"/>
        <v>5855</v>
      </c>
      <c r="AW79" s="12">
        <f>MAX(AV$4:AV79)</f>
        <v>6455</v>
      </c>
      <c r="AX79" s="8">
        <f t="shared" si="59"/>
        <v>-9.295120061967467E-2</v>
      </c>
      <c r="BH79" s="19"/>
      <c r="BI79" s="19"/>
      <c r="BJ79" s="12"/>
      <c r="BK79" s="12"/>
      <c r="BL79" s="12"/>
      <c r="BM79" s="8"/>
    </row>
    <row r="80" spans="1:65" x14ac:dyDescent="0.3">
      <c r="A80" s="1">
        <v>42670</v>
      </c>
      <c r="B80" s="1">
        <v>42670</v>
      </c>
      <c r="C80" s="1" t="s">
        <v>44</v>
      </c>
      <c r="D80" s="3">
        <v>1535</v>
      </c>
      <c r="E80" s="3">
        <v>-200</v>
      </c>
      <c r="F80" s="3">
        <f t="shared" si="30"/>
        <v>1335</v>
      </c>
      <c r="G80" s="11">
        <f t="shared" si="31"/>
        <v>0</v>
      </c>
      <c r="H80" s="3" t="s">
        <v>38</v>
      </c>
      <c r="I80" s="2" t="s">
        <v>11</v>
      </c>
      <c r="J80" s="2">
        <v>13</v>
      </c>
      <c r="L80" s="2">
        <f t="shared" si="32"/>
        <v>1</v>
      </c>
      <c r="M80" s="2" t="s">
        <v>20</v>
      </c>
      <c r="N80" s="14">
        <v>7</v>
      </c>
      <c r="O80" s="2">
        <v>104780</v>
      </c>
      <c r="P80" s="2">
        <v>104822</v>
      </c>
      <c r="Q80" s="2">
        <v>104747</v>
      </c>
      <c r="R80" s="6">
        <f t="shared" si="33"/>
        <v>4.9000000000000004</v>
      </c>
      <c r="S80" s="6">
        <f t="shared" si="34"/>
        <v>2.6</v>
      </c>
      <c r="U80" s="6">
        <f t="shared" si="35"/>
        <v>-4.9000000000000004</v>
      </c>
      <c r="V80" s="6">
        <f t="shared" si="36"/>
        <v>2.6</v>
      </c>
      <c r="W80" s="7">
        <f t="shared" si="37"/>
        <v>1</v>
      </c>
      <c r="X80" s="7">
        <f t="shared" si="38"/>
        <v>0</v>
      </c>
      <c r="Y80" s="6">
        <f t="shared" si="39"/>
        <v>0</v>
      </c>
      <c r="Z80" s="6"/>
      <c r="AA80" s="6">
        <f t="shared" si="40"/>
        <v>-20</v>
      </c>
      <c r="AB80" s="6">
        <f t="shared" si="41"/>
        <v>-20</v>
      </c>
      <c r="AC80" s="13">
        <f t="shared" si="42"/>
        <v>15</v>
      </c>
      <c r="AD80" s="7">
        <f t="shared" si="43"/>
        <v>0</v>
      </c>
      <c r="AE80" s="13">
        <f t="shared" si="44"/>
        <v>-20</v>
      </c>
      <c r="AF80" s="13">
        <f t="shared" si="45"/>
        <v>0</v>
      </c>
      <c r="AG80" s="13">
        <f t="shared" si="46"/>
        <v>0</v>
      </c>
      <c r="AH80" s="13">
        <f t="shared" si="47"/>
        <v>0</v>
      </c>
      <c r="AI80" s="13">
        <f t="shared" si="48"/>
        <v>130</v>
      </c>
      <c r="AJ80" s="14">
        <f t="shared" si="49"/>
        <v>0</v>
      </c>
      <c r="AL80" s="12">
        <f t="shared" si="50"/>
        <v>272</v>
      </c>
      <c r="AM80" s="12">
        <f t="shared" si="51"/>
        <v>13</v>
      </c>
      <c r="AN80" s="12">
        <f t="shared" si="52"/>
        <v>-260</v>
      </c>
      <c r="AO80" s="12">
        <f t="shared" si="53"/>
        <v>4920</v>
      </c>
      <c r="AP80" s="12">
        <f>MAX(AO$4:AO80)</f>
        <v>7505</v>
      </c>
      <c r="AQ80" s="8">
        <f t="shared" si="54"/>
        <v>-0.34443704197201863</v>
      </c>
      <c r="AS80" s="12">
        <f t="shared" si="55"/>
        <v>292.75</v>
      </c>
      <c r="AT80" s="12">
        <f t="shared" si="56"/>
        <v>14</v>
      </c>
      <c r="AU80" s="12">
        <f t="shared" si="57"/>
        <v>0</v>
      </c>
      <c r="AV80" s="12">
        <f t="shared" si="58"/>
        <v>5855</v>
      </c>
      <c r="AW80" s="12">
        <f>MAX(AV$4:AV80)</f>
        <v>6455</v>
      </c>
      <c r="AX80" s="8">
        <f t="shared" si="59"/>
        <v>-9.295120061967467E-2</v>
      </c>
      <c r="BH80" s="19"/>
      <c r="BI80" s="19"/>
      <c r="BJ80" s="12"/>
      <c r="BK80" s="12"/>
      <c r="BL80" s="12"/>
      <c r="BM80" s="8"/>
    </row>
    <row r="81" spans="1:65" x14ac:dyDescent="0.3">
      <c r="A81" s="1">
        <v>42670</v>
      </c>
      <c r="B81" s="1">
        <v>42670</v>
      </c>
      <c r="C81" s="1" t="s">
        <v>44</v>
      </c>
      <c r="D81" s="3">
        <v>1640</v>
      </c>
      <c r="E81" s="3">
        <v>-200</v>
      </c>
      <c r="F81" s="3">
        <f t="shared" si="30"/>
        <v>1440</v>
      </c>
      <c r="G81" s="11">
        <f t="shared" si="31"/>
        <v>0</v>
      </c>
      <c r="H81" s="3" t="s">
        <v>37</v>
      </c>
      <c r="I81" s="2" t="s">
        <v>11</v>
      </c>
      <c r="J81" s="2">
        <v>19</v>
      </c>
      <c r="L81" s="2">
        <f t="shared" si="32"/>
        <v>1</v>
      </c>
      <c r="M81" s="2" t="s">
        <v>21</v>
      </c>
      <c r="N81" s="14">
        <v>8</v>
      </c>
      <c r="O81" s="2">
        <v>76030</v>
      </c>
      <c r="P81" s="2">
        <v>76030</v>
      </c>
      <c r="Q81" s="2">
        <v>76143</v>
      </c>
      <c r="R81" s="6">
        <f t="shared" si="33"/>
        <v>0.8</v>
      </c>
      <c r="S81" s="6">
        <f t="shared" si="34"/>
        <v>10.5</v>
      </c>
      <c r="U81" s="6">
        <f t="shared" si="35"/>
        <v>-0.8</v>
      </c>
      <c r="V81" s="6">
        <f t="shared" si="36"/>
        <v>10.5</v>
      </c>
      <c r="W81" s="7">
        <f t="shared" si="37"/>
        <v>0</v>
      </c>
      <c r="X81" s="7">
        <f t="shared" si="38"/>
        <v>0</v>
      </c>
      <c r="Y81" s="6">
        <f t="shared" si="39"/>
        <v>0</v>
      </c>
      <c r="Z81" s="6"/>
      <c r="AA81" s="6">
        <f t="shared" si="40"/>
        <v>0</v>
      </c>
      <c r="AB81" s="6">
        <f t="shared" si="41"/>
        <v>0</v>
      </c>
      <c r="AC81" s="13">
        <f t="shared" si="42"/>
        <v>15</v>
      </c>
      <c r="AD81" s="7">
        <f t="shared" si="43"/>
        <v>0</v>
      </c>
      <c r="AE81" s="13">
        <f t="shared" si="44"/>
        <v>0</v>
      </c>
      <c r="AF81" s="13">
        <f t="shared" si="45"/>
        <v>0</v>
      </c>
      <c r="AG81" s="13">
        <f t="shared" si="46"/>
        <v>0</v>
      </c>
      <c r="AH81" s="13">
        <f t="shared" si="47"/>
        <v>0</v>
      </c>
      <c r="AI81" s="13">
        <f t="shared" si="48"/>
        <v>130</v>
      </c>
      <c r="AJ81" s="14">
        <f t="shared" si="49"/>
        <v>0</v>
      </c>
      <c r="AL81" s="12">
        <f t="shared" si="50"/>
        <v>272</v>
      </c>
      <c r="AM81" s="12">
        <f t="shared" si="51"/>
        <v>13</v>
      </c>
      <c r="AN81" s="12">
        <f t="shared" si="52"/>
        <v>0</v>
      </c>
      <c r="AO81" s="12">
        <f t="shared" si="53"/>
        <v>4920</v>
      </c>
      <c r="AP81" s="12">
        <f>MAX(AO$4:AO81)</f>
        <v>7505</v>
      </c>
      <c r="AQ81" s="8">
        <f t="shared" si="54"/>
        <v>-0.34443704197201863</v>
      </c>
      <c r="AS81" s="12">
        <f t="shared" si="55"/>
        <v>292.75</v>
      </c>
      <c r="AT81" s="12">
        <f t="shared" si="56"/>
        <v>14</v>
      </c>
      <c r="AU81" s="12">
        <f t="shared" si="57"/>
        <v>0</v>
      </c>
      <c r="AV81" s="12">
        <f t="shared" si="58"/>
        <v>5855</v>
      </c>
      <c r="AW81" s="12">
        <f>MAX(AV$4:AV81)</f>
        <v>6455</v>
      </c>
      <c r="AX81" s="8">
        <f t="shared" si="59"/>
        <v>-9.295120061967467E-2</v>
      </c>
      <c r="BH81" s="19"/>
      <c r="BI81" s="19"/>
      <c r="BJ81" s="12"/>
      <c r="BK81" s="12"/>
      <c r="BL81" s="12"/>
      <c r="BM81" s="8"/>
    </row>
    <row r="82" spans="1:65" x14ac:dyDescent="0.3">
      <c r="A82" s="1">
        <v>42668</v>
      </c>
      <c r="B82" s="1">
        <v>42671</v>
      </c>
      <c r="C82" s="1" t="s">
        <v>44</v>
      </c>
      <c r="D82" s="3">
        <v>1005</v>
      </c>
      <c r="E82" s="3">
        <v>-200</v>
      </c>
      <c r="F82" s="3">
        <f t="shared" si="30"/>
        <v>805</v>
      </c>
      <c r="G82" s="11">
        <f t="shared" si="31"/>
        <v>3</v>
      </c>
      <c r="H82" s="3" t="s">
        <v>37</v>
      </c>
      <c r="L82" s="2">
        <f t="shared" si="32"/>
        <v>1</v>
      </c>
      <c r="M82" s="2" t="s">
        <v>21</v>
      </c>
      <c r="N82" s="14">
        <v>8</v>
      </c>
      <c r="O82" s="2">
        <v>75640</v>
      </c>
      <c r="P82" s="2">
        <v>75635</v>
      </c>
      <c r="Q82" s="2">
        <v>75887</v>
      </c>
      <c r="R82" s="6">
        <f t="shared" si="33"/>
        <v>1.3</v>
      </c>
      <c r="S82" s="6">
        <f t="shared" si="34"/>
        <v>23.9</v>
      </c>
      <c r="U82" s="6">
        <f t="shared" si="35"/>
        <v>-1.3</v>
      </c>
      <c r="V82" s="6">
        <f t="shared" si="36"/>
        <v>23.9</v>
      </c>
      <c r="W82" s="7">
        <f t="shared" si="37"/>
        <v>1</v>
      </c>
      <c r="X82" s="7">
        <f t="shared" si="38"/>
        <v>1</v>
      </c>
      <c r="Y82" s="6">
        <f t="shared" si="39"/>
        <v>0</v>
      </c>
      <c r="Z82" s="6"/>
      <c r="AA82" s="6">
        <f t="shared" si="40"/>
        <v>0</v>
      </c>
      <c r="AB82" s="6">
        <f t="shared" si="41"/>
        <v>15</v>
      </c>
      <c r="AC82" s="13">
        <f t="shared" si="42"/>
        <v>30</v>
      </c>
      <c r="AD82" s="7">
        <f t="shared" si="43"/>
        <v>1</v>
      </c>
      <c r="AE82" s="13">
        <f t="shared" si="44"/>
        <v>0</v>
      </c>
      <c r="AF82" s="13">
        <f t="shared" si="45"/>
        <v>0</v>
      </c>
      <c r="AG82" s="13">
        <f t="shared" si="46"/>
        <v>0</v>
      </c>
      <c r="AH82" s="13">
        <f t="shared" si="47"/>
        <v>15</v>
      </c>
      <c r="AI82" s="13">
        <f t="shared" si="48"/>
        <v>145</v>
      </c>
      <c r="AJ82" s="14">
        <f t="shared" si="49"/>
        <v>1</v>
      </c>
      <c r="AL82" s="12">
        <f t="shared" si="50"/>
        <v>246</v>
      </c>
      <c r="AM82" s="12">
        <f t="shared" si="51"/>
        <v>12</v>
      </c>
      <c r="AN82" s="12">
        <f t="shared" si="52"/>
        <v>180</v>
      </c>
      <c r="AO82" s="12">
        <f t="shared" si="53"/>
        <v>5100</v>
      </c>
      <c r="AP82" s="12">
        <f>MAX(AO$4:AO82)</f>
        <v>7505</v>
      </c>
      <c r="AQ82" s="8">
        <f t="shared" si="54"/>
        <v>-0.32045303131245834</v>
      </c>
      <c r="AS82" s="12">
        <f t="shared" si="55"/>
        <v>292.75</v>
      </c>
      <c r="AT82" s="12">
        <f t="shared" si="56"/>
        <v>14</v>
      </c>
      <c r="AU82" s="12">
        <f t="shared" si="57"/>
        <v>210</v>
      </c>
      <c r="AV82" s="12">
        <f t="shared" si="58"/>
        <v>6065</v>
      </c>
      <c r="AW82" s="12">
        <f>MAX(AV$4:AV82)</f>
        <v>6455</v>
      </c>
      <c r="AX82" s="8">
        <f t="shared" si="59"/>
        <v>-6.0418280402788536E-2</v>
      </c>
      <c r="BH82" s="19"/>
      <c r="BI82" s="19"/>
      <c r="BJ82" s="12"/>
      <c r="BK82" s="12"/>
      <c r="BL82" s="12"/>
      <c r="BM82" s="8"/>
    </row>
    <row r="83" spans="1:65" x14ac:dyDescent="0.3">
      <c r="A83" s="1">
        <v>42671</v>
      </c>
      <c r="B83" s="1">
        <v>42671</v>
      </c>
      <c r="C83" s="1" t="s">
        <v>45</v>
      </c>
      <c r="D83" s="3">
        <v>1230</v>
      </c>
      <c r="E83" s="3">
        <v>100</v>
      </c>
      <c r="F83" s="3">
        <f t="shared" si="30"/>
        <v>1330</v>
      </c>
      <c r="G83" s="11">
        <f t="shared" si="31"/>
        <v>0</v>
      </c>
      <c r="H83" s="3" t="s">
        <v>17</v>
      </c>
      <c r="K83" s="2" t="s">
        <v>11</v>
      </c>
      <c r="L83" s="2">
        <f t="shared" si="32"/>
        <v>1</v>
      </c>
      <c r="M83" s="2" t="s">
        <v>20</v>
      </c>
      <c r="N83" s="14">
        <v>7</v>
      </c>
      <c r="O83" s="2">
        <v>109300</v>
      </c>
      <c r="P83" s="2">
        <v>109384</v>
      </c>
      <c r="Q83" s="2">
        <v>109120</v>
      </c>
      <c r="R83" s="6">
        <f t="shared" si="33"/>
        <v>9.1</v>
      </c>
      <c r="S83" s="6">
        <f t="shared" si="34"/>
        <v>17.3</v>
      </c>
      <c r="U83" s="6">
        <f t="shared" si="35"/>
        <v>-9.1</v>
      </c>
      <c r="V83" s="6">
        <f t="shared" si="36"/>
        <v>17.3</v>
      </c>
      <c r="W83" s="7">
        <f t="shared" si="37"/>
        <v>1</v>
      </c>
      <c r="X83" s="7">
        <f t="shared" si="38"/>
        <v>0</v>
      </c>
      <c r="Y83" s="6">
        <f t="shared" si="39"/>
        <v>0</v>
      </c>
      <c r="Z83" s="6"/>
      <c r="AA83" s="6">
        <f t="shared" si="40"/>
        <v>-20</v>
      </c>
      <c r="AB83" s="6">
        <f t="shared" si="41"/>
        <v>15</v>
      </c>
      <c r="AC83" s="13">
        <f t="shared" si="42"/>
        <v>45</v>
      </c>
      <c r="AD83" s="7">
        <f t="shared" si="43"/>
        <v>1</v>
      </c>
      <c r="AE83" s="13">
        <f t="shared" si="44"/>
        <v>0</v>
      </c>
      <c r="AF83" s="13">
        <f t="shared" si="45"/>
        <v>15</v>
      </c>
      <c r="AG83" s="13">
        <f t="shared" si="46"/>
        <v>0</v>
      </c>
      <c r="AH83" s="13">
        <f t="shared" si="47"/>
        <v>0</v>
      </c>
      <c r="AI83" s="13">
        <f t="shared" si="48"/>
        <v>145</v>
      </c>
      <c r="AJ83" s="14">
        <f t="shared" si="49"/>
        <v>0</v>
      </c>
      <c r="AL83" s="12">
        <f t="shared" si="50"/>
        <v>246</v>
      </c>
      <c r="AM83" s="12">
        <f t="shared" si="51"/>
        <v>12</v>
      </c>
      <c r="AN83" s="12">
        <f t="shared" si="52"/>
        <v>180</v>
      </c>
      <c r="AO83" s="12">
        <f t="shared" si="53"/>
        <v>5280</v>
      </c>
      <c r="AP83" s="12">
        <f>MAX(AO$4:AO83)</f>
        <v>7505</v>
      </c>
      <c r="AQ83" s="8">
        <f t="shared" si="54"/>
        <v>-0.29646902065289804</v>
      </c>
      <c r="AS83" s="12">
        <f t="shared" si="55"/>
        <v>292.75</v>
      </c>
      <c r="AT83" s="12">
        <f t="shared" si="56"/>
        <v>14</v>
      </c>
      <c r="AU83" s="12">
        <f t="shared" si="57"/>
        <v>0</v>
      </c>
      <c r="AV83" s="12">
        <f t="shared" si="58"/>
        <v>6065</v>
      </c>
      <c r="AW83" s="12">
        <f>MAX(AV$4:AV83)</f>
        <v>6455</v>
      </c>
      <c r="AX83" s="8">
        <f t="shared" si="59"/>
        <v>-6.0418280402788536E-2</v>
      </c>
      <c r="BH83" s="19"/>
      <c r="BI83" s="19"/>
      <c r="BJ83" s="12"/>
      <c r="BK83" s="12"/>
      <c r="BL83" s="12"/>
      <c r="BM83" s="8"/>
    </row>
    <row r="84" spans="1:65" x14ac:dyDescent="0.3">
      <c r="A84" s="1">
        <v>42671</v>
      </c>
      <c r="B84" s="1">
        <v>42671</v>
      </c>
      <c r="C84" s="1" t="s">
        <v>44</v>
      </c>
      <c r="D84" s="3">
        <v>2015</v>
      </c>
      <c r="E84" s="3">
        <v>-200</v>
      </c>
      <c r="F84" s="3">
        <f t="shared" si="30"/>
        <v>1815</v>
      </c>
      <c r="G84" s="11">
        <f t="shared" si="31"/>
        <v>0</v>
      </c>
      <c r="H84" s="3" t="s">
        <v>38</v>
      </c>
      <c r="K84" s="2" t="s">
        <v>11</v>
      </c>
      <c r="L84" s="2">
        <f t="shared" si="32"/>
        <v>1</v>
      </c>
      <c r="M84" s="2" t="s">
        <v>21</v>
      </c>
      <c r="N84" s="14">
        <v>7</v>
      </c>
      <c r="O84" s="2">
        <v>104960</v>
      </c>
      <c r="P84" s="2">
        <v>104895</v>
      </c>
      <c r="Q84" s="2">
        <v>105057</v>
      </c>
      <c r="R84" s="6">
        <f t="shared" si="33"/>
        <v>7.2</v>
      </c>
      <c r="S84" s="6">
        <f t="shared" si="34"/>
        <v>9</v>
      </c>
      <c r="U84" s="6">
        <f t="shared" si="35"/>
        <v>-7.2</v>
      </c>
      <c r="V84" s="6">
        <f t="shared" si="36"/>
        <v>9</v>
      </c>
      <c r="W84" s="7">
        <f t="shared" si="37"/>
        <v>1</v>
      </c>
      <c r="X84" s="7">
        <f t="shared" si="38"/>
        <v>0</v>
      </c>
      <c r="Y84" s="6">
        <f t="shared" si="39"/>
        <v>0</v>
      </c>
      <c r="Z84" s="6"/>
      <c r="AA84" s="6">
        <f t="shared" si="40"/>
        <v>-20</v>
      </c>
      <c r="AB84" s="6">
        <f t="shared" si="41"/>
        <v>-20</v>
      </c>
      <c r="AC84" s="13">
        <f t="shared" si="42"/>
        <v>25</v>
      </c>
      <c r="AD84" s="7">
        <f t="shared" si="43"/>
        <v>0</v>
      </c>
      <c r="AE84" s="13">
        <f t="shared" si="44"/>
        <v>0</v>
      </c>
      <c r="AF84" s="13">
        <f t="shared" si="45"/>
        <v>-20</v>
      </c>
      <c r="AG84" s="13">
        <f t="shared" si="46"/>
        <v>0</v>
      </c>
      <c r="AH84" s="13">
        <f t="shared" si="47"/>
        <v>0</v>
      </c>
      <c r="AI84" s="13">
        <f t="shared" si="48"/>
        <v>145</v>
      </c>
      <c r="AJ84" s="14">
        <f t="shared" si="49"/>
        <v>0</v>
      </c>
      <c r="AL84" s="12">
        <f t="shared" si="50"/>
        <v>246</v>
      </c>
      <c r="AM84" s="12">
        <f t="shared" si="51"/>
        <v>12</v>
      </c>
      <c r="AN84" s="12">
        <f t="shared" si="52"/>
        <v>-240</v>
      </c>
      <c r="AO84" s="12">
        <f t="shared" si="53"/>
        <v>5040</v>
      </c>
      <c r="AP84" s="12">
        <f>MAX(AO$4:AO84)</f>
        <v>7505</v>
      </c>
      <c r="AQ84" s="8">
        <f t="shared" si="54"/>
        <v>-0.32844770153231179</v>
      </c>
      <c r="AS84" s="12">
        <f t="shared" si="55"/>
        <v>292.75</v>
      </c>
      <c r="AT84" s="12">
        <f t="shared" si="56"/>
        <v>14</v>
      </c>
      <c r="AU84" s="12">
        <f t="shared" si="57"/>
        <v>0</v>
      </c>
      <c r="AV84" s="12">
        <f t="shared" si="58"/>
        <v>6065</v>
      </c>
      <c r="AW84" s="12">
        <f>MAX(AV$4:AV84)</f>
        <v>6455</v>
      </c>
      <c r="AX84" s="8">
        <f t="shared" si="59"/>
        <v>-6.0418280402788536E-2</v>
      </c>
      <c r="BH84" s="19"/>
      <c r="BI84" s="19"/>
      <c r="BJ84" s="12"/>
      <c r="BK84" s="12"/>
      <c r="BL84" s="12"/>
      <c r="BM84" s="8"/>
    </row>
    <row r="85" spans="1:65" x14ac:dyDescent="0.3">
      <c r="A85" s="1">
        <v>42671</v>
      </c>
      <c r="B85" s="1">
        <v>42671</v>
      </c>
      <c r="C85" s="1" t="s">
        <v>44</v>
      </c>
      <c r="D85" s="3">
        <v>2030</v>
      </c>
      <c r="E85" s="3">
        <v>-200</v>
      </c>
      <c r="F85" s="3">
        <f t="shared" si="30"/>
        <v>1830</v>
      </c>
      <c r="G85" s="11">
        <f t="shared" si="31"/>
        <v>0</v>
      </c>
      <c r="H85" s="3" t="s">
        <v>38</v>
      </c>
      <c r="K85" s="2" t="s">
        <v>11</v>
      </c>
      <c r="L85" s="2">
        <f t="shared" si="32"/>
        <v>1</v>
      </c>
      <c r="M85" s="2" t="s">
        <v>21</v>
      </c>
      <c r="N85" s="14">
        <v>7</v>
      </c>
      <c r="O85" s="2">
        <v>104720</v>
      </c>
      <c r="P85" s="2">
        <v>104449</v>
      </c>
      <c r="Q85" s="2">
        <v>104901</v>
      </c>
      <c r="R85" s="6">
        <f t="shared" si="33"/>
        <v>27.8</v>
      </c>
      <c r="S85" s="6">
        <f t="shared" si="34"/>
        <v>17.399999999999999</v>
      </c>
      <c r="U85" s="6">
        <f t="shared" si="35"/>
        <v>-27.8</v>
      </c>
      <c r="V85" s="6">
        <f t="shared" si="36"/>
        <v>17.399999999999999</v>
      </c>
      <c r="W85" s="7">
        <f t="shared" si="37"/>
        <v>1</v>
      </c>
      <c r="X85" s="7">
        <f t="shared" si="38"/>
        <v>0</v>
      </c>
      <c r="Y85" s="6">
        <f t="shared" si="39"/>
        <v>-20</v>
      </c>
      <c r="Z85" s="6"/>
      <c r="AA85" s="6">
        <f t="shared" si="40"/>
        <v>-20</v>
      </c>
      <c r="AB85" s="6">
        <f t="shared" si="41"/>
        <v>-20</v>
      </c>
      <c r="AC85" s="13">
        <f t="shared" si="42"/>
        <v>5</v>
      </c>
      <c r="AD85" s="7">
        <f t="shared" si="43"/>
        <v>0</v>
      </c>
      <c r="AE85" s="13">
        <f t="shared" si="44"/>
        <v>0</v>
      </c>
      <c r="AF85" s="13">
        <f t="shared" si="45"/>
        <v>-20</v>
      </c>
      <c r="AG85" s="13">
        <f t="shared" si="46"/>
        <v>0</v>
      </c>
      <c r="AH85" s="13">
        <f t="shared" si="47"/>
        <v>0</v>
      </c>
      <c r="AI85" s="13">
        <f t="shared" si="48"/>
        <v>145</v>
      </c>
      <c r="AJ85" s="14">
        <f t="shared" si="49"/>
        <v>0</v>
      </c>
      <c r="AL85" s="12">
        <f t="shared" si="50"/>
        <v>246</v>
      </c>
      <c r="AM85" s="12">
        <f t="shared" si="51"/>
        <v>12</v>
      </c>
      <c r="AN85" s="12">
        <f t="shared" si="52"/>
        <v>-240</v>
      </c>
      <c r="AO85" s="12">
        <f t="shared" si="53"/>
        <v>4800</v>
      </c>
      <c r="AP85" s="12">
        <f>MAX(AO$4:AO85)</f>
        <v>7505</v>
      </c>
      <c r="AQ85" s="8">
        <f t="shared" si="54"/>
        <v>-0.36042638241172553</v>
      </c>
      <c r="AS85" s="12">
        <f t="shared" si="55"/>
        <v>292.75</v>
      </c>
      <c r="AT85" s="12">
        <f t="shared" si="56"/>
        <v>14</v>
      </c>
      <c r="AU85" s="12">
        <f t="shared" si="57"/>
        <v>0</v>
      </c>
      <c r="AV85" s="12">
        <f t="shared" si="58"/>
        <v>6065</v>
      </c>
      <c r="AW85" s="12">
        <f>MAX(AV$4:AV85)</f>
        <v>6455</v>
      </c>
      <c r="AX85" s="8">
        <f t="shared" si="59"/>
        <v>-6.0418280402788536E-2</v>
      </c>
      <c r="BH85" s="19"/>
      <c r="BI85" s="19"/>
      <c r="BJ85" s="12"/>
      <c r="BK85" s="12"/>
      <c r="BL85" s="12"/>
      <c r="BM85" s="8"/>
    </row>
    <row r="86" spans="1:65" x14ac:dyDescent="0.3">
      <c r="A86" s="1">
        <v>42671</v>
      </c>
      <c r="B86" s="1">
        <v>42674</v>
      </c>
      <c r="C86" s="1" t="s">
        <v>44</v>
      </c>
      <c r="D86" s="3">
        <v>750</v>
      </c>
      <c r="E86" s="3">
        <v>-200</v>
      </c>
      <c r="F86" s="3">
        <f t="shared" si="30"/>
        <v>550</v>
      </c>
      <c r="G86" s="11">
        <f t="shared" si="31"/>
        <v>3</v>
      </c>
      <c r="H86" s="3" t="s">
        <v>37</v>
      </c>
      <c r="L86" s="2">
        <f t="shared" si="32"/>
        <v>1</v>
      </c>
      <c r="M86" s="2" t="s">
        <v>20</v>
      </c>
      <c r="N86" s="14">
        <v>8</v>
      </c>
      <c r="O86" s="2">
        <v>76180</v>
      </c>
      <c r="P86" s="2">
        <v>76183</v>
      </c>
      <c r="Q86" s="2">
        <v>75885</v>
      </c>
      <c r="R86" s="6">
        <f t="shared" si="33"/>
        <v>1.1000000000000001</v>
      </c>
      <c r="S86" s="6">
        <f t="shared" si="34"/>
        <v>28.7</v>
      </c>
      <c r="U86" s="6">
        <f t="shared" si="35"/>
        <v>-1.1000000000000001</v>
      </c>
      <c r="V86" s="6">
        <f t="shared" si="36"/>
        <v>28.7</v>
      </c>
      <c r="W86" s="7">
        <f t="shared" si="37"/>
        <v>1</v>
      </c>
      <c r="X86" s="7">
        <f t="shared" si="38"/>
        <v>1</v>
      </c>
      <c r="Y86" s="6">
        <f t="shared" si="39"/>
        <v>0</v>
      </c>
      <c r="Z86" s="6"/>
      <c r="AA86" s="6">
        <f t="shared" si="40"/>
        <v>0</v>
      </c>
      <c r="AB86" s="6">
        <f t="shared" si="41"/>
        <v>15</v>
      </c>
      <c r="AC86" s="13">
        <f t="shared" si="42"/>
        <v>20</v>
      </c>
      <c r="AD86" s="7">
        <f t="shared" si="43"/>
        <v>1</v>
      </c>
      <c r="AE86" s="13">
        <f t="shared" si="44"/>
        <v>0</v>
      </c>
      <c r="AF86" s="13">
        <f t="shared" si="45"/>
        <v>0</v>
      </c>
      <c r="AG86" s="13">
        <f t="shared" si="46"/>
        <v>0</v>
      </c>
      <c r="AH86" s="13">
        <f t="shared" si="47"/>
        <v>15</v>
      </c>
      <c r="AI86" s="13">
        <f t="shared" si="48"/>
        <v>160</v>
      </c>
      <c r="AJ86" s="14">
        <f t="shared" si="49"/>
        <v>1</v>
      </c>
      <c r="AL86" s="12">
        <f t="shared" si="50"/>
        <v>240</v>
      </c>
      <c r="AM86" s="12">
        <f t="shared" si="51"/>
        <v>12</v>
      </c>
      <c r="AN86" s="12">
        <f t="shared" si="52"/>
        <v>180</v>
      </c>
      <c r="AO86" s="12">
        <f t="shared" si="53"/>
        <v>4980</v>
      </c>
      <c r="AP86" s="12">
        <f>MAX(AO$4:AO86)</f>
        <v>7505</v>
      </c>
      <c r="AQ86" s="8">
        <f t="shared" si="54"/>
        <v>-0.33644237175216524</v>
      </c>
      <c r="AS86" s="12">
        <f t="shared" si="55"/>
        <v>292.75</v>
      </c>
      <c r="AT86" s="12">
        <f t="shared" si="56"/>
        <v>14</v>
      </c>
      <c r="AU86" s="12">
        <f t="shared" si="57"/>
        <v>210</v>
      </c>
      <c r="AV86" s="12">
        <f t="shared" si="58"/>
        <v>6275</v>
      </c>
      <c r="AW86" s="12">
        <f>MAX(AV$4:AV86)</f>
        <v>6455</v>
      </c>
      <c r="AX86" s="8">
        <f t="shared" si="59"/>
        <v>-2.7885360185902403E-2</v>
      </c>
      <c r="BH86" s="19"/>
      <c r="BI86" s="19"/>
      <c r="BJ86" s="12"/>
      <c r="BK86" s="12"/>
      <c r="BL86" s="12"/>
      <c r="BM86" s="8"/>
    </row>
    <row r="87" spans="1:65" x14ac:dyDescent="0.3">
      <c r="A87" s="1">
        <v>42674</v>
      </c>
      <c r="B87" s="1">
        <v>42674</v>
      </c>
      <c r="C87" s="1" t="s">
        <v>45</v>
      </c>
      <c r="D87" s="3">
        <v>1440</v>
      </c>
      <c r="E87" s="3">
        <v>0</v>
      </c>
      <c r="F87" s="3">
        <f t="shared" si="30"/>
        <v>1440</v>
      </c>
      <c r="G87" s="11">
        <f t="shared" si="31"/>
        <v>0</v>
      </c>
      <c r="H87" s="3" t="s">
        <v>17</v>
      </c>
      <c r="I87" s="2" t="s">
        <v>11</v>
      </c>
      <c r="J87" s="2">
        <v>131</v>
      </c>
      <c r="L87" s="2">
        <f t="shared" si="32"/>
        <v>1</v>
      </c>
      <c r="M87" s="2" t="s">
        <v>21</v>
      </c>
      <c r="N87" s="14">
        <v>7</v>
      </c>
      <c r="O87" s="2">
        <v>109320</v>
      </c>
      <c r="P87" s="2">
        <v>109354</v>
      </c>
      <c r="Q87" s="2">
        <v>110685</v>
      </c>
      <c r="R87" s="6">
        <f t="shared" si="33"/>
        <v>-2.7</v>
      </c>
      <c r="S87" s="6">
        <f t="shared" si="34"/>
        <v>135.80000000000001</v>
      </c>
      <c r="U87" s="6">
        <f t="shared" si="35"/>
        <v>2.7</v>
      </c>
      <c r="V87" s="6">
        <f t="shared" si="36"/>
        <v>135.80000000000001</v>
      </c>
      <c r="W87" s="7">
        <f t="shared" si="37"/>
        <v>0</v>
      </c>
      <c r="X87" s="7">
        <f t="shared" si="38"/>
        <v>0</v>
      </c>
      <c r="Y87" s="6">
        <f t="shared" si="39"/>
        <v>0</v>
      </c>
      <c r="Z87" s="6"/>
      <c r="AA87" s="6">
        <f t="shared" si="40"/>
        <v>0</v>
      </c>
      <c r="AB87" s="6">
        <f t="shared" si="41"/>
        <v>0</v>
      </c>
      <c r="AC87" s="13">
        <f t="shared" si="42"/>
        <v>20</v>
      </c>
      <c r="AD87" s="7">
        <f t="shared" si="43"/>
        <v>0</v>
      </c>
      <c r="AE87" s="13">
        <f t="shared" si="44"/>
        <v>0</v>
      </c>
      <c r="AF87" s="13">
        <f t="shared" si="45"/>
        <v>0</v>
      </c>
      <c r="AG87" s="13">
        <f t="shared" si="46"/>
        <v>0</v>
      </c>
      <c r="AH87" s="13">
        <f t="shared" si="47"/>
        <v>0</v>
      </c>
      <c r="AI87" s="13">
        <f t="shared" si="48"/>
        <v>160</v>
      </c>
      <c r="AJ87" s="14">
        <f t="shared" si="49"/>
        <v>0</v>
      </c>
      <c r="AL87" s="12">
        <f t="shared" si="50"/>
        <v>240</v>
      </c>
      <c r="AM87" s="12">
        <f t="shared" si="51"/>
        <v>12</v>
      </c>
      <c r="AN87" s="12">
        <f t="shared" si="52"/>
        <v>0</v>
      </c>
      <c r="AO87" s="12">
        <f t="shared" si="53"/>
        <v>4980</v>
      </c>
      <c r="AP87" s="12">
        <f>MAX(AO$4:AO87)</f>
        <v>7505</v>
      </c>
      <c r="AQ87" s="8">
        <f t="shared" si="54"/>
        <v>-0.33644237175216524</v>
      </c>
      <c r="AS87" s="12">
        <f t="shared" si="55"/>
        <v>313.75</v>
      </c>
      <c r="AT87" s="12">
        <f t="shared" si="56"/>
        <v>15</v>
      </c>
      <c r="AU87" s="12">
        <f t="shared" si="57"/>
        <v>0</v>
      </c>
      <c r="AV87" s="12">
        <f t="shared" si="58"/>
        <v>6275</v>
      </c>
      <c r="AW87" s="12">
        <f>MAX(AV$4:AV87)</f>
        <v>6455</v>
      </c>
      <c r="AX87" s="8">
        <f t="shared" si="59"/>
        <v>-2.7885360185902403E-2</v>
      </c>
      <c r="BH87" s="19"/>
      <c r="BI87" s="19"/>
      <c r="BJ87" s="12"/>
      <c r="BK87" s="12"/>
      <c r="BL87" s="12"/>
      <c r="BM87" s="8"/>
    </row>
    <row r="88" spans="1:65" x14ac:dyDescent="0.3">
      <c r="A88" s="1">
        <v>42674</v>
      </c>
      <c r="B88" s="1">
        <v>42674</v>
      </c>
      <c r="C88" s="1" t="s">
        <v>45</v>
      </c>
      <c r="D88" s="3">
        <v>2010</v>
      </c>
      <c r="E88" s="3">
        <v>0</v>
      </c>
      <c r="F88" s="3">
        <f t="shared" si="30"/>
        <v>2010</v>
      </c>
      <c r="G88" s="11">
        <f t="shared" si="31"/>
        <v>0</v>
      </c>
      <c r="H88" s="3" t="s">
        <v>17</v>
      </c>
      <c r="L88" s="2">
        <f t="shared" si="32"/>
        <v>1</v>
      </c>
      <c r="M88" s="2" t="s">
        <v>20</v>
      </c>
      <c r="N88" s="14">
        <v>7</v>
      </c>
      <c r="O88" s="2">
        <v>109810</v>
      </c>
      <c r="P88" s="2">
        <v>109822</v>
      </c>
      <c r="Q88" s="2">
        <v>109597</v>
      </c>
      <c r="R88" s="6">
        <f t="shared" si="33"/>
        <v>1.9</v>
      </c>
      <c r="S88" s="6">
        <f t="shared" si="34"/>
        <v>20.6</v>
      </c>
      <c r="U88" s="6">
        <f t="shared" si="35"/>
        <v>-1.9</v>
      </c>
      <c r="V88" s="6">
        <f t="shared" si="36"/>
        <v>20.6</v>
      </c>
      <c r="W88" s="7">
        <f t="shared" si="37"/>
        <v>1</v>
      </c>
      <c r="X88" s="7">
        <f t="shared" si="38"/>
        <v>1</v>
      </c>
      <c r="Y88" s="6">
        <f t="shared" si="39"/>
        <v>0</v>
      </c>
      <c r="Z88" s="6"/>
      <c r="AA88" s="6">
        <f t="shared" si="40"/>
        <v>0</v>
      </c>
      <c r="AB88" s="6">
        <f t="shared" si="41"/>
        <v>15</v>
      </c>
      <c r="AC88" s="13">
        <f t="shared" si="42"/>
        <v>35</v>
      </c>
      <c r="AD88" s="7">
        <f t="shared" si="43"/>
        <v>1</v>
      </c>
      <c r="AE88" s="13">
        <f t="shared" si="44"/>
        <v>0</v>
      </c>
      <c r="AF88" s="13">
        <f t="shared" si="45"/>
        <v>0</v>
      </c>
      <c r="AG88" s="13">
        <f t="shared" si="46"/>
        <v>0</v>
      </c>
      <c r="AH88" s="13">
        <f t="shared" si="47"/>
        <v>15</v>
      </c>
      <c r="AI88" s="13">
        <f t="shared" si="48"/>
        <v>175</v>
      </c>
      <c r="AJ88" s="14">
        <f t="shared" si="49"/>
        <v>1</v>
      </c>
      <c r="AL88" s="12">
        <f t="shared" si="50"/>
        <v>240</v>
      </c>
      <c r="AM88" s="12">
        <f t="shared" si="51"/>
        <v>12</v>
      </c>
      <c r="AN88" s="12">
        <f t="shared" si="52"/>
        <v>180</v>
      </c>
      <c r="AO88" s="12">
        <f t="shared" si="53"/>
        <v>5160</v>
      </c>
      <c r="AP88" s="12">
        <f>MAX(AO$4:AO88)</f>
        <v>7505</v>
      </c>
      <c r="AQ88" s="8">
        <f t="shared" si="54"/>
        <v>-0.31245836109260494</v>
      </c>
      <c r="AS88" s="12">
        <f t="shared" si="55"/>
        <v>313.75</v>
      </c>
      <c r="AT88" s="12">
        <f t="shared" si="56"/>
        <v>15</v>
      </c>
      <c r="AU88" s="12">
        <f t="shared" si="57"/>
        <v>225</v>
      </c>
      <c r="AV88" s="12">
        <f t="shared" si="58"/>
        <v>6500</v>
      </c>
      <c r="AW88" s="12">
        <f>MAX(AV$4:AV88)</f>
        <v>6500</v>
      </c>
      <c r="AX88" s="8">
        <f t="shared" si="59"/>
        <v>0</v>
      </c>
      <c r="BH88" s="19"/>
      <c r="BI88" s="19"/>
      <c r="BJ88" s="12"/>
      <c r="BK88" s="12"/>
      <c r="BL88" s="12"/>
      <c r="BM88" s="8"/>
    </row>
    <row r="89" spans="1:65" x14ac:dyDescent="0.3">
      <c r="A89" s="1">
        <v>42674</v>
      </c>
      <c r="B89" s="1">
        <v>42675</v>
      </c>
      <c r="C89" s="1" t="s">
        <v>44</v>
      </c>
      <c r="D89" s="3">
        <v>530</v>
      </c>
      <c r="E89" s="3">
        <v>-200</v>
      </c>
      <c r="F89" s="3">
        <f t="shared" si="30"/>
        <v>330</v>
      </c>
      <c r="G89" s="11">
        <f t="shared" si="31"/>
        <v>1</v>
      </c>
      <c r="H89" s="3" t="s">
        <v>37</v>
      </c>
      <c r="K89" s="2" t="s">
        <v>11</v>
      </c>
      <c r="L89" s="2">
        <f t="shared" si="32"/>
        <v>1</v>
      </c>
      <c r="M89" s="2" t="s">
        <v>20</v>
      </c>
      <c r="N89" s="14">
        <v>8</v>
      </c>
      <c r="O89" s="2">
        <v>76450</v>
      </c>
      <c r="P89" s="2">
        <v>76521</v>
      </c>
      <c r="Q89" s="2">
        <v>76439</v>
      </c>
      <c r="R89" s="6">
        <f t="shared" si="33"/>
        <v>7.9</v>
      </c>
      <c r="S89" s="6">
        <f t="shared" si="34"/>
        <v>0.3</v>
      </c>
      <c r="U89" s="6">
        <f t="shared" si="35"/>
        <v>-7.9</v>
      </c>
      <c r="V89" s="6">
        <f t="shared" si="36"/>
        <v>0.3</v>
      </c>
      <c r="W89" s="7">
        <f t="shared" si="37"/>
        <v>1</v>
      </c>
      <c r="X89" s="7">
        <f t="shared" si="38"/>
        <v>0</v>
      </c>
      <c r="Y89" s="6">
        <f t="shared" si="39"/>
        <v>0</v>
      </c>
      <c r="Z89" s="6"/>
      <c r="AA89" s="6">
        <f t="shared" si="40"/>
        <v>-20</v>
      </c>
      <c r="AB89" s="6">
        <f t="shared" si="41"/>
        <v>-20</v>
      </c>
      <c r="AC89" s="13">
        <f t="shared" si="42"/>
        <v>15</v>
      </c>
      <c r="AD89" s="7">
        <f t="shared" si="43"/>
        <v>0</v>
      </c>
      <c r="AE89" s="13">
        <f t="shared" si="44"/>
        <v>0</v>
      </c>
      <c r="AF89" s="13">
        <f t="shared" si="45"/>
        <v>-20</v>
      </c>
      <c r="AG89" s="13">
        <f t="shared" si="46"/>
        <v>0</v>
      </c>
      <c r="AH89" s="13">
        <f t="shared" si="47"/>
        <v>0</v>
      </c>
      <c r="AI89" s="13">
        <f t="shared" si="48"/>
        <v>175</v>
      </c>
      <c r="AJ89" s="14">
        <f t="shared" si="49"/>
        <v>0</v>
      </c>
      <c r="AL89" s="12">
        <f t="shared" si="50"/>
        <v>258</v>
      </c>
      <c r="AM89" s="12">
        <f t="shared" si="51"/>
        <v>12</v>
      </c>
      <c r="AN89" s="12">
        <f t="shared" si="52"/>
        <v>-240</v>
      </c>
      <c r="AO89" s="12">
        <f t="shared" si="53"/>
        <v>4920</v>
      </c>
      <c r="AP89" s="12">
        <f>MAX(AO$4:AO89)</f>
        <v>7505</v>
      </c>
      <c r="AQ89" s="8">
        <f t="shared" si="54"/>
        <v>-0.34443704197201863</v>
      </c>
      <c r="AS89" s="12">
        <f t="shared" si="55"/>
        <v>313.75</v>
      </c>
      <c r="AT89" s="12">
        <f t="shared" si="56"/>
        <v>15</v>
      </c>
      <c r="AU89" s="12">
        <f t="shared" si="57"/>
        <v>0</v>
      </c>
      <c r="AV89" s="12">
        <f t="shared" si="58"/>
        <v>6500</v>
      </c>
      <c r="AW89" s="12">
        <f>MAX(AV$4:AV89)</f>
        <v>6500</v>
      </c>
      <c r="AX89" s="8">
        <f t="shared" si="59"/>
        <v>0</v>
      </c>
      <c r="BH89" s="19"/>
      <c r="BI89" s="19"/>
      <c r="BJ89" s="12"/>
      <c r="BK89" s="12"/>
      <c r="BL89" s="12"/>
      <c r="BM89" s="8"/>
    </row>
    <row r="90" spans="1:65" x14ac:dyDescent="0.3">
      <c r="A90" s="1">
        <v>42675</v>
      </c>
      <c r="B90" s="1">
        <v>42675</v>
      </c>
      <c r="C90" s="1" t="s">
        <v>44</v>
      </c>
      <c r="D90" s="3">
        <v>1030</v>
      </c>
      <c r="E90" s="3">
        <v>-200</v>
      </c>
      <c r="F90" s="3">
        <f t="shared" si="30"/>
        <v>830</v>
      </c>
      <c r="G90" s="11">
        <f t="shared" si="31"/>
        <v>0</v>
      </c>
      <c r="H90" s="3" t="s">
        <v>38</v>
      </c>
      <c r="L90" s="2">
        <f t="shared" si="32"/>
        <v>1</v>
      </c>
      <c r="M90" s="2" t="s">
        <v>20</v>
      </c>
      <c r="N90" s="14">
        <v>7</v>
      </c>
      <c r="O90" s="2">
        <v>105110</v>
      </c>
      <c r="P90" s="2">
        <v>105109</v>
      </c>
      <c r="Q90" s="2">
        <v>104206</v>
      </c>
      <c r="R90" s="6">
        <f t="shared" si="33"/>
        <v>0.6</v>
      </c>
      <c r="S90" s="6">
        <f t="shared" si="34"/>
        <v>89.7</v>
      </c>
      <c r="U90" s="6">
        <f t="shared" si="35"/>
        <v>-0.6</v>
      </c>
      <c r="V90" s="6">
        <f t="shared" si="36"/>
        <v>89.7</v>
      </c>
      <c r="W90" s="7">
        <f t="shared" si="37"/>
        <v>0</v>
      </c>
      <c r="X90" s="7">
        <f t="shared" si="38"/>
        <v>0</v>
      </c>
      <c r="Y90" s="6">
        <f t="shared" si="39"/>
        <v>0</v>
      </c>
      <c r="Z90" s="6"/>
      <c r="AA90" s="6">
        <f t="shared" si="40"/>
        <v>0</v>
      </c>
      <c r="AB90" s="6">
        <f t="shared" si="41"/>
        <v>0</v>
      </c>
      <c r="AC90" s="13">
        <f t="shared" si="42"/>
        <v>15</v>
      </c>
      <c r="AD90" s="7">
        <f t="shared" si="43"/>
        <v>0</v>
      </c>
      <c r="AE90" s="13">
        <f t="shared" si="44"/>
        <v>0</v>
      </c>
      <c r="AF90" s="13">
        <f t="shared" si="45"/>
        <v>0</v>
      </c>
      <c r="AG90" s="13">
        <f t="shared" si="46"/>
        <v>0</v>
      </c>
      <c r="AH90" s="13">
        <f t="shared" si="47"/>
        <v>0</v>
      </c>
      <c r="AI90" s="13">
        <f t="shared" si="48"/>
        <v>175</v>
      </c>
      <c r="AJ90" s="14">
        <f t="shared" si="49"/>
        <v>0</v>
      </c>
      <c r="AL90" s="12">
        <f t="shared" si="50"/>
        <v>258</v>
      </c>
      <c r="AM90" s="12">
        <f t="shared" si="51"/>
        <v>12</v>
      </c>
      <c r="AN90" s="12">
        <f t="shared" si="52"/>
        <v>0</v>
      </c>
      <c r="AO90" s="12">
        <f t="shared" si="53"/>
        <v>4920</v>
      </c>
      <c r="AP90" s="12">
        <f>MAX(AO$4:AO90)</f>
        <v>7505</v>
      </c>
      <c r="AQ90" s="8">
        <f t="shared" si="54"/>
        <v>-0.34443704197201863</v>
      </c>
      <c r="AS90" s="12">
        <f t="shared" si="55"/>
        <v>313.75</v>
      </c>
      <c r="AT90" s="12">
        <f t="shared" si="56"/>
        <v>15</v>
      </c>
      <c r="AU90" s="12">
        <f t="shared" si="57"/>
        <v>0</v>
      </c>
      <c r="AV90" s="12">
        <f t="shared" si="58"/>
        <v>6500</v>
      </c>
      <c r="AW90" s="12">
        <f>MAX(AV$4:AV90)</f>
        <v>6500</v>
      </c>
      <c r="AX90" s="8">
        <f t="shared" si="59"/>
        <v>0</v>
      </c>
      <c r="BH90" s="19"/>
      <c r="BI90" s="19"/>
      <c r="BJ90" s="12"/>
      <c r="BK90" s="12"/>
      <c r="BL90" s="12"/>
      <c r="BM90" s="8"/>
    </row>
    <row r="91" spans="1:65" x14ac:dyDescent="0.3">
      <c r="A91" s="1">
        <v>42675</v>
      </c>
      <c r="B91" s="1">
        <v>42675</v>
      </c>
      <c r="C91" s="1" t="s">
        <v>44</v>
      </c>
      <c r="D91" s="3">
        <v>1625</v>
      </c>
      <c r="E91" s="3">
        <v>-200</v>
      </c>
      <c r="F91" s="3">
        <f t="shared" si="30"/>
        <v>1425</v>
      </c>
      <c r="G91" s="11">
        <f t="shared" si="31"/>
        <v>0</v>
      </c>
      <c r="H91" s="3" t="s">
        <v>38</v>
      </c>
      <c r="I91" s="2" t="s">
        <v>11</v>
      </c>
      <c r="J91" s="2">
        <v>43</v>
      </c>
      <c r="L91" s="2">
        <f t="shared" si="32"/>
        <v>1</v>
      </c>
      <c r="M91" s="2" t="s">
        <v>21</v>
      </c>
      <c r="N91" s="14">
        <v>7</v>
      </c>
      <c r="O91" s="2">
        <v>104620</v>
      </c>
      <c r="P91" s="2">
        <v>104508</v>
      </c>
      <c r="Q91" s="2">
        <v>104637</v>
      </c>
      <c r="R91" s="6">
        <f t="shared" si="33"/>
        <v>11.9</v>
      </c>
      <c r="S91" s="6">
        <f t="shared" si="34"/>
        <v>1</v>
      </c>
      <c r="U91" s="6">
        <f t="shared" si="35"/>
        <v>-11.9</v>
      </c>
      <c r="V91" s="6">
        <f t="shared" si="36"/>
        <v>1</v>
      </c>
      <c r="W91" s="7">
        <f t="shared" si="37"/>
        <v>1</v>
      </c>
      <c r="X91" s="7">
        <f t="shared" si="38"/>
        <v>0</v>
      </c>
      <c r="Y91" s="6">
        <f t="shared" si="39"/>
        <v>0</v>
      </c>
      <c r="Z91" s="6"/>
      <c r="AA91" s="6">
        <f t="shared" si="40"/>
        <v>-20</v>
      </c>
      <c r="AB91" s="6">
        <f t="shared" si="41"/>
        <v>-20</v>
      </c>
      <c r="AC91" s="13">
        <f t="shared" si="42"/>
        <v>-5</v>
      </c>
      <c r="AD91" s="7">
        <f t="shared" si="43"/>
        <v>0</v>
      </c>
      <c r="AE91" s="13">
        <f t="shared" si="44"/>
        <v>-20</v>
      </c>
      <c r="AF91" s="13">
        <f t="shared" si="45"/>
        <v>0</v>
      </c>
      <c r="AG91" s="13">
        <f t="shared" si="46"/>
        <v>0</v>
      </c>
      <c r="AH91" s="13">
        <f t="shared" si="47"/>
        <v>0</v>
      </c>
      <c r="AI91" s="13">
        <f t="shared" si="48"/>
        <v>175</v>
      </c>
      <c r="AJ91" s="14">
        <f t="shared" si="49"/>
        <v>0</v>
      </c>
      <c r="AL91" s="12">
        <f t="shared" si="50"/>
        <v>258</v>
      </c>
      <c r="AM91" s="12">
        <f t="shared" si="51"/>
        <v>12</v>
      </c>
      <c r="AN91" s="12">
        <f t="shared" si="52"/>
        <v>-240</v>
      </c>
      <c r="AO91" s="12">
        <f t="shared" si="53"/>
        <v>4680</v>
      </c>
      <c r="AP91" s="12">
        <f>MAX(AO$4:AO91)</f>
        <v>7505</v>
      </c>
      <c r="AQ91" s="8">
        <f t="shared" si="54"/>
        <v>-0.37641572285143238</v>
      </c>
      <c r="AS91" s="12">
        <f t="shared" si="55"/>
        <v>325</v>
      </c>
      <c r="AT91" s="12">
        <f t="shared" si="56"/>
        <v>16</v>
      </c>
      <c r="AU91" s="12">
        <f t="shared" si="57"/>
        <v>0</v>
      </c>
      <c r="AV91" s="12">
        <f t="shared" si="58"/>
        <v>6500</v>
      </c>
      <c r="AW91" s="12">
        <f>MAX(AV$4:AV91)</f>
        <v>6500</v>
      </c>
      <c r="AX91" s="8">
        <f t="shared" si="59"/>
        <v>0</v>
      </c>
      <c r="BH91" s="19"/>
      <c r="BI91" s="19"/>
      <c r="BJ91" s="12"/>
      <c r="BK91" s="12"/>
      <c r="BL91" s="12"/>
      <c r="BM91" s="8"/>
    </row>
    <row r="92" spans="1:65" x14ac:dyDescent="0.3">
      <c r="A92" s="1">
        <v>42670</v>
      </c>
      <c r="B92" s="1">
        <v>42675</v>
      </c>
      <c r="C92" s="1" t="s">
        <v>44</v>
      </c>
      <c r="D92" s="3">
        <v>2015</v>
      </c>
      <c r="E92" s="3">
        <v>-200</v>
      </c>
      <c r="F92" s="3">
        <f t="shared" si="30"/>
        <v>1815</v>
      </c>
      <c r="G92" s="11">
        <f t="shared" si="31"/>
        <v>5</v>
      </c>
      <c r="H92" s="3" t="s">
        <v>38</v>
      </c>
      <c r="L92" s="2">
        <f t="shared" si="32"/>
        <v>1</v>
      </c>
      <c r="M92" s="2" t="s">
        <v>21</v>
      </c>
      <c r="N92" s="14">
        <v>7</v>
      </c>
      <c r="O92" s="2">
        <v>103940</v>
      </c>
      <c r="P92" s="2">
        <v>103790</v>
      </c>
      <c r="Q92" s="2">
        <v>104158</v>
      </c>
      <c r="R92" s="6">
        <f t="shared" si="33"/>
        <v>15.7</v>
      </c>
      <c r="S92" s="6">
        <f t="shared" si="34"/>
        <v>21.1</v>
      </c>
      <c r="U92" s="6">
        <f t="shared" si="35"/>
        <v>-15.7</v>
      </c>
      <c r="V92" s="6">
        <f t="shared" si="36"/>
        <v>21.1</v>
      </c>
      <c r="W92" s="7">
        <f t="shared" si="37"/>
        <v>1</v>
      </c>
      <c r="X92" s="7">
        <f t="shared" si="38"/>
        <v>1</v>
      </c>
      <c r="Y92" s="6">
        <f t="shared" si="39"/>
        <v>0</v>
      </c>
      <c r="Z92" s="6"/>
      <c r="AA92" s="6">
        <f t="shared" si="40"/>
        <v>0</v>
      </c>
      <c r="AB92" s="6">
        <f t="shared" si="41"/>
        <v>15</v>
      </c>
      <c r="AC92" s="13">
        <f t="shared" si="42"/>
        <v>10</v>
      </c>
      <c r="AD92" s="7">
        <f t="shared" si="43"/>
        <v>1</v>
      </c>
      <c r="AE92" s="13">
        <f t="shared" si="44"/>
        <v>0</v>
      </c>
      <c r="AF92" s="13">
        <f t="shared" si="45"/>
        <v>0</v>
      </c>
      <c r="AG92" s="13">
        <f t="shared" si="46"/>
        <v>0</v>
      </c>
      <c r="AH92" s="13">
        <f t="shared" si="47"/>
        <v>15</v>
      </c>
      <c r="AI92" s="13">
        <f t="shared" si="48"/>
        <v>190</v>
      </c>
      <c r="AJ92" s="14">
        <f t="shared" si="49"/>
        <v>1</v>
      </c>
      <c r="AL92" s="12">
        <f t="shared" si="50"/>
        <v>258</v>
      </c>
      <c r="AM92" s="12">
        <f t="shared" si="51"/>
        <v>12</v>
      </c>
      <c r="AN92" s="12">
        <f t="shared" si="52"/>
        <v>180</v>
      </c>
      <c r="AO92" s="12">
        <f t="shared" si="53"/>
        <v>4860</v>
      </c>
      <c r="AP92" s="12">
        <f>MAX(AO$4:AO92)</f>
        <v>7505</v>
      </c>
      <c r="AQ92" s="8">
        <f t="shared" si="54"/>
        <v>-0.35243171219187208</v>
      </c>
      <c r="AS92" s="12">
        <f t="shared" si="55"/>
        <v>325</v>
      </c>
      <c r="AT92" s="12">
        <f t="shared" si="56"/>
        <v>16</v>
      </c>
      <c r="AU92" s="12">
        <f t="shared" si="57"/>
        <v>240</v>
      </c>
      <c r="AV92" s="12">
        <f t="shared" si="58"/>
        <v>6740</v>
      </c>
      <c r="AW92" s="12">
        <f>MAX(AV$4:AV92)</f>
        <v>6740</v>
      </c>
      <c r="AX92" s="8">
        <f t="shared" si="59"/>
        <v>0</v>
      </c>
      <c r="BH92" s="19"/>
      <c r="BI92" s="19"/>
      <c r="BJ92" s="12"/>
      <c r="BK92" s="12"/>
      <c r="BL92" s="12"/>
      <c r="BM92" s="8"/>
    </row>
    <row r="93" spans="1:65" x14ac:dyDescent="0.3">
      <c r="A93" s="1">
        <v>42670</v>
      </c>
      <c r="B93" s="1">
        <v>42676</v>
      </c>
      <c r="C93" s="1" t="s">
        <v>44</v>
      </c>
      <c r="D93" s="3">
        <v>645</v>
      </c>
      <c r="E93" s="3">
        <v>-200</v>
      </c>
      <c r="F93" s="3">
        <f t="shared" si="30"/>
        <v>445</v>
      </c>
      <c r="G93" s="11">
        <f t="shared" si="31"/>
        <v>6</v>
      </c>
      <c r="H93" s="3" t="s">
        <v>38</v>
      </c>
      <c r="L93" s="2">
        <f t="shared" si="32"/>
        <v>1</v>
      </c>
      <c r="M93" s="2" t="s">
        <v>21</v>
      </c>
      <c r="N93" s="14">
        <v>7</v>
      </c>
      <c r="O93" s="2">
        <v>103600</v>
      </c>
      <c r="P93" s="2">
        <v>103618</v>
      </c>
      <c r="Q93" s="2">
        <v>103926</v>
      </c>
      <c r="R93" s="6">
        <f t="shared" si="33"/>
        <v>-1.1000000000000001</v>
      </c>
      <c r="S93" s="6">
        <f t="shared" si="34"/>
        <v>31.9</v>
      </c>
      <c r="U93" s="6">
        <f t="shared" si="35"/>
        <v>1.1000000000000001</v>
      </c>
      <c r="V93" s="6">
        <f t="shared" si="36"/>
        <v>31.9</v>
      </c>
      <c r="W93" s="7">
        <f t="shared" si="37"/>
        <v>0</v>
      </c>
      <c r="X93" s="7">
        <f t="shared" si="38"/>
        <v>0</v>
      </c>
      <c r="Y93" s="6">
        <f t="shared" si="39"/>
        <v>0</v>
      </c>
      <c r="Z93" s="6"/>
      <c r="AA93" s="6">
        <f t="shared" si="40"/>
        <v>0</v>
      </c>
      <c r="AB93" s="6">
        <f t="shared" si="41"/>
        <v>0</v>
      </c>
      <c r="AC93" s="13">
        <f t="shared" si="42"/>
        <v>10</v>
      </c>
      <c r="AD93" s="7">
        <f t="shared" si="43"/>
        <v>0</v>
      </c>
      <c r="AE93" s="13">
        <f t="shared" si="44"/>
        <v>0</v>
      </c>
      <c r="AF93" s="13">
        <f t="shared" si="45"/>
        <v>0</v>
      </c>
      <c r="AG93" s="13">
        <f t="shared" si="46"/>
        <v>0</v>
      </c>
      <c r="AH93" s="13">
        <f t="shared" si="47"/>
        <v>0</v>
      </c>
      <c r="AI93" s="13">
        <f t="shared" si="48"/>
        <v>190</v>
      </c>
      <c r="AJ93" s="14">
        <f t="shared" si="49"/>
        <v>0</v>
      </c>
      <c r="AL93" s="12">
        <f t="shared" si="50"/>
        <v>243</v>
      </c>
      <c r="AM93" s="12">
        <f t="shared" si="51"/>
        <v>12</v>
      </c>
      <c r="AN93" s="12">
        <f t="shared" si="52"/>
        <v>0</v>
      </c>
      <c r="AO93" s="12">
        <f t="shared" si="53"/>
        <v>4860</v>
      </c>
      <c r="AP93" s="12">
        <f>MAX(AO$4:AO93)</f>
        <v>7505</v>
      </c>
      <c r="AQ93" s="8">
        <f t="shared" si="54"/>
        <v>-0.35243171219187208</v>
      </c>
      <c r="AS93" s="12">
        <f t="shared" si="55"/>
        <v>325</v>
      </c>
      <c r="AT93" s="12">
        <f t="shared" si="56"/>
        <v>16</v>
      </c>
      <c r="AU93" s="12">
        <f t="shared" si="57"/>
        <v>0</v>
      </c>
      <c r="AV93" s="12">
        <f t="shared" si="58"/>
        <v>6740</v>
      </c>
      <c r="AW93" s="12">
        <f>MAX(AV$4:AV93)</f>
        <v>6740</v>
      </c>
      <c r="AX93" s="8">
        <f t="shared" si="59"/>
        <v>0</v>
      </c>
      <c r="BH93" s="19"/>
      <c r="BI93" s="19"/>
      <c r="BJ93" s="12"/>
      <c r="BK93" s="12"/>
      <c r="BL93" s="12"/>
      <c r="BM93" s="8"/>
    </row>
    <row r="94" spans="1:65" x14ac:dyDescent="0.3">
      <c r="A94" s="1">
        <v>42676</v>
      </c>
      <c r="B94" s="1">
        <v>42676</v>
      </c>
      <c r="C94" s="1" t="s">
        <v>44</v>
      </c>
      <c r="D94" s="3">
        <v>1255</v>
      </c>
      <c r="E94" s="3">
        <v>-200</v>
      </c>
      <c r="F94" s="3">
        <f t="shared" si="30"/>
        <v>1055</v>
      </c>
      <c r="G94" s="11">
        <f t="shared" si="31"/>
        <v>0</v>
      </c>
      <c r="H94" s="3" t="s">
        <v>38</v>
      </c>
      <c r="I94" s="2" t="s">
        <v>11</v>
      </c>
      <c r="J94" s="2">
        <v>11</v>
      </c>
      <c r="L94" s="2">
        <f t="shared" si="32"/>
        <v>1</v>
      </c>
      <c r="M94" s="2" t="s">
        <v>21</v>
      </c>
      <c r="N94" s="14">
        <v>7</v>
      </c>
      <c r="O94" s="2">
        <v>103390</v>
      </c>
      <c r="P94" s="2">
        <v>103343</v>
      </c>
      <c r="Q94" s="2">
        <v>103444</v>
      </c>
      <c r="R94" s="6">
        <f t="shared" si="33"/>
        <v>5.4</v>
      </c>
      <c r="S94" s="6">
        <f t="shared" si="34"/>
        <v>4.7</v>
      </c>
      <c r="U94" s="6">
        <f t="shared" si="35"/>
        <v>-5.4</v>
      </c>
      <c r="V94" s="6">
        <f t="shared" si="36"/>
        <v>4.7</v>
      </c>
      <c r="W94" s="7">
        <f t="shared" si="37"/>
        <v>1</v>
      </c>
      <c r="X94" s="7">
        <f t="shared" si="38"/>
        <v>0</v>
      </c>
      <c r="Y94" s="6">
        <f t="shared" si="39"/>
        <v>0</v>
      </c>
      <c r="Z94" s="6"/>
      <c r="AA94" s="6">
        <f t="shared" si="40"/>
        <v>-20</v>
      </c>
      <c r="AB94" s="6">
        <f t="shared" si="41"/>
        <v>-20</v>
      </c>
      <c r="AC94" s="13">
        <f t="shared" si="42"/>
        <v>-10</v>
      </c>
      <c r="AD94" s="7">
        <f t="shared" si="43"/>
        <v>0</v>
      </c>
      <c r="AE94" s="13">
        <f t="shared" si="44"/>
        <v>-20</v>
      </c>
      <c r="AF94" s="13">
        <f t="shared" si="45"/>
        <v>0</v>
      </c>
      <c r="AG94" s="13">
        <f t="shared" si="46"/>
        <v>0</v>
      </c>
      <c r="AH94" s="13">
        <f t="shared" si="47"/>
        <v>0</v>
      </c>
      <c r="AI94" s="13">
        <f t="shared" si="48"/>
        <v>190</v>
      </c>
      <c r="AJ94" s="14">
        <f t="shared" si="49"/>
        <v>0</v>
      </c>
      <c r="AL94" s="12">
        <f t="shared" si="50"/>
        <v>243</v>
      </c>
      <c r="AM94" s="12">
        <f t="shared" si="51"/>
        <v>12</v>
      </c>
      <c r="AN94" s="12">
        <f t="shared" si="52"/>
        <v>-240</v>
      </c>
      <c r="AO94" s="12">
        <f t="shared" si="53"/>
        <v>4620</v>
      </c>
      <c r="AP94" s="12">
        <f>MAX(AO$4:AO94)</f>
        <v>7505</v>
      </c>
      <c r="AQ94" s="8">
        <f t="shared" si="54"/>
        <v>-0.38441039307128583</v>
      </c>
      <c r="AS94" s="12">
        <f t="shared" si="55"/>
        <v>337</v>
      </c>
      <c r="AT94" s="12">
        <f t="shared" si="56"/>
        <v>16</v>
      </c>
      <c r="AU94" s="12">
        <f t="shared" si="57"/>
        <v>0</v>
      </c>
      <c r="AV94" s="12">
        <f t="shared" si="58"/>
        <v>6740</v>
      </c>
      <c r="AW94" s="12">
        <f>MAX(AV$4:AV94)</f>
        <v>6740</v>
      </c>
      <c r="AX94" s="8">
        <f t="shared" si="59"/>
        <v>0</v>
      </c>
      <c r="BH94" s="19"/>
      <c r="BI94" s="19"/>
      <c r="BJ94" s="12"/>
      <c r="BK94" s="12"/>
      <c r="BL94" s="12"/>
      <c r="BM94" s="8"/>
    </row>
    <row r="95" spans="1:65" x14ac:dyDescent="0.3">
      <c r="A95" s="1">
        <v>42664</v>
      </c>
      <c r="B95" s="1">
        <v>42676</v>
      </c>
      <c r="C95" s="1" t="s">
        <v>44</v>
      </c>
      <c r="D95" s="3">
        <v>1345</v>
      </c>
      <c r="E95" s="3">
        <v>-200</v>
      </c>
      <c r="F95" s="3">
        <f t="shared" si="30"/>
        <v>1145</v>
      </c>
      <c r="G95" s="11">
        <f t="shared" si="31"/>
        <v>12</v>
      </c>
      <c r="H95" s="3" t="s">
        <v>38</v>
      </c>
      <c r="L95" s="2">
        <f t="shared" si="32"/>
        <v>1</v>
      </c>
      <c r="M95" s="2" t="s">
        <v>21</v>
      </c>
      <c r="N95" s="14">
        <v>7</v>
      </c>
      <c r="O95" s="2">
        <v>103270</v>
      </c>
      <c r="P95" s="2">
        <v>103014</v>
      </c>
      <c r="Q95" s="2">
        <v>103479</v>
      </c>
      <c r="R95" s="6">
        <f t="shared" si="33"/>
        <v>26.3</v>
      </c>
      <c r="S95" s="6">
        <f t="shared" si="34"/>
        <v>20.2</v>
      </c>
      <c r="U95" s="6">
        <f t="shared" si="35"/>
        <v>-26.3</v>
      </c>
      <c r="V95" s="6">
        <f t="shared" si="36"/>
        <v>20.2</v>
      </c>
      <c r="W95" s="7">
        <f t="shared" si="37"/>
        <v>1</v>
      </c>
      <c r="X95" s="7">
        <f t="shared" si="38"/>
        <v>1</v>
      </c>
      <c r="Y95" s="6">
        <f t="shared" si="39"/>
        <v>-20</v>
      </c>
      <c r="Z95" s="6"/>
      <c r="AA95" s="6">
        <f t="shared" si="40"/>
        <v>-20</v>
      </c>
      <c r="AB95" s="6">
        <f t="shared" si="41"/>
        <v>-20</v>
      </c>
      <c r="AC95" s="13">
        <f t="shared" si="42"/>
        <v>-30</v>
      </c>
      <c r="AD95" s="7">
        <f t="shared" si="43"/>
        <v>0</v>
      </c>
      <c r="AE95" s="13">
        <f t="shared" si="44"/>
        <v>0</v>
      </c>
      <c r="AF95" s="13">
        <f t="shared" si="45"/>
        <v>0</v>
      </c>
      <c r="AG95" s="13">
        <f t="shared" si="46"/>
        <v>0</v>
      </c>
      <c r="AH95" s="13">
        <f t="shared" si="47"/>
        <v>-20</v>
      </c>
      <c r="AI95" s="13">
        <f t="shared" si="48"/>
        <v>170</v>
      </c>
      <c r="AJ95" s="14">
        <f t="shared" si="49"/>
        <v>0</v>
      </c>
      <c r="AL95" s="12">
        <f t="shared" si="50"/>
        <v>243</v>
      </c>
      <c r="AM95" s="12">
        <f t="shared" si="51"/>
        <v>12</v>
      </c>
      <c r="AN95" s="12">
        <f t="shared" si="52"/>
        <v>-240</v>
      </c>
      <c r="AO95" s="12">
        <f t="shared" si="53"/>
        <v>4380</v>
      </c>
      <c r="AP95" s="12">
        <f>MAX(AO$4:AO95)</f>
        <v>7505</v>
      </c>
      <c r="AQ95" s="8">
        <f t="shared" si="54"/>
        <v>-0.41638907395069952</v>
      </c>
      <c r="AS95" s="12">
        <f t="shared" si="55"/>
        <v>337</v>
      </c>
      <c r="AT95" s="12">
        <f t="shared" si="56"/>
        <v>16</v>
      </c>
      <c r="AU95" s="12">
        <f t="shared" si="57"/>
        <v>-320</v>
      </c>
      <c r="AV95" s="12">
        <f t="shared" si="58"/>
        <v>6420</v>
      </c>
      <c r="AW95" s="12">
        <f>MAX(AV$4:AV95)</f>
        <v>6740</v>
      </c>
      <c r="AX95" s="8">
        <f t="shared" si="59"/>
        <v>-4.7477744807121663E-2</v>
      </c>
      <c r="BH95" s="19"/>
      <c r="BI95" s="19"/>
      <c r="BJ95" s="12"/>
      <c r="BK95" s="12"/>
      <c r="BL95" s="12"/>
      <c r="BM95" s="8"/>
    </row>
    <row r="96" spans="1:65" x14ac:dyDescent="0.3">
      <c r="A96" s="1">
        <v>42657</v>
      </c>
      <c r="B96" s="1">
        <v>42676</v>
      </c>
      <c r="C96" s="1" t="s">
        <v>45</v>
      </c>
      <c r="D96" s="3">
        <v>1435</v>
      </c>
      <c r="E96" s="3">
        <v>0</v>
      </c>
      <c r="F96" s="3">
        <f t="shared" si="30"/>
        <v>1435</v>
      </c>
      <c r="G96" s="11">
        <f t="shared" si="31"/>
        <v>19</v>
      </c>
      <c r="H96" s="3" t="s">
        <v>17</v>
      </c>
      <c r="L96" s="2">
        <f t="shared" si="32"/>
        <v>1</v>
      </c>
      <c r="M96" s="2" t="s">
        <v>20</v>
      </c>
      <c r="N96" s="14">
        <v>7</v>
      </c>
      <c r="O96" s="2">
        <v>111100</v>
      </c>
      <c r="P96" s="2">
        <v>111226</v>
      </c>
      <c r="Q96" s="2">
        <v>110873</v>
      </c>
      <c r="R96" s="6">
        <f t="shared" si="33"/>
        <v>13.3</v>
      </c>
      <c r="S96" s="6">
        <f t="shared" si="34"/>
        <v>22</v>
      </c>
      <c r="U96" s="6">
        <f t="shared" si="35"/>
        <v>-13.3</v>
      </c>
      <c r="V96" s="6">
        <f t="shared" si="36"/>
        <v>22</v>
      </c>
      <c r="W96" s="7">
        <f t="shared" si="37"/>
        <v>1</v>
      </c>
      <c r="X96" s="7">
        <f t="shared" si="38"/>
        <v>1</v>
      </c>
      <c r="Y96" s="6">
        <f t="shared" si="39"/>
        <v>0</v>
      </c>
      <c r="Z96" s="6"/>
      <c r="AA96" s="6">
        <f t="shared" si="40"/>
        <v>0</v>
      </c>
      <c r="AB96" s="6">
        <f t="shared" si="41"/>
        <v>15</v>
      </c>
      <c r="AC96" s="13">
        <f t="shared" si="42"/>
        <v>-15</v>
      </c>
      <c r="AD96" s="7">
        <f t="shared" si="43"/>
        <v>1</v>
      </c>
      <c r="AE96" s="13">
        <f t="shared" si="44"/>
        <v>0</v>
      </c>
      <c r="AF96" s="13">
        <f t="shared" si="45"/>
        <v>0</v>
      </c>
      <c r="AG96" s="13">
        <f t="shared" si="46"/>
        <v>0</v>
      </c>
      <c r="AH96" s="13">
        <f t="shared" si="47"/>
        <v>15</v>
      </c>
      <c r="AI96" s="13">
        <f t="shared" si="48"/>
        <v>185</v>
      </c>
      <c r="AJ96" s="14">
        <f t="shared" si="49"/>
        <v>1</v>
      </c>
      <c r="AL96" s="12">
        <f t="shared" si="50"/>
        <v>243</v>
      </c>
      <c r="AM96" s="12">
        <f t="shared" si="51"/>
        <v>12</v>
      </c>
      <c r="AN96" s="12">
        <f t="shared" si="52"/>
        <v>180</v>
      </c>
      <c r="AO96" s="12">
        <f t="shared" si="53"/>
        <v>4560</v>
      </c>
      <c r="AP96" s="12">
        <f>MAX(AO$4:AO96)</f>
        <v>7505</v>
      </c>
      <c r="AQ96" s="8">
        <f t="shared" si="54"/>
        <v>-0.39240506329113922</v>
      </c>
      <c r="AS96" s="12">
        <f t="shared" si="55"/>
        <v>337</v>
      </c>
      <c r="AT96" s="12">
        <f t="shared" si="56"/>
        <v>16</v>
      </c>
      <c r="AU96" s="12">
        <f t="shared" si="57"/>
        <v>240</v>
      </c>
      <c r="AV96" s="12">
        <f t="shared" si="58"/>
        <v>6660</v>
      </c>
      <c r="AW96" s="12">
        <f>MAX(AV$4:AV96)</f>
        <v>6740</v>
      </c>
      <c r="AX96" s="8">
        <f t="shared" si="59"/>
        <v>-1.1869436201780416E-2</v>
      </c>
      <c r="BH96" s="19"/>
      <c r="BI96" s="19"/>
      <c r="BJ96" s="12"/>
      <c r="BK96" s="12"/>
      <c r="BL96" s="12"/>
      <c r="BM96" s="8"/>
    </row>
    <row r="97" spans="1:65" x14ac:dyDescent="0.3">
      <c r="A97" s="1">
        <v>42655</v>
      </c>
      <c r="B97" s="1">
        <v>42677</v>
      </c>
      <c r="C97" s="1" t="s">
        <v>44</v>
      </c>
      <c r="D97" s="3">
        <v>655</v>
      </c>
      <c r="E97" s="3">
        <v>-200</v>
      </c>
      <c r="F97" s="3">
        <f t="shared" si="30"/>
        <v>455</v>
      </c>
      <c r="G97" s="11">
        <f t="shared" si="31"/>
        <v>22</v>
      </c>
      <c r="H97" s="3" t="s">
        <v>38</v>
      </c>
      <c r="L97" s="2">
        <f t="shared" si="32"/>
        <v>1</v>
      </c>
      <c r="M97" s="2" t="s">
        <v>21</v>
      </c>
      <c r="N97" s="14">
        <v>7</v>
      </c>
      <c r="O97" s="2">
        <v>102550</v>
      </c>
      <c r="P97" s="2">
        <v>102541</v>
      </c>
      <c r="Q97" s="2">
        <v>103311</v>
      </c>
      <c r="R97" s="6">
        <f t="shared" si="33"/>
        <v>1.6</v>
      </c>
      <c r="S97" s="6">
        <f t="shared" si="34"/>
        <v>75.400000000000006</v>
      </c>
      <c r="U97" s="6">
        <f t="shared" si="35"/>
        <v>-1.6</v>
      </c>
      <c r="V97" s="6">
        <f t="shared" si="36"/>
        <v>75.400000000000006</v>
      </c>
      <c r="W97" s="7">
        <f t="shared" si="37"/>
        <v>1</v>
      </c>
      <c r="X97" s="7">
        <f t="shared" si="38"/>
        <v>1</v>
      </c>
      <c r="Y97" s="6">
        <f t="shared" si="39"/>
        <v>0</v>
      </c>
      <c r="Z97" s="6"/>
      <c r="AA97" s="6">
        <f t="shared" si="40"/>
        <v>0</v>
      </c>
      <c r="AB97" s="6">
        <f t="shared" si="41"/>
        <v>15</v>
      </c>
      <c r="AC97" s="13">
        <f t="shared" si="42"/>
        <v>0</v>
      </c>
      <c r="AD97" s="7">
        <f t="shared" si="43"/>
        <v>1</v>
      </c>
      <c r="AE97" s="13">
        <f t="shared" si="44"/>
        <v>0</v>
      </c>
      <c r="AF97" s="13">
        <f t="shared" si="45"/>
        <v>0</v>
      </c>
      <c r="AG97" s="13">
        <f t="shared" si="46"/>
        <v>0</v>
      </c>
      <c r="AH97" s="13">
        <f t="shared" si="47"/>
        <v>15</v>
      </c>
      <c r="AI97" s="13">
        <f t="shared" si="48"/>
        <v>200</v>
      </c>
      <c r="AJ97" s="14">
        <f t="shared" si="49"/>
        <v>1</v>
      </c>
      <c r="AL97" s="12">
        <f t="shared" si="50"/>
        <v>228</v>
      </c>
      <c r="AM97" s="12">
        <f t="shared" si="51"/>
        <v>11</v>
      </c>
      <c r="AN97" s="12">
        <f t="shared" si="52"/>
        <v>165</v>
      </c>
      <c r="AO97" s="12">
        <f t="shared" si="53"/>
        <v>4725</v>
      </c>
      <c r="AP97" s="12">
        <f>MAX(AO$4:AO97)</f>
        <v>7505</v>
      </c>
      <c r="AQ97" s="8">
        <f t="shared" si="54"/>
        <v>-0.37041972018654229</v>
      </c>
      <c r="AS97" s="12">
        <f t="shared" si="55"/>
        <v>337</v>
      </c>
      <c r="AT97" s="12">
        <f t="shared" si="56"/>
        <v>16</v>
      </c>
      <c r="AU97" s="12">
        <f t="shared" si="57"/>
        <v>240</v>
      </c>
      <c r="AV97" s="12">
        <f t="shared" si="58"/>
        <v>6900</v>
      </c>
      <c r="AW97" s="12">
        <f>MAX(AV$4:AV97)</f>
        <v>6900</v>
      </c>
      <c r="AX97" s="8">
        <f t="shared" si="59"/>
        <v>0</v>
      </c>
      <c r="BH97" s="19"/>
      <c r="BI97" s="19"/>
      <c r="BJ97" s="12"/>
      <c r="BK97" s="12"/>
      <c r="BL97" s="12"/>
      <c r="BM97" s="8"/>
    </row>
    <row r="98" spans="1:65" x14ac:dyDescent="0.3">
      <c r="A98" s="1">
        <v>42677</v>
      </c>
      <c r="B98" s="1">
        <v>42677</v>
      </c>
      <c r="C98" s="1" t="s">
        <v>45</v>
      </c>
      <c r="D98" s="3">
        <v>840</v>
      </c>
      <c r="E98" s="3">
        <v>0</v>
      </c>
      <c r="F98" s="3">
        <f t="shared" si="30"/>
        <v>840</v>
      </c>
      <c r="G98" s="11">
        <f t="shared" si="31"/>
        <v>0</v>
      </c>
      <c r="H98" s="3" t="s">
        <v>17</v>
      </c>
      <c r="L98" s="2">
        <f t="shared" si="32"/>
        <v>1</v>
      </c>
      <c r="M98" s="2" t="s">
        <v>21</v>
      </c>
      <c r="N98" s="14">
        <v>7</v>
      </c>
      <c r="O98" s="2">
        <v>110960</v>
      </c>
      <c r="P98" s="2">
        <v>110591</v>
      </c>
      <c r="Q98" s="2">
        <v>111397</v>
      </c>
      <c r="R98" s="6">
        <f t="shared" si="33"/>
        <v>37.6</v>
      </c>
      <c r="S98" s="6">
        <f t="shared" si="34"/>
        <v>43</v>
      </c>
      <c r="U98" s="6">
        <f t="shared" si="35"/>
        <v>-37.6</v>
      </c>
      <c r="V98" s="6">
        <f t="shared" si="36"/>
        <v>43</v>
      </c>
      <c r="W98" s="7">
        <f t="shared" si="37"/>
        <v>1</v>
      </c>
      <c r="X98" s="7">
        <f t="shared" si="38"/>
        <v>1</v>
      </c>
      <c r="Y98" s="6">
        <f t="shared" si="39"/>
        <v>-20</v>
      </c>
      <c r="Z98" s="6"/>
      <c r="AA98" s="6">
        <f t="shared" si="40"/>
        <v>-20</v>
      </c>
      <c r="AB98" s="6">
        <f t="shared" si="41"/>
        <v>-20</v>
      </c>
      <c r="AC98" s="13">
        <f t="shared" si="42"/>
        <v>-20</v>
      </c>
      <c r="AD98" s="7">
        <f t="shared" si="43"/>
        <v>0</v>
      </c>
      <c r="AE98" s="13">
        <f t="shared" si="44"/>
        <v>0</v>
      </c>
      <c r="AF98" s="13">
        <f t="shared" si="45"/>
        <v>0</v>
      </c>
      <c r="AG98" s="13">
        <f t="shared" si="46"/>
        <v>0</v>
      </c>
      <c r="AH98" s="13">
        <f t="shared" si="47"/>
        <v>-20</v>
      </c>
      <c r="AI98" s="13">
        <f t="shared" si="48"/>
        <v>180</v>
      </c>
      <c r="AJ98" s="14">
        <f t="shared" si="49"/>
        <v>0</v>
      </c>
      <c r="AL98" s="12">
        <f t="shared" si="50"/>
        <v>228</v>
      </c>
      <c r="AM98" s="12">
        <f t="shared" si="51"/>
        <v>11</v>
      </c>
      <c r="AN98" s="12">
        <f t="shared" si="52"/>
        <v>-220</v>
      </c>
      <c r="AO98" s="12">
        <f t="shared" si="53"/>
        <v>4505</v>
      </c>
      <c r="AP98" s="12">
        <f>MAX(AO$4:AO98)</f>
        <v>7505</v>
      </c>
      <c r="AQ98" s="8">
        <f t="shared" si="54"/>
        <v>-0.39973351099267157</v>
      </c>
      <c r="AS98" s="12">
        <f t="shared" si="55"/>
        <v>337</v>
      </c>
      <c r="AT98" s="12">
        <f t="shared" si="56"/>
        <v>16</v>
      </c>
      <c r="AU98" s="12">
        <f t="shared" si="57"/>
        <v>-320</v>
      </c>
      <c r="AV98" s="12">
        <f t="shared" si="58"/>
        <v>6580</v>
      </c>
      <c r="AW98" s="12">
        <f>MAX(AV$4:AV98)</f>
        <v>6900</v>
      </c>
      <c r="AX98" s="8">
        <f t="shared" si="59"/>
        <v>-4.6376811594202899E-2</v>
      </c>
      <c r="BH98" s="19"/>
      <c r="BI98" s="19"/>
      <c r="BJ98" s="12"/>
      <c r="BK98" s="12"/>
      <c r="BL98" s="12"/>
      <c r="BM98" s="8"/>
    </row>
    <row r="99" spans="1:65" x14ac:dyDescent="0.3">
      <c r="A99" s="1">
        <v>42677</v>
      </c>
      <c r="B99" s="1">
        <v>42677</v>
      </c>
      <c r="C99" s="1" t="s">
        <v>45</v>
      </c>
      <c r="D99" s="3">
        <v>1145</v>
      </c>
      <c r="E99" s="3">
        <v>0</v>
      </c>
      <c r="F99" s="3">
        <f t="shared" si="30"/>
        <v>1145</v>
      </c>
      <c r="G99" s="11">
        <f t="shared" si="31"/>
        <v>0</v>
      </c>
      <c r="H99" s="3" t="s">
        <v>17</v>
      </c>
      <c r="I99" s="2" t="s">
        <v>11</v>
      </c>
      <c r="J99" s="2">
        <v>12</v>
      </c>
      <c r="L99" s="2">
        <f t="shared" si="32"/>
        <v>1</v>
      </c>
      <c r="M99" s="2" t="s">
        <v>21</v>
      </c>
      <c r="N99" s="14">
        <v>7</v>
      </c>
      <c r="O99" s="2">
        <v>110660</v>
      </c>
      <c r="P99" s="2">
        <v>110591</v>
      </c>
      <c r="Q99" s="2">
        <v>111397</v>
      </c>
      <c r="R99" s="6">
        <f t="shared" si="33"/>
        <v>7.6</v>
      </c>
      <c r="S99" s="6">
        <f t="shared" si="34"/>
        <v>73</v>
      </c>
      <c r="U99" s="6">
        <f t="shared" si="35"/>
        <v>-7.6</v>
      </c>
      <c r="V99" s="6">
        <f t="shared" si="36"/>
        <v>73</v>
      </c>
      <c r="W99" s="7">
        <f t="shared" si="37"/>
        <v>1</v>
      </c>
      <c r="X99" s="7">
        <f t="shared" si="38"/>
        <v>0</v>
      </c>
      <c r="Y99" s="6">
        <f t="shared" si="39"/>
        <v>0</v>
      </c>
      <c r="Z99" s="6"/>
      <c r="AA99" s="6">
        <f t="shared" si="40"/>
        <v>0</v>
      </c>
      <c r="AB99" s="6">
        <f t="shared" si="41"/>
        <v>15</v>
      </c>
      <c r="AC99" s="13">
        <f t="shared" si="42"/>
        <v>-5</v>
      </c>
      <c r="AD99" s="7">
        <f t="shared" si="43"/>
        <v>1</v>
      </c>
      <c r="AE99" s="13">
        <f t="shared" si="44"/>
        <v>15</v>
      </c>
      <c r="AF99" s="13">
        <f t="shared" si="45"/>
        <v>0</v>
      </c>
      <c r="AG99" s="13">
        <f t="shared" si="46"/>
        <v>0</v>
      </c>
      <c r="AH99" s="13">
        <f t="shared" si="47"/>
        <v>0</v>
      </c>
      <c r="AI99" s="13">
        <f t="shared" si="48"/>
        <v>180</v>
      </c>
      <c r="AJ99" s="14">
        <f t="shared" si="49"/>
        <v>0</v>
      </c>
      <c r="AL99" s="12">
        <f t="shared" si="50"/>
        <v>228</v>
      </c>
      <c r="AM99" s="12">
        <f t="shared" si="51"/>
        <v>11</v>
      </c>
      <c r="AN99" s="12">
        <f t="shared" si="52"/>
        <v>165</v>
      </c>
      <c r="AO99" s="12">
        <f t="shared" si="53"/>
        <v>4670</v>
      </c>
      <c r="AP99" s="12">
        <f>MAX(AO$4:AO99)</f>
        <v>7505</v>
      </c>
      <c r="AQ99" s="8">
        <f t="shared" si="54"/>
        <v>-0.37774816788807464</v>
      </c>
      <c r="AS99" s="12">
        <f t="shared" si="55"/>
        <v>329</v>
      </c>
      <c r="AT99" s="12">
        <f t="shared" si="56"/>
        <v>16</v>
      </c>
      <c r="AU99" s="12">
        <f t="shared" si="57"/>
        <v>0</v>
      </c>
      <c r="AV99" s="12">
        <f t="shared" si="58"/>
        <v>6580</v>
      </c>
      <c r="AW99" s="12">
        <f>MAX(AV$4:AV99)</f>
        <v>6900</v>
      </c>
      <c r="AX99" s="8">
        <f t="shared" si="59"/>
        <v>-4.6376811594202899E-2</v>
      </c>
      <c r="BH99" s="19"/>
      <c r="BI99" s="19"/>
      <c r="BJ99" s="12"/>
      <c r="BK99" s="12"/>
      <c r="BL99" s="12"/>
      <c r="BM99" s="8"/>
    </row>
    <row r="100" spans="1:65" x14ac:dyDescent="0.3">
      <c r="A100" s="1">
        <v>42677</v>
      </c>
      <c r="B100" s="1">
        <v>42677</v>
      </c>
      <c r="C100" s="1" t="s">
        <v>44</v>
      </c>
      <c r="D100" s="3">
        <v>1610</v>
      </c>
      <c r="E100" s="3">
        <v>-200</v>
      </c>
      <c r="F100" s="3">
        <f t="shared" si="30"/>
        <v>1410</v>
      </c>
      <c r="G100" s="11">
        <f t="shared" si="31"/>
        <v>0</v>
      </c>
      <c r="H100" s="3" t="s">
        <v>38</v>
      </c>
      <c r="I100" s="2" t="s">
        <v>11</v>
      </c>
      <c r="J100" s="2">
        <v>18</v>
      </c>
      <c r="K100" s="2" t="s">
        <v>11</v>
      </c>
      <c r="L100" s="2">
        <f t="shared" si="32"/>
        <v>1</v>
      </c>
      <c r="M100" s="2" t="s">
        <v>20</v>
      </c>
      <c r="N100" s="14">
        <v>7</v>
      </c>
      <c r="O100" s="2">
        <v>103290</v>
      </c>
      <c r="P100" s="2">
        <v>103311</v>
      </c>
      <c r="Q100" s="2">
        <v>102823</v>
      </c>
      <c r="R100" s="6">
        <f t="shared" si="33"/>
        <v>2.8</v>
      </c>
      <c r="S100" s="6">
        <f t="shared" si="34"/>
        <v>46</v>
      </c>
      <c r="U100" s="6">
        <f t="shared" si="35"/>
        <v>-2.8</v>
      </c>
      <c r="V100" s="6">
        <f t="shared" si="36"/>
        <v>46</v>
      </c>
      <c r="W100" s="7">
        <f t="shared" si="37"/>
        <v>1</v>
      </c>
      <c r="X100" s="7">
        <f t="shared" si="38"/>
        <v>0</v>
      </c>
      <c r="Y100" s="6">
        <f t="shared" si="39"/>
        <v>0</v>
      </c>
      <c r="Z100" s="6"/>
      <c r="AA100" s="6">
        <f t="shared" si="40"/>
        <v>0</v>
      </c>
      <c r="AB100" s="6">
        <f t="shared" si="41"/>
        <v>15</v>
      </c>
      <c r="AC100" s="13">
        <f t="shared" si="42"/>
        <v>10</v>
      </c>
      <c r="AD100" s="7">
        <f t="shared" si="43"/>
        <v>1</v>
      </c>
      <c r="AE100" s="13">
        <f t="shared" si="44"/>
        <v>15</v>
      </c>
      <c r="AF100" s="13">
        <f t="shared" si="45"/>
        <v>15</v>
      </c>
      <c r="AG100" s="13">
        <f t="shared" si="46"/>
        <v>0</v>
      </c>
      <c r="AH100" s="13">
        <f t="shared" si="47"/>
        <v>0</v>
      </c>
      <c r="AI100" s="13">
        <f t="shared" si="48"/>
        <v>180</v>
      </c>
      <c r="AJ100" s="14">
        <f t="shared" si="49"/>
        <v>0</v>
      </c>
      <c r="AL100" s="12">
        <f t="shared" si="50"/>
        <v>228</v>
      </c>
      <c r="AM100" s="12">
        <f t="shared" si="51"/>
        <v>11</v>
      </c>
      <c r="AN100" s="12">
        <f t="shared" si="52"/>
        <v>165</v>
      </c>
      <c r="AO100" s="12">
        <f t="shared" si="53"/>
        <v>4835</v>
      </c>
      <c r="AP100" s="12">
        <f>MAX(AO$4:AO100)</f>
        <v>7505</v>
      </c>
      <c r="AQ100" s="8">
        <f t="shared" si="54"/>
        <v>-0.3557628247834777</v>
      </c>
      <c r="AS100" s="12">
        <f t="shared" si="55"/>
        <v>329</v>
      </c>
      <c r="AT100" s="12">
        <f t="shared" si="56"/>
        <v>16</v>
      </c>
      <c r="AU100" s="12">
        <f t="shared" si="57"/>
        <v>0</v>
      </c>
      <c r="AV100" s="12">
        <f t="shared" si="58"/>
        <v>6580</v>
      </c>
      <c r="AW100" s="12">
        <f>MAX(AV$4:AV100)</f>
        <v>6900</v>
      </c>
      <c r="AX100" s="8">
        <f t="shared" si="59"/>
        <v>-4.6376811594202899E-2</v>
      </c>
      <c r="BH100" s="19"/>
      <c r="BI100" s="19"/>
      <c r="BJ100" s="12"/>
      <c r="BK100" s="12"/>
      <c r="BL100" s="12"/>
      <c r="BM100" s="8"/>
    </row>
    <row r="101" spans="1:65" x14ac:dyDescent="0.3">
      <c r="A101" s="1">
        <v>42689</v>
      </c>
      <c r="B101" s="1">
        <v>42690</v>
      </c>
      <c r="C101" s="1" t="s">
        <v>44</v>
      </c>
      <c r="D101" s="3">
        <v>325</v>
      </c>
      <c r="E101" s="3">
        <v>-200</v>
      </c>
      <c r="F101" s="3">
        <f t="shared" si="30"/>
        <v>125</v>
      </c>
      <c r="G101" s="11">
        <f t="shared" si="31"/>
        <v>1</v>
      </c>
      <c r="H101" s="3" t="s">
        <v>43</v>
      </c>
      <c r="L101" s="2">
        <f t="shared" si="32"/>
        <v>1</v>
      </c>
      <c r="M101" s="2" t="s">
        <v>21</v>
      </c>
      <c r="N101" s="14">
        <v>10</v>
      </c>
      <c r="O101" s="2">
        <v>134330</v>
      </c>
      <c r="P101" s="2">
        <v>134296</v>
      </c>
      <c r="Q101" s="2">
        <v>135048</v>
      </c>
      <c r="R101" s="6">
        <f t="shared" si="33"/>
        <v>4.4000000000000004</v>
      </c>
      <c r="S101" s="6">
        <f t="shared" si="34"/>
        <v>70.8</v>
      </c>
      <c r="U101" s="6">
        <f t="shared" si="35"/>
        <v>-4.4000000000000004</v>
      </c>
      <c r="V101" s="6">
        <f t="shared" si="36"/>
        <v>70.8</v>
      </c>
      <c r="W101" s="7">
        <f t="shared" si="37"/>
        <v>1</v>
      </c>
      <c r="X101" s="7">
        <f t="shared" si="38"/>
        <v>1</v>
      </c>
      <c r="Y101" s="6">
        <f t="shared" si="39"/>
        <v>0</v>
      </c>
      <c r="Z101" s="6"/>
      <c r="AA101" s="6">
        <f t="shared" si="40"/>
        <v>0</v>
      </c>
      <c r="AB101" s="6">
        <f t="shared" si="41"/>
        <v>15</v>
      </c>
      <c r="AC101" s="13">
        <f t="shared" si="42"/>
        <v>25</v>
      </c>
      <c r="AD101" s="7">
        <f t="shared" si="43"/>
        <v>1</v>
      </c>
      <c r="AE101" s="13">
        <f t="shared" si="44"/>
        <v>0</v>
      </c>
      <c r="AF101" s="13">
        <f t="shared" si="45"/>
        <v>0</v>
      </c>
      <c r="AG101" s="13">
        <f t="shared" si="46"/>
        <v>0</v>
      </c>
      <c r="AH101" s="13">
        <f t="shared" si="47"/>
        <v>15</v>
      </c>
      <c r="AI101" s="13">
        <f t="shared" si="48"/>
        <v>195</v>
      </c>
      <c r="AJ101" s="14">
        <f t="shared" si="49"/>
        <v>1</v>
      </c>
      <c r="AL101" s="12">
        <f t="shared" si="50"/>
        <v>241.75</v>
      </c>
      <c r="AM101" s="12">
        <f t="shared" si="51"/>
        <v>12</v>
      </c>
      <c r="AN101" s="12">
        <f t="shared" si="52"/>
        <v>180</v>
      </c>
      <c r="AO101" s="12">
        <f t="shared" si="53"/>
        <v>5015</v>
      </c>
      <c r="AP101" s="12">
        <f>MAX(AO$4:AO101)</f>
        <v>7505</v>
      </c>
      <c r="AQ101" s="8">
        <f t="shared" si="54"/>
        <v>-0.33177881412391741</v>
      </c>
      <c r="AS101" s="12">
        <f t="shared" si="55"/>
        <v>329</v>
      </c>
      <c r="AT101" s="12">
        <f t="shared" si="56"/>
        <v>16</v>
      </c>
      <c r="AU101" s="12">
        <f t="shared" si="57"/>
        <v>240</v>
      </c>
      <c r="AV101" s="12">
        <f t="shared" si="58"/>
        <v>6820</v>
      </c>
      <c r="AW101" s="12">
        <f>MAX(AV$4:AV101)</f>
        <v>6900</v>
      </c>
      <c r="AX101" s="8">
        <f t="shared" si="59"/>
        <v>-1.1594202898550725E-2</v>
      </c>
      <c r="BH101" s="19"/>
      <c r="BI101" s="19"/>
      <c r="BJ101" s="12"/>
      <c r="BK101" s="12"/>
      <c r="BL101" s="12"/>
      <c r="BM101" s="8"/>
    </row>
    <row r="102" spans="1:65" x14ac:dyDescent="0.3">
      <c r="A102" s="1">
        <v>42690</v>
      </c>
      <c r="B102" s="1">
        <v>42690</v>
      </c>
      <c r="C102" s="1" t="s">
        <v>44</v>
      </c>
      <c r="D102" s="3">
        <v>1120</v>
      </c>
      <c r="E102" s="3">
        <v>-200</v>
      </c>
      <c r="F102" s="3">
        <f t="shared" si="30"/>
        <v>920</v>
      </c>
      <c r="G102" s="11">
        <f t="shared" si="31"/>
        <v>0</v>
      </c>
      <c r="H102" s="3" t="s">
        <v>43</v>
      </c>
      <c r="I102" s="2" t="s">
        <v>11</v>
      </c>
      <c r="J102" s="2">
        <v>15</v>
      </c>
      <c r="L102" s="2">
        <f t="shared" si="32"/>
        <v>1</v>
      </c>
      <c r="M102" s="2" t="s">
        <v>20</v>
      </c>
      <c r="N102" s="14">
        <v>10</v>
      </c>
      <c r="O102" s="2">
        <v>134710</v>
      </c>
      <c r="P102" s="2">
        <v>134978</v>
      </c>
      <c r="Q102" s="2">
        <v>134400</v>
      </c>
      <c r="R102" s="6">
        <f t="shared" si="33"/>
        <v>27.8</v>
      </c>
      <c r="S102" s="6">
        <f t="shared" si="34"/>
        <v>30</v>
      </c>
      <c r="U102" s="6">
        <f t="shared" si="35"/>
        <v>-27.8</v>
      </c>
      <c r="V102" s="6">
        <f t="shared" si="36"/>
        <v>30</v>
      </c>
      <c r="W102" s="7">
        <f t="shared" si="37"/>
        <v>1</v>
      </c>
      <c r="X102" s="7">
        <f t="shared" si="38"/>
        <v>0</v>
      </c>
      <c r="Y102" s="6">
        <f t="shared" si="39"/>
        <v>-20</v>
      </c>
      <c r="Z102" s="6"/>
      <c r="AA102" s="6">
        <f t="shared" si="40"/>
        <v>-20</v>
      </c>
      <c r="AB102" s="6">
        <f t="shared" si="41"/>
        <v>-20</v>
      </c>
      <c r="AC102" s="13">
        <f t="shared" si="42"/>
        <v>5</v>
      </c>
      <c r="AD102" s="7">
        <f t="shared" si="43"/>
        <v>0</v>
      </c>
      <c r="AE102" s="13">
        <f t="shared" si="44"/>
        <v>-20</v>
      </c>
      <c r="AF102" s="13">
        <f t="shared" si="45"/>
        <v>0</v>
      </c>
      <c r="AG102" s="13">
        <f t="shared" si="46"/>
        <v>0</v>
      </c>
      <c r="AH102" s="13">
        <f t="shared" si="47"/>
        <v>0</v>
      </c>
      <c r="AI102" s="13">
        <f t="shared" si="48"/>
        <v>195</v>
      </c>
      <c r="AJ102" s="14">
        <f t="shared" si="49"/>
        <v>0</v>
      </c>
      <c r="AL102" s="12">
        <f t="shared" si="50"/>
        <v>241.75</v>
      </c>
      <c r="AM102" s="12">
        <f t="shared" si="51"/>
        <v>12</v>
      </c>
      <c r="AN102" s="12">
        <f t="shared" si="52"/>
        <v>-240</v>
      </c>
      <c r="AO102" s="12">
        <f t="shared" si="53"/>
        <v>4775</v>
      </c>
      <c r="AP102" s="12">
        <f>MAX(AO$4:AO102)</f>
        <v>7505</v>
      </c>
      <c r="AQ102" s="8">
        <f t="shared" si="54"/>
        <v>-0.3637574950033311</v>
      </c>
      <c r="AS102" s="12">
        <f t="shared" si="55"/>
        <v>341</v>
      </c>
      <c r="AT102" s="12">
        <f t="shared" si="56"/>
        <v>17</v>
      </c>
      <c r="AU102" s="12">
        <f t="shared" si="57"/>
        <v>0</v>
      </c>
      <c r="AV102" s="12">
        <f t="shared" si="58"/>
        <v>6820</v>
      </c>
      <c r="AW102" s="12">
        <f>MAX(AV$4:AV102)</f>
        <v>6900</v>
      </c>
      <c r="AX102" s="8">
        <f t="shared" si="59"/>
        <v>-1.1594202898550725E-2</v>
      </c>
      <c r="BH102" s="19"/>
      <c r="BI102" s="19"/>
      <c r="BJ102" s="12"/>
      <c r="BK102" s="12"/>
      <c r="BL102" s="12"/>
      <c r="BM102" s="8"/>
    </row>
    <row r="103" spans="1:65" x14ac:dyDescent="0.3">
      <c r="A103" s="1">
        <v>42691</v>
      </c>
      <c r="B103" s="1">
        <v>42691</v>
      </c>
      <c r="C103" s="1" t="s">
        <v>44</v>
      </c>
      <c r="D103" s="3">
        <v>1935</v>
      </c>
      <c r="E103" s="3">
        <v>-200</v>
      </c>
      <c r="F103" s="3">
        <f t="shared" si="30"/>
        <v>1735</v>
      </c>
      <c r="G103" s="11">
        <f t="shared" si="31"/>
        <v>0</v>
      </c>
      <c r="H103" s="3" t="s">
        <v>43</v>
      </c>
      <c r="K103" s="2" t="s">
        <v>11</v>
      </c>
      <c r="L103" s="2">
        <f t="shared" si="32"/>
        <v>1</v>
      </c>
      <c r="M103" s="2" t="s">
        <v>20</v>
      </c>
      <c r="N103" s="14">
        <v>10</v>
      </c>
      <c r="O103" s="2">
        <v>134570</v>
      </c>
      <c r="P103" s="2">
        <v>134580</v>
      </c>
      <c r="Q103" s="2">
        <v>134560</v>
      </c>
      <c r="R103" s="6">
        <f t="shared" si="33"/>
        <v>2</v>
      </c>
      <c r="S103" s="6">
        <f t="shared" si="34"/>
        <v>0</v>
      </c>
      <c r="U103" s="6">
        <f t="shared" si="35"/>
        <v>-2</v>
      </c>
      <c r="V103" s="6">
        <f t="shared" si="36"/>
        <v>0</v>
      </c>
      <c r="W103" s="7">
        <f t="shared" si="37"/>
        <v>1</v>
      </c>
      <c r="X103" s="7">
        <f t="shared" si="38"/>
        <v>0</v>
      </c>
      <c r="Y103" s="6">
        <f t="shared" si="39"/>
        <v>0</v>
      </c>
      <c r="Z103" s="6"/>
      <c r="AA103" s="6">
        <f t="shared" si="40"/>
        <v>-20</v>
      </c>
      <c r="AB103" s="6">
        <f t="shared" si="41"/>
        <v>-20</v>
      </c>
      <c r="AC103" s="13">
        <f t="shared" si="42"/>
        <v>-15</v>
      </c>
      <c r="AD103" s="7">
        <f t="shared" si="43"/>
        <v>0</v>
      </c>
      <c r="AE103" s="13">
        <f t="shared" si="44"/>
        <v>0</v>
      </c>
      <c r="AF103" s="13">
        <f t="shared" si="45"/>
        <v>-20</v>
      </c>
      <c r="AG103" s="13">
        <f t="shared" si="46"/>
        <v>0</v>
      </c>
      <c r="AH103" s="13">
        <f t="shared" si="47"/>
        <v>0</v>
      </c>
      <c r="AI103" s="13">
        <f t="shared" si="48"/>
        <v>195</v>
      </c>
      <c r="AJ103" s="14">
        <f t="shared" si="49"/>
        <v>0</v>
      </c>
      <c r="AL103" s="12">
        <f t="shared" si="50"/>
        <v>238.75</v>
      </c>
      <c r="AM103" s="12">
        <f t="shared" si="51"/>
        <v>11</v>
      </c>
      <c r="AN103" s="12">
        <f t="shared" si="52"/>
        <v>-220</v>
      </c>
      <c r="AO103" s="12">
        <f t="shared" si="53"/>
        <v>4555</v>
      </c>
      <c r="AP103" s="12">
        <f>MAX(AO$4:AO103)</f>
        <v>7505</v>
      </c>
      <c r="AQ103" s="8">
        <f t="shared" si="54"/>
        <v>-0.39307128580946038</v>
      </c>
      <c r="AS103" s="12">
        <f t="shared" si="55"/>
        <v>341</v>
      </c>
      <c r="AT103" s="12">
        <f t="shared" si="56"/>
        <v>17</v>
      </c>
      <c r="AU103" s="12">
        <f t="shared" si="57"/>
        <v>0</v>
      </c>
      <c r="AV103" s="12">
        <f t="shared" si="58"/>
        <v>6820</v>
      </c>
      <c r="AW103" s="12">
        <f>MAX(AV$4:AV103)</f>
        <v>6900</v>
      </c>
      <c r="AX103" s="8">
        <f t="shared" si="59"/>
        <v>-1.1594202898550725E-2</v>
      </c>
      <c r="BH103" s="19"/>
      <c r="BI103" s="19"/>
      <c r="BJ103" s="12"/>
      <c r="BK103" s="12"/>
      <c r="BL103" s="12"/>
      <c r="BM103" s="8"/>
    </row>
    <row r="104" spans="1:65" x14ac:dyDescent="0.3">
      <c r="A104" s="1">
        <v>42692</v>
      </c>
      <c r="B104" s="1">
        <v>42692</v>
      </c>
      <c r="C104" s="1" t="s">
        <v>45</v>
      </c>
      <c r="D104" s="3">
        <v>1110</v>
      </c>
      <c r="E104" s="3">
        <v>0</v>
      </c>
      <c r="F104" s="3">
        <f t="shared" si="30"/>
        <v>1110</v>
      </c>
      <c r="G104" s="11">
        <f t="shared" si="31"/>
        <v>0</v>
      </c>
      <c r="H104" s="3" t="s">
        <v>17</v>
      </c>
      <c r="L104" s="2">
        <f t="shared" si="32"/>
        <v>1</v>
      </c>
      <c r="M104" s="2" t="s">
        <v>20</v>
      </c>
      <c r="N104" s="14">
        <v>7</v>
      </c>
      <c r="O104" s="2">
        <v>106240</v>
      </c>
      <c r="P104" s="2">
        <v>106423</v>
      </c>
      <c r="Q104" s="2">
        <v>106002</v>
      </c>
      <c r="R104" s="6">
        <f t="shared" si="33"/>
        <v>19</v>
      </c>
      <c r="S104" s="6">
        <f t="shared" si="34"/>
        <v>23.1</v>
      </c>
      <c r="U104" s="6">
        <f t="shared" si="35"/>
        <v>-19</v>
      </c>
      <c r="V104" s="6">
        <f t="shared" si="36"/>
        <v>23.1</v>
      </c>
      <c r="W104" s="7">
        <f t="shared" si="37"/>
        <v>1</v>
      </c>
      <c r="X104" s="7">
        <f t="shared" si="38"/>
        <v>1</v>
      </c>
      <c r="Y104" s="6">
        <f t="shared" si="39"/>
        <v>0</v>
      </c>
      <c r="Z104" s="6"/>
      <c r="AA104" s="6">
        <f t="shared" si="40"/>
        <v>0</v>
      </c>
      <c r="AB104" s="6">
        <f t="shared" si="41"/>
        <v>15</v>
      </c>
      <c r="AC104" s="13">
        <f t="shared" si="42"/>
        <v>0</v>
      </c>
      <c r="AD104" s="7">
        <f t="shared" si="43"/>
        <v>1</v>
      </c>
      <c r="AE104" s="13">
        <f t="shared" si="44"/>
        <v>0</v>
      </c>
      <c r="AF104" s="13">
        <f t="shared" si="45"/>
        <v>0</v>
      </c>
      <c r="AG104" s="13">
        <f t="shared" si="46"/>
        <v>0</v>
      </c>
      <c r="AH104" s="13">
        <f t="shared" si="47"/>
        <v>15</v>
      </c>
      <c r="AI104" s="13">
        <f t="shared" si="48"/>
        <v>210</v>
      </c>
      <c r="AJ104" s="14">
        <f t="shared" si="49"/>
        <v>1</v>
      </c>
      <c r="AL104" s="12">
        <f t="shared" si="50"/>
        <v>227.75</v>
      </c>
      <c r="AM104" s="12">
        <f t="shared" si="51"/>
        <v>11</v>
      </c>
      <c r="AN104" s="12">
        <f t="shared" si="52"/>
        <v>165</v>
      </c>
      <c r="AO104" s="12">
        <f t="shared" si="53"/>
        <v>4720</v>
      </c>
      <c r="AP104" s="12">
        <f>MAX(AO$4:AO104)</f>
        <v>7505</v>
      </c>
      <c r="AQ104" s="8">
        <f t="shared" si="54"/>
        <v>-0.37108594270486345</v>
      </c>
      <c r="AS104" s="12">
        <f t="shared" si="55"/>
        <v>341</v>
      </c>
      <c r="AT104" s="12">
        <f t="shared" si="56"/>
        <v>17</v>
      </c>
      <c r="AU104" s="12">
        <f t="shared" si="57"/>
        <v>255</v>
      </c>
      <c r="AV104" s="12">
        <f t="shared" si="58"/>
        <v>7075</v>
      </c>
      <c r="AW104" s="12">
        <f>MAX(AV$4:AV104)</f>
        <v>7075</v>
      </c>
      <c r="AX104" s="8">
        <f t="shared" si="59"/>
        <v>0</v>
      </c>
      <c r="BH104" s="19"/>
      <c r="BI104" s="19"/>
      <c r="BJ104" s="12"/>
      <c r="BK104" s="12"/>
      <c r="BL104" s="12"/>
      <c r="BM104" s="8"/>
    </row>
    <row r="105" spans="1:65" x14ac:dyDescent="0.3">
      <c r="A105" s="1">
        <v>42692</v>
      </c>
      <c r="B105" s="1">
        <v>42692</v>
      </c>
      <c r="C105" s="1" t="s">
        <v>44</v>
      </c>
      <c r="D105" s="3">
        <v>1345</v>
      </c>
      <c r="E105" s="3">
        <v>-200</v>
      </c>
      <c r="F105" s="3">
        <f t="shared" si="30"/>
        <v>1145</v>
      </c>
      <c r="G105" s="11">
        <f t="shared" si="31"/>
        <v>0</v>
      </c>
      <c r="H105" s="3" t="s">
        <v>43</v>
      </c>
      <c r="L105" s="2">
        <f t="shared" si="32"/>
        <v>1</v>
      </c>
      <c r="M105" s="2" t="s">
        <v>21</v>
      </c>
      <c r="N105" s="14">
        <v>10</v>
      </c>
      <c r="O105" s="2">
        <v>134970</v>
      </c>
      <c r="P105" s="2">
        <v>134928</v>
      </c>
      <c r="Q105" s="2">
        <v>135216</v>
      </c>
      <c r="R105" s="6">
        <f t="shared" si="33"/>
        <v>5.2</v>
      </c>
      <c r="S105" s="6">
        <f t="shared" si="34"/>
        <v>23.6</v>
      </c>
      <c r="U105" s="6">
        <f t="shared" si="35"/>
        <v>-5.2</v>
      </c>
      <c r="V105" s="6">
        <f t="shared" si="36"/>
        <v>23.6</v>
      </c>
      <c r="W105" s="7">
        <f t="shared" si="37"/>
        <v>1</v>
      </c>
      <c r="X105" s="7">
        <f t="shared" si="38"/>
        <v>1</v>
      </c>
      <c r="Y105" s="6">
        <f t="shared" si="39"/>
        <v>0</v>
      </c>
      <c r="Z105" s="6"/>
      <c r="AA105" s="6">
        <f t="shared" si="40"/>
        <v>0</v>
      </c>
      <c r="AB105" s="6">
        <f t="shared" si="41"/>
        <v>15</v>
      </c>
      <c r="AC105" s="13">
        <f t="shared" si="42"/>
        <v>15</v>
      </c>
      <c r="AD105" s="7">
        <f t="shared" si="43"/>
        <v>1</v>
      </c>
      <c r="AE105" s="13">
        <f t="shared" si="44"/>
        <v>0</v>
      </c>
      <c r="AF105" s="13">
        <f t="shared" si="45"/>
        <v>0</v>
      </c>
      <c r="AG105" s="13">
        <f t="shared" si="46"/>
        <v>0</v>
      </c>
      <c r="AH105" s="13">
        <f t="shared" si="47"/>
        <v>15</v>
      </c>
      <c r="AI105" s="13">
        <f t="shared" si="48"/>
        <v>225</v>
      </c>
      <c r="AJ105" s="14">
        <f t="shared" si="49"/>
        <v>1</v>
      </c>
      <c r="AL105" s="12">
        <f t="shared" si="50"/>
        <v>227.75</v>
      </c>
      <c r="AM105" s="12">
        <f t="shared" si="51"/>
        <v>11</v>
      </c>
      <c r="AN105" s="12">
        <f t="shared" si="52"/>
        <v>165</v>
      </c>
      <c r="AO105" s="12">
        <f t="shared" si="53"/>
        <v>4885</v>
      </c>
      <c r="AP105" s="12">
        <f>MAX(AO$4:AO105)</f>
        <v>7505</v>
      </c>
      <c r="AQ105" s="8">
        <f t="shared" si="54"/>
        <v>-0.34910059960026651</v>
      </c>
      <c r="AS105" s="12">
        <f t="shared" si="55"/>
        <v>341</v>
      </c>
      <c r="AT105" s="12">
        <f t="shared" si="56"/>
        <v>17</v>
      </c>
      <c r="AU105" s="12">
        <f t="shared" si="57"/>
        <v>255</v>
      </c>
      <c r="AV105" s="12">
        <f t="shared" si="58"/>
        <v>7330</v>
      </c>
      <c r="AW105" s="12">
        <f>MAX(AV$4:AV105)</f>
        <v>7330</v>
      </c>
      <c r="AX105" s="8">
        <f t="shared" si="59"/>
        <v>0</v>
      </c>
      <c r="BH105" s="19"/>
      <c r="BI105" s="19"/>
      <c r="BJ105" s="12"/>
      <c r="BK105" s="12"/>
      <c r="BL105" s="12"/>
      <c r="BM105" s="8"/>
    </row>
    <row r="106" spans="1:65" x14ac:dyDescent="0.3">
      <c r="A106" s="1">
        <v>42692</v>
      </c>
      <c r="B106" s="1">
        <v>42692</v>
      </c>
      <c r="C106" s="1" t="s">
        <v>44</v>
      </c>
      <c r="D106" s="3">
        <v>1350</v>
      </c>
      <c r="E106" s="3">
        <v>-200</v>
      </c>
      <c r="F106" s="3">
        <f t="shared" si="30"/>
        <v>1150</v>
      </c>
      <c r="G106" s="11">
        <f t="shared" si="31"/>
        <v>0</v>
      </c>
      <c r="H106" s="3" t="s">
        <v>38</v>
      </c>
      <c r="L106" s="2">
        <f t="shared" si="32"/>
        <v>1</v>
      </c>
      <c r="M106" s="2" t="s">
        <v>21</v>
      </c>
      <c r="N106" s="14">
        <v>7</v>
      </c>
      <c r="O106" s="2">
        <v>110170</v>
      </c>
      <c r="P106" s="2">
        <v>109793</v>
      </c>
      <c r="Q106" s="2">
        <v>110838</v>
      </c>
      <c r="R106" s="6">
        <f t="shared" si="33"/>
        <v>38.4</v>
      </c>
      <c r="S106" s="6">
        <f t="shared" si="34"/>
        <v>66.099999999999994</v>
      </c>
      <c r="U106" s="6">
        <f t="shared" si="35"/>
        <v>-38.4</v>
      </c>
      <c r="V106" s="6">
        <f t="shared" si="36"/>
        <v>66.099999999999994</v>
      </c>
      <c r="W106" s="7">
        <f t="shared" si="37"/>
        <v>1</v>
      </c>
      <c r="X106" s="7">
        <f t="shared" si="38"/>
        <v>1</v>
      </c>
      <c r="Y106" s="6">
        <f t="shared" si="39"/>
        <v>-20</v>
      </c>
      <c r="Z106" s="6"/>
      <c r="AA106" s="6">
        <f t="shared" si="40"/>
        <v>-20</v>
      </c>
      <c r="AB106" s="6">
        <f t="shared" si="41"/>
        <v>-20</v>
      </c>
      <c r="AC106" s="13">
        <f t="shared" si="42"/>
        <v>-5</v>
      </c>
      <c r="AD106" s="7">
        <f t="shared" si="43"/>
        <v>0</v>
      </c>
      <c r="AE106" s="13">
        <f t="shared" si="44"/>
        <v>0</v>
      </c>
      <c r="AF106" s="13">
        <f t="shared" si="45"/>
        <v>0</v>
      </c>
      <c r="AG106" s="13">
        <f t="shared" si="46"/>
        <v>0</v>
      </c>
      <c r="AH106" s="13">
        <f t="shared" si="47"/>
        <v>-20</v>
      </c>
      <c r="AI106" s="13">
        <f t="shared" si="48"/>
        <v>205</v>
      </c>
      <c r="AJ106" s="14">
        <f t="shared" si="49"/>
        <v>0</v>
      </c>
      <c r="AL106" s="12">
        <f t="shared" si="50"/>
        <v>227.75</v>
      </c>
      <c r="AM106" s="12">
        <f t="shared" si="51"/>
        <v>11</v>
      </c>
      <c r="AN106" s="12">
        <f t="shared" si="52"/>
        <v>-220</v>
      </c>
      <c r="AO106" s="12">
        <f t="shared" si="53"/>
        <v>4665</v>
      </c>
      <c r="AP106" s="12">
        <f>MAX(AO$4:AO106)</f>
        <v>7505</v>
      </c>
      <c r="AQ106" s="8">
        <f t="shared" si="54"/>
        <v>-0.37841439040639574</v>
      </c>
      <c r="AS106" s="12">
        <f t="shared" si="55"/>
        <v>341</v>
      </c>
      <c r="AT106" s="12">
        <f t="shared" si="56"/>
        <v>17</v>
      </c>
      <c r="AU106" s="12">
        <f t="shared" si="57"/>
        <v>-340</v>
      </c>
      <c r="AV106" s="12">
        <f t="shared" si="58"/>
        <v>6990</v>
      </c>
      <c r="AW106" s="12">
        <f>MAX(AV$4:AV106)</f>
        <v>7330</v>
      </c>
      <c r="AX106" s="8">
        <f t="shared" si="59"/>
        <v>-4.6384720327421552E-2</v>
      </c>
      <c r="BH106" s="19"/>
      <c r="BI106" s="19"/>
      <c r="BJ106" s="12"/>
      <c r="BK106" s="12"/>
      <c r="BL106" s="12"/>
      <c r="BM106" s="8"/>
    </row>
    <row r="107" spans="1:65" x14ac:dyDescent="0.3">
      <c r="A107" s="1">
        <v>42691</v>
      </c>
      <c r="B107" s="1">
        <v>42692</v>
      </c>
      <c r="C107" s="1" t="s">
        <v>44</v>
      </c>
      <c r="D107" s="3">
        <v>2555</v>
      </c>
      <c r="E107" s="3">
        <v>-200</v>
      </c>
      <c r="F107" s="3">
        <f t="shared" si="30"/>
        <v>2355</v>
      </c>
      <c r="G107" s="11">
        <f t="shared" si="31"/>
        <v>1</v>
      </c>
      <c r="H107" s="3" t="s">
        <v>43</v>
      </c>
      <c r="L107" s="2">
        <f t="shared" si="32"/>
        <v>1</v>
      </c>
      <c r="M107" s="2" t="s">
        <v>20</v>
      </c>
      <c r="N107" s="14">
        <v>10</v>
      </c>
      <c r="O107" s="2">
        <v>135340</v>
      </c>
      <c r="P107" s="2">
        <v>135635</v>
      </c>
      <c r="Q107" s="2">
        <v>134928</v>
      </c>
      <c r="R107" s="6">
        <f t="shared" si="33"/>
        <v>30.5</v>
      </c>
      <c r="S107" s="6">
        <f t="shared" si="34"/>
        <v>40.200000000000003</v>
      </c>
      <c r="U107" s="6">
        <f t="shared" si="35"/>
        <v>-30.5</v>
      </c>
      <c r="V107" s="6">
        <f t="shared" si="36"/>
        <v>40.200000000000003</v>
      </c>
      <c r="W107" s="7">
        <f t="shared" si="37"/>
        <v>1</v>
      </c>
      <c r="X107" s="7">
        <f t="shared" si="38"/>
        <v>1</v>
      </c>
      <c r="Y107" s="6">
        <f t="shared" si="39"/>
        <v>-20</v>
      </c>
      <c r="Z107" s="6"/>
      <c r="AA107" s="6">
        <f t="shared" si="40"/>
        <v>-20</v>
      </c>
      <c r="AB107" s="6">
        <f t="shared" si="41"/>
        <v>-20</v>
      </c>
      <c r="AC107" s="13">
        <f t="shared" si="42"/>
        <v>-25</v>
      </c>
      <c r="AD107" s="7">
        <f t="shared" si="43"/>
        <v>0</v>
      </c>
      <c r="AE107" s="13">
        <f t="shared" si="44"/>
        <v>0</v>
      </c>
      <c r="AF107" s="13">
        <f t="shared" si="45"/>
        <v>0</v>
      </c>
      <c r="AG107" s="13">
        <f t="shared" si="46"/>
        <v>0</v>
      </c>
      <c r="AH107" s="13">
        <f t="shared" si="47"/>
        <v>-20</v>
      </c>
      <c r="AI107" s="13">
        <f t="shared" si="48"/>
        <v>185</v>
      </c>
      <c r="AJ107" s="14">
        <f t="shared" si="49"/>
        <v>0</v>
      </c>
      <c r="AL107" s="12">
        <f t="shared" si="50"/>
        <v>227.75</v>
      </c>
      <c r="AM107" s="12">
        <f t="shared" si="51"/>
        <v>11</v>
      </c>
      <c r="AN107" s="12">
        <f t="shared" si="52"/>
        <v>-220</v>
      </c>
      <c r="AO107" s="12">
        <f t="shared" si="53"/>
        <v>4445</v>
      </c>
      <c r="AP107" s="12">
        <f>MAX(AO$4:AO107)</f>
        <v>7505</v>
      </c>
      <c r="AQ107" s="8">
        <f t="shared" si="54"/>
        <v>-0.40772818121252496</v>
      </c>
      <c r="AS107" s="12">
        <f t="shared" si="55"/>
        <v>341</v>
      </c>
      <c r="AT107" s="12">
        <f t="shared" si="56"/>
        <v>17</v>
      </c>
      <c r="AU107" s="12">
        <f t="shared" si="57"/>
        <v>-340</v>
      </c>
      <c r="AV107" s="12">
        <f t="shared" si="58"/>
        <v>6650</v>
      </c>
      <c r="AW107" s="12">
        <f>MAX(AV$4:AV107)</f>
        <v>7330</v>
      </c>
      <c r="AX107" s="8">
        <f t="shared" si="59"/>
        <v>-9.2769440654843105E-2</v>
      </c>
      <c r="BH107" s="19"/>
      <c r="BI107" s="19"/>
      <c r="BJ107" s="12"/>
      <c r="BK107" s="12"/>
      <c r="BL107" s="12"/>
      <c r="BM107" s="8"/>
    </row>
    <row r="108" spans="1:65" x14ac:dyDescent="0.3">
      <c r="A108" s="1">
        <v>42695</v>
      </c>
      <c r="B108" s="1">
        <v>42695</v>
      </c>
      <c r="C108" s="1" t="s">
        <v>44</v>
      </c>
      <c r="D108" s="3">
        <v>1540</v>
      </c>
      <c r="E108" s="3">
        <v>-200</v>
      </c>
      <c r="F108" s="3">
        <f t="shared" si="30"/>
        <v>1340</v>
      </c>
      <c r="G108" s="11">
        <f t="shared" si="31"/>
        <v>0</v>
      </c>
      <c r="H108" s="3" t="s">
        <v>37</v>
      </c>
      <c r="I108" s="2" t="s">
        <v>11</v>
      </c>
      <c r="J108" s="2">
        <v>13</v>
      </c>
      <c r="L108" s="2">
        <f t="shared" si="32"/>
        <v>1</v>
      </c>
      <c r="M108" s="2" t="s">
        <v>20</v>
      </c>
      <c r="N108" s="14">
        <v>8</v>
      </c>
      <c r="O108" s="2">
        <v>73800</v>
      </c>
      <c r="P108" s="2">
        <v>73811</v>
      </c>
      <c r="Q108" s="2">
        <v>73529</v>
      </c>
      <c r="R108" s="6">
        <f t="shared" si="33"/>
        <v>1.9</v>
      </c>
      <c r="S108" s="6">
        <f t="shared" si="34"/>
        <v>26.3</v>
      </c>
      <c r="U108" s="6">
        <f t="shared" si="35"/>
        <v>-1.9</v>
      </c>
      <c r="V108" s="6">
        <f t="shared" si="36"/>
        <v>26.3</v>
      </c>
      <c r="W108" s="7">
        <f t="shared" si="37"/>
        <v>1</v>
      </c>
      <c r="X108" s="7">
        <f t="shared" si="38"/>
        <v>0</v>
      </c>
      <c r="Y108" s="6">
        <f t="shared" si="39"/>
        <v>0</v>
      </c>
      <c r="Z108" s="6"/>
      <c r="AA108" s="6">
        <f t="shared" si="40"/>
        <v>0</v>
      </c>
      <c r="AB108" s="6">
        <f t="shared" si="41"/>
        <v>15</v>
      </c>
      <c r="AC108" s="13">
        <f t="shared" si="42"/>
        <v>-10</v>
      </c>
      <c r="AD108" s="7">
        <f t="shared" si="43"/>
        <v>1</v>
      </c>
      <c r="AE108" s="13">
        <f t="shared" si="44"/>
        <v>15</v>
      </c>
      <c r="AF108" s="13">
        <f t="shared" si="45"/>
        <v>0</v>
      </c>
      <c r="AG108" s="13">
        <f t="shared" si="46"/>
        <v>0</v>
      </c>
      <c r="AH108" s="13">
        <f t="shared" si="47"/>
        <v>0</v>
      </c>
      <c r="AI108" s="13">
        <f t="shared" si="48"/>
        <v>185</v>
      </c>
      <c r="AJ108" s="14">
        <f t="shared" si="49"/>
        <v>0</v>
      </c>
      <c r="AL108" s="12">
        <f t="shared" si="50"/>
        <v>222.25</v>
      </c>
      <c r="AM108" s="12">
        <f t="shared" si="51"/>
        <v>11</v>
      </c>
      <c r="AN108" s="12">
        <f t="shared" si="52"/>
        <v>165</v>
      </c>
      <c r="AO108" s="12">
        <f t="shared" si="53"/>
        <v>4610</v>
      </c>
      <c r="AP108" s="12">
        <f>MAX(AO$4:AO108)</f>
        <v>7505</v>
      </c>
      <c r="AQ108" s="8">
        <f t="shared" si="54"/>
        <v>-0.38574283810792803</v>
      </c>
      <c r="AS108" s="12">
        <f t="shared" si="55"/>
        <v>332.5</v>
      </c>
      <c r="AT108" s="12">
        <f t="shared" si="56"/>
        <v>16</v>
      </c>
      <c r="AU108" s="12">
        <f t="shared" si="57"/>
        <v>0</v>
      </c>
      <c r="AV108" s="12">
        <f t="shared" si="58"/>
        <v>6650</v>
      </c>
      <c r="AW108" s="12">
        <f>MAX(AV$4:AV108)</f>
        <v>7330</v>
      </c>
      <c r="AX108" s="8">
        <f t="shared" si="59"/>
        <v>-9.2769440654843105E-2</v>
      </c>
      <c r="BH108" s="19"/>
      <c r="BI108" s="19"/>
      <c r="BJ108" s="12"/>
      <c r="BK108" s="12"/>
      <c r="BL108" s="12"/>
      <c r="BM108" s="8"/>
    </row>
    <row r="109" spans="1:65" x14ac:dyDescent="0.3">
      <c r="A109" s="1">
        <v>42695</v>
      </c>
      <c r="B109" s="1">
        <v>42695</v>
      </c>
      <c r="C109" s="1" t="s">
        <v>44</v>
      </c>
      <c r="D109" s="3">
        <v>1540</v>
      </c>
      <c r="E109" s="3">
        <v>-200</v>
      </c>
      <c r="F109" s="3">
        <f t="shared" si="30"/>
        <v>1340</v>
      </c>
      <c r="G109" s="11">
        <f t="shared" si="31"/>
        <v>0</v>
      </c>
      <c r="H109" s="3" t="s">
        <v>43</v>
      </c>
      <c r="I109" s="2" t="s">
        <v>11</v>
      </c>
      <c r="J109" s="2">
        <v>44</v>
      </c>
      <c r="L109" s="2">
        <f t="shared" si="32"/>
        <v>1</v>
      </c>
      <c r="M109" s="2" t="s">
        <v>21</v>
      </c>
      <c r="N109" s="14">
        <v>10</v>
      </c>
      <c r="O109" s="2">
        <v>134300</v>
      </c>
      <c r="P109" s="2">
        <v>134230</v>
      </c>
      <c r="Q109" s="2">
        <v>134334</v>
      </c>
      <c r="R109" s="6">
        <f t="shared" si="33"/>
        <v>8</v>
      </c>
      <c r="S109" s="6">
        <f t="shared" si="34"/>
        <v>2.4</v>
      </c>
      <c r="U109" s="6">
        <f t="shared" si="35"/>
        <v>-8</v>
      </c>
      <c r="V109" s="6">
        <f t="shared" si="36"/>
        <v>2.4</v>
      </c>
      <c r="W109" s="7">
        <f t="shared" si="37"/>
        <v>1</v>
      </c>
      <c r="X109" s="7">
        <f t="shared" si="38"/>
        <v>0</v>
      </c>
      <c r="Y109" s="6">
        <f t="shared" si="39"/>
        <v>0</v>
      </c>
      <c r="Z109" s="6"/>
      <c r="AA109" s="6">
        <f t="shared" si="40"/>
        <v>-20</v>
      </c>
      <c r="AB109" s="6">
        <f t="shared" si="41"/>
        <v>-20</v>
      </c>
      <c r="AC109" s="13">
        <f t="shared" si="42"/>
        <v>-30</v>
      </c>
      <c r="AD109" s="7">
        <f t="shared" si="43"/>
        <v>0</v>
      </c>
      <c r="AE109" s="13">
        <f t="shared" si="44"/>
        <v>-20</v>
      </c>
      <c r="AF109" s="13">
        <f t="shared" si="45"/>
        <v>0</v>
      </c>
      <c r="AG109" s="13">
        <f t="shared" si="46"/>
        <v>0</v>
      </c>
      <c r="AH109" s="13">
        <f t="shared" si="47"/>
        <v>0</v>
      </c>
      <c r="AI109" s="13">
        <f t="shared" si="48"/>
        <v>185</v>
      </c>
      <c r="AJ109" s="14">
        <f t="shared" si="49"/>
        <v>0</v>
      </c>
      <c r="AL109" s="12">
        <f t="shared" si="50"/>
        <v>222.25</v>
      </c>
      <c r="AM109" s="12">
        <f t="shared" si="51"/>
        <v>11</v>
      </c>
      <c r="AN109" s="12">
        <f t="shared" si="52"/>
        <v>-220</v>
      </c>
      <c r="AO109" s="12">
        <f t="shared" si="53"/>
        <v>4390</v>
      </c>
      <c r="AP109" s="12">
        <f>MAX(AO$4:AO109)</f>
        <v>7505</v>
      </c>
      <c r="AQ109" s="8">
        <f t="shared" si="54"/>
        <v>-0.41505662891405731</v>
      </c>
      <c r="AS109" s="12">
        <f t="shared" si="55"/>
        <v>332.5</v>
      </c>
      <c r="AT109" s="12">
        <f t="shared" si="56"/>
        <v>16</v>
      </c>
      <c r="AU109" s="12">
        <f t="shared" si="57"/>
        <v>0</v>
      </c>
      <c r="AV109" s="12">
        <f t="shared" si="58"/>
        <v>6650</v>
      </c>
      <c r="AW109" s="12">
        <f>MAX(AV$4:AV109)</f>
        <v>7330</v>
      </c>
      <c r="AX109" s="8">
        <f t="shared" si="59"/>
        <v>-9.2769440654843105E-2</v>
      </c>
      <c r="BH109" s="19"/>
      <c r="BI109" s="19"/>
      <c r="BJ109" s="12"/>
      <c r="BK109" s="12"/>
      <c r="BL109" s="12"/>
      <c r="BM109" s="8"/>
    </row>
    <row r="110" spans="1:65" x14ac:dyDescent="0.3">
      <c r="A110" s="1">
        <v>42696</v>
      </c>
      <c r="B110" s="1">
        <v>42696</v>
      </c>
      <c r="C110" s="1" t="s">
        <v>44</v>
      </c>
      <c r="D110" s="3">
        <v>1145</v>
      </c>
      <c r="E110" s="3">
        <v>-200</v>
      </c>
      <c r="F110" s="3">
        <f t="shared" si="30"/>
        <v>945</v>
      </c>
      <c r="G110" s="11">
        <f t="shared" si="31"/>
        <v>0</v>
      </c>
      <c r="H110" s="3" t="s">
        <v>37</v>
      </c>
      <c r="L110" s="2">
        <f t="shared" si="32"/>
        <v>1</v>
      </c>
      <c r="M110" s="2" t="s">
        <v>20</v>
      </c>
      <c r="N110" s="14">
        <v>8</v>
      </c>
      <c r="O110" s="2">
        <v>74110</v>
      </c>
      <c r="P110" s="2">
        <v>74126</v>
      </c>
      <c r="Q110" s="2">
        <v>73737</v>
      </c>
      <c r="R110" s="6">
        <f t="shared" si="33"/>
        <v>2.4</v>
      </c>
      <c r="S110" s="6">
        <f t="shared" si="34"/>
        <v>36.5</v>
      </c>
      <c r="U110" s="6">
        <f t="shared" si="35"/>
        <v>-2.4</v>
      </c>
      <c r="V110" s="6">
        <f t="shared" si="36"/>
        <v>36.5</v>
      </c>
      <c r="W110" s="7">
        <f t="shared" si="37"/>
        <v>1</v>
      </c>
      <c r="X110" s="7">
        <f t="shared" si="38"/>
        <v>1</v>
      </c>
      <c r="Y110" s="6">
        <f t="shared" si="39"/>
        <v>0</v>
      </c>
      <c r="Z110" s="6"/>
      <c r="AA110" s="6">
        <f t="shared" si="40"/>
        <v>0</v>
      </c>
      <c r="AB110" s="6">
        <f t="shared" si="41"/>
        <v>15</v>
      </c>
      <c r="AC110" s="13">
        <f t="shared" si="42"/>
        <v>-15</v>
      </c>
      <c r="AD110" s="7">
        <f t="shared" si="43"/>
        <v>1</v>
      </c>
      <c r="AE110" s="13">
        <f t="shared" si="44"/>
        <v>0</v>
      </c>
      <c r="AF110" s="13">
        <f t="shared" si="45"/>
        <v>0</v>
      </c>
      <c r="AG110" s="13">
        <f t="shared" si="46"/>
        <v>0</v>
      </c>
      <c r="AH110" s="13">
        <f t="shared" si="47"/>
        <v>15</v>
      </c>
      <c r="AI110" s="13">
        <f t="shared" si="48"/>
        <v>200</v>
      </c>
      <c r="AJ110" s="14">
        <f t="shared" si="49"/>
        <v>1</v>
      </c>
      <c r="AL110" s="12">
        <f t="shared" si="50"/>
        <v>219.5</v>
      </c>
      <c r="AM110" s="12">
        <f t="shared" si="51"/>
        <v>10</v>
      </c>
      <c r="AN110" s="12">
        <f t="shared" si="52"/>
        <v>150</v>
      </c>
      <c r="AO110" s="12">
        <f t="shared" si="53"/>
        <v>4540</v>
      </c>
      <c r="AP110" s="12">
        <f>MAX(AO$4:AO110)</f>
        <v>7505</v>
      </c>
      <c r="AQ110" s="8">
        <f t="shared" si="54"/>
        <v>-0.39506995336442374</v>
      </c>
      <c r="AS110" s="12">
        <f t="shared" si="55"/>
        <v>332.5</v>
      </c>
      <c r="AT110" s="12">
        <f t="shared" si="56"/>
        <v>16</v>
      </c>
      <c r="AU110" s="12">
        <f t="shared" si="57"/>
        <v>240</v>
      </c>
      <c r="AV110" s="12">
        <f t="shared" si="58"/>
        <v>6890</v>
      </c>
      <c r="AW110" s="12">
        <f>MAX(AV$4:AV110)</f>
        <v>7330</v>
      </c>
      <c r="AX110" s="8">
        <f t="shared" si="59"/>
        <v>-6.0027285129604369E-2</v>
      </c>
      <c r="BH110" s="19"/>
      <c r="BI110" s="19"/>
      <c r="BJ110" s="12"/>
      <c r="BK110" s="12"/>
      <c r="BL110" s="12"/>
      <c r="BM110" s="8"/>
    </row>
    <row r="111" spans="1:65" x14ac:dyDescent="0.3">
      <c r="A111" s="1">
        <v>42697</v>
      </c>
      <c r="B111" s="1">
        <v>42697</v>
      </c>
      <c r="C111" s="1" t="s">
        <v>44</v>
      </c>
      <c r="D111" s="3">
        <v>1600</v>
      </c>
      <c r="E111" s="3">
        <v>-200</v>
      </c>
      <c r="F111" s="3">
        <f t="shared" si="30"/>
        <v>1400</v>
      </c>
      <c r="G111" s="11">
        <f t="shared" si="31"/>
        <v>0</v>
      </c>
      <c r="H111" s="3" t="s">
        <v>37</v>
      </c>
      <c r="L111" s="2">
        <f t="shared" si="32"/>
        <v>1</v>
      </c>
      <c r="M111" s="2" t="s">
        <v>21</v>
      </c>
      <c r="N111" s="14">
        <v>8</v>
      </c>
      <c r="O111" s="2">
        <v>73820</v>
      </c>
      <c r="P111" s="2">
        <v>73718</v>
      </c>
      <c r="Q111" s="2">
        <v>74003</v>
      </c>
      <c r="R111" s="6">
        <f t="shared" si="33"/>
        <v>11</v>
      </c>
      <c r="S111" s="6">
        <f t="shared" si="34"/>
        <v>17.5</v>
      </c>
      <c r="U111" s="6">
        <f t="shared" si="35"/>
        <v>-11</v>
      </c>
      <c r="V111" s="6">
        <f t="shared" si="36"/>
        <v>17.5</v>
      </c>
      <c r="W111" s="7">
        <f t="shared" si="37"/>
        <v>1</v>
      </c>
      <c r="X111" s="7">
        <f t="shared" si="38"/>
        <v>1</v>
      </c>
      <c r="Y111" s="6">
        <f t="shared" si="39"/>
        <v>0</v>
      </c>
      <c r="Z111" s="6"/>
      <c r="AA111" s="6">
        <f t="shared" si="40"/>
        <v>-20</v>
      </c>
      <c r="AB111" s="6">
        <f t="shared" si="41"/>
        <v>15</v>
      </c>
      <c r="AC111" s="13">
        <f t="shared" si="42"/>
        <v>0</v>
      </c>
      <c r="AD111" s="7">
        <f t="shared" si="43"/>
        <v>1</v>
      </c>
      <c r="AE111" s="13">
        <f t="shared" si="44"/>
        <v>0</v>
      </c>
      <c r="AF111" s="13">
        <f t="shared" si="45"/>
        <v>0</v>
      </c>
      <c r="AG111" s="13">
        <f t="shared" si="46"/>
        <v>0</v>
      </c>
      <c r="AH111" s="13">
        <f t="shared" si="47"/>
        <v>15</v>
      </c>
      <c r="AI111" s="13">
        <f t="shared" si="48"/>
        <v>215</v>
      </c>
      <c r="AJ111" s="14">
        <f t="shared" si="49"/>
        <v>1</v>
      </c>
      <c r="AL111" s="12">
        <f t="shared" si="50"/>
        <v>227</v>
      </c>
      <c r="AM111" s="12">
        <f t="shared" si="51"/>
        <v>11</v>
      </c>
      <c r="AN111" s="12">
        <f t="shared" si="52"/>
        <v>165</v>
      </c>
      <c r="AO111" s="12">
        <f t="shared" si="53"/>
        <v>4705</v>
      </c>
      <c r="AP111" s="12">
        <f>MAX(AO$4:AO111)</f>
        <v>7505</v>
      </c>
      <c r="AQ111" s="8">
        <f t="shared" si="54"/>
        <v>-0.37308461025982675</v>
      </c>
      <c r="AS111" s="12">
        <f t="shared" si="55"/>
        <v>332.5</v>
      </c>
      <c r="AT111" s="12">
        <f t="shared" si="56"/>
        <v>16</v>
      </c>
      <c r="AU111" s="12">
        <f t="shared" si="57"/>
        <v>240</v>
      </c>
      <c r="AV111" s="12">
        <f t="shared" si="58"/>
        <v>7130</v>
      </c>
      <c r="AW111" s="12">
        <f>MAX(AV$4:AV111)</f>
        <v>7330</v>
      </c>
      <c r="AX111" s="8">
        <f t="shared" si="59"/>
        <v>-2.7285129604365622E-2</v>
      </c>
      <c r="BH111" s="19"/>
      <c r="BI111" s="19"/>
      <c r="BJ111" s="12"/>
      <c r="BK111" s="12"/>
      <c r="BL111" s="12"/>
      <c r="BM111" s="8"/>
    </row>
    <row r="112" spans="1:65" x14ac:dyDescent="0.3">
      <c r="A112" s="1">
        <v>42697</v>
      </c>
      <c r="B112" s="1">
        <v>42697</v>
      </c>
      <c r="C112" s="1" t="s">
        <v>44</v>
      </c>
      <c r="D112" s="3">
        <v>1610</v>
      </c>
      <c r="E112" s="3">
        <v>-200</v>
      </c>
      <c r="F112" s="3">
        <f t="shared" si="30"/>
        <v>1410</v>
      </c>
      <c r="G112" s="11">
        <f t="shared" si="31"/>
        <v>0</v>
      </c>
      <c r="H112" s="3" t="s">
        <v>43</v>
      </c>
      <c r="L112" s="2">
        <f t="shared" si="32"/>
        <v>1</v>
      </c>
      <c r="M112" s="2" t="s">
        <v>20</v>
      </c>
      <c r="N112" s="14">
        <v>10</v>
      </c>
      <c r="O112" s="2">
        <v>135060</v>
      </c>
      <c r="P112" s="2">
        <v>135158</v>
      </c>
      <c r="Q112" s="2">
        <v>134720</v>
      </c>
      <c r="R112" s="6">
        <f t="shared" si="33"/>
        <v>10.8</v>
      </c>
      <c r="S112" s="6">
        <f t="shared" si="34"/>
        <v>33</v>
      </c>
      <c r="U112" s="6">
        <f t="shared" si="35"/>
        <v>-10.8</v>
      </c>
      <c r="V112" s="6">
        <f t="shared" si="36"/>
        <v>33</v>
      </c>
      <c r="W112" s="7">
        <f t="shared" si="37"/>
        <v>1</v>
      </c>
      <c r="X112" s="7">
        <f t="shared" si="38"/>
        <v>1</v>
      </c>
      <c r="Y112" s="6">
        <f t="shared" si="39"/>
        <v>0</v>
      </c>
      <c r="Z112" s="6"/>
      <c r="AA112" s="6">
        <f t="shared" si="40"/>
        <v>0</v>
      </c>
      <c r="AB112" s="6">
        <f t="shared" si="41"/>
        <v>15</v>
      </c>
      <c r="AC112" s="13">
        <f t="shared" si="42"/>
        <v>15</v>
      </c>
      <c r="AD112" s="7">
        <f t="shared" si="43"/>
        <v>1</v>
      </c>
      <c r="AE112" s="13">
        <f t="shared" si="44"/>
        <v>0</v>
      </c>
      <c r="AF112" s="13">
        <f t="shared" si="45"/>
        <v>0</v>
      </c>
      <c r="AG112" s="13">
        <f t="shared" si="46"/>
        <v>0</v>
      </c>
      <c r="AH112" s="13">
        <f t="shared" si="47"/>
        <v>15</v>
      </c>
      <c r="AI112" s="13">
        <f t="shared" si="48"/>
        <v>230</v>
      </c>
      <c r="AJ112" s="14">
        <f t="shared" si="49"/>
        <v>1</v>
      </c>
      <c r="AL112" s="12">
        <f t="shared" si="50"/>
        <v>227</v>
      </c>
      <c r="AM112" s="12">
        <f t="shared" si="51"/>
        <v>11</v>
      </c>
      <c r="AN112" s="12">
        <f t="shared" si="52"/>
        <v>165</v>
      </c>
      <c r="AO112" s="12">
        <f t="shared" si="53"/>
        <v>4870</v>
      </c>
      <c r="AP112" s="12">
        <f>MAX(AO$4:AO112)</f>
        <v>7505</v>
      </c>
      <c r="AQ112" s="8">
        <f t="shared" si="54"/>
        <v>-0.35109926715522982</v>
      </c>
      <c r="AS112" s="12">
        <f t="shared" si="55"/>
        <v>332.5</v>
      </c>
      <c r="AT112" s="12">
        <f t="shared" si="56"/>
        <v>16</v>
      </c>
      <c r="AU112" s="12">
        <f t="shared" si="57"/>
        <v>240</v>
      </c>
      <c r="AV112" s="12">
        <f t="shared" si="58"/>
        <v>7370</v>
      </c>
      <c r="AW112" s="12">
        <f>MAX(AV$4:AV112)</f>
        <v>7370</v>
      </c>
      <c r="AX112" s="8">
        <f t="shared" si="59"/>
        <v>0</v>
      </c>
      <c r="BH112" s="19"/>
      <c r="BI112" s="19"/>
      <c r="BJ112" s="12"/>
      <c r="BK112" s="12"/>
      <c r="BL112" s="12"/>
      <c r="BM112" s="8"/>
    </row>
    <row r="113" spans="1:65" x14ac:dyDescent="0.3">
      <c r="A113" s="1">
        <v>42698</v>
      </c>
      <c r="B113" s="1">
        <v>42698</v>
      </c>
      <c r="C113" s="1" t="s">
        <v>44</v>
      </c>
      <c r="D113" s="3">
        <v>1155</v>
      </c>
      <c r="E113" s="3">
        <v>-200</v>
      </c>
      <c r="F113" s="3">
        <f t="shared" si="30"/>
        <v>955</v>
      </c>
      <c r="G113" s="11">
        <f t="shared" si="31"/>
        <v>0</v>
      </c>
      <c r="H113" s="3" t="s">
        <v>37</v>
      </c>
      <c r="L113" s="2">
        <f t="shared" si="32"/>
        <v>1</v>
      </c>
      <c r="M113" s="2" t="s">
        <v>20</v>
      </c>
      <c r="N113" s="14">
        <v>8</v>
      </c>
      <c r="O113" s="2">
        <v>74150</v>
      </c>
      <c r="P113" s="2">
        <v>74179</v>
      </c>
      <c r="Q113" s="2">
        <v>73836</v>
      </c>
      <c r="R113" s="6">
        <f t="shared" si="33"/>
        <v>3.7</v>
      </c>
      <c r="S113" s="6">
        <f t="shared" si="34"/>
        <v>30.6</v>
      </c>
      <c r="U113" s="6">
        <f t="shared" si="35"/>
        <v>-3.7</v>
      </c>
      <c r="V113" s="6">
        <f t="shared" si="36"/>
        <v>30.6</v>
      </c>
      <c r="W113" s="7">
        <f t="shared" si="37"/>
        <v>1</v>
      </c>
      <c r="X113" s="7">
        <f t="shared" si="38"/>
        <v>1</v>
      </c>
      <c r="Y113" s="6">
        <f t="shared" si="39"/>
        <v>0</v>
      </c>
      <c r="Z113" s="6"/>
      <c r="AA113" s="6">
        <f t="shared" si="40"/>
        <v>0</v>
      </c>
      <c r="AB113" s="6">
        <f t="shared" si="41"/>
        <v>15</v>
      </c>
      <c r="AC113" s="13">
        <f t="shared" si="42"/>
        <v>30</v>
      </c>
      <c r="AD113" s="7">
        <f t="shared" si="43"/>
        <v>1</v>
      </c>
      <c r="AE113" s="13">
        <f t="shared" si="44"/>
        <v>0</v>
      </c>
      <c r="AF113" s="13">
        <f t="shared" si="45"/>
        <v>0</v>
      </c>
      <c r="AG113" s="13">
        <f t="shared" si="46"/>
        <v>0</v>
      </c>
      <c r="AH113" s="13">
        <f t="shared" si="47"/>
        <v>15</v>
      </c>
      <c r="AI113" s="13">
        <f t="shared" si="48"/>
        <v>245</v>
      </c>
      <c r="AJ113" s="14">
        <f t="shared" si="49"/>
        <v>1</v>
      </c>
      <c r="AL113" s="12">
        <f t="shared" si="50"/>
        <v>243.5</v>
      </c>
      <c r="AM113" s="12">
        <f t="shared" si="51"/>
        <v>12</v>
      </c>
      <c r="AN113" s="12">
        <f t="shared" si="52"/>
        <v>180</v>
      </c>
      <c r="AO113" s="12">
        <f t="shared" si="53"/>
        <v>5050</v>
      </c>
      <c r="AP113" s="12">
        <f>MAX(AO$4:AO113)</f>
        <v>7505</v>
      </c>
      <c r="AQ113" s="8">
        <f t="shared" si="54"/>
        <v>-0.32711525649566953</v>
      </c>
      <c r="AS113" s="12">
        <f t="shared" si="55"/>
        <v>332.5</v>
      </c>
      <c r="AT113" s="12">
        <f t="shared" si="56"/>
        <v>16</v>
      </c>
      <c r="AU113" s="12">
        <f t="shared" si="57"/>
        <v>240</v>
      </c>
      <c r="AV113" s="12">
        <f t="shared" si="58"/>
        <v>7610</v>
      </c>
      <c r="AW113" s="12">
        <f>MAX(AV$4:AV113)</f>
        <v>7610</v>
      </c>
      <c r="AX113" s="8">
        <f t="shared" si="59"/>
        <v>0</v>
      </c>
      <c r="BH113" s="19"/>
      <c r="BI113" s="19"/>
      <c r="BJ113" s="12"/>
      <c r="BK113" s="12"/>
      <c r="BL113" s="12"/>
      <c r="BM113" s="8"/>
    </row>
    <row r="114" spans="1:65" x14ac:dyDescent="0.3">
      <c r="A114" s="1">
        <v>42698</v>
      </c>
      <c r="B114" s="1">
        <v>42698</v>
      </c>
      <c r="C114" s="1" t="s">
        <v>44</v>
      </c>
      <c r="D114" s="3">
        <v>1155</v>
      </c>
      <c r="E114" s="3">
        <v>-200</v>
      </c>
      <c r="F114" s="3">
        <f t="shared" si="30"/>
        <v>955</v>
      </c>
      <c r="G114" s="11">
        <f t="shared" si="31"/>
        <v>0</v>
      </c>
      <c r="H114" s="3" t="s">
        <v>43</v>
      </c>
      <c r="L114" s="2">
        <f t="shared" si="32"/>
        <v>1</v>
      </c>
      <c r="M114" s="2" t="s">
        <v>21</v>
      </c>
      <c r="N114" s="14">
        <v>10</v>
      </c>
      <c r="O114" s="2">
        <v>134880</v>
      </c>
      <c r="P114" s="2">
        <v>134753</v>
      </c>
      <c r="Q114" s="2">
        <v>135140</v>
      </c>
      <c r="R114" s="6">
        <f t="shared" si="33"/>
        <v>13.7</v>
      </c>
      <c r="S114" s="6">
        <f t="shared" si="34"/>
        <v>25</v>
      </c>
      <c r="U114" s="6">
        <f t="shared" si="35"/>
        <v>-13.7</v>
      </c>
      <c r="V114" s="6">
        <f t="shared" si="36"/>
        <v>25</v>
      </c>
      <c r="W114" s="7">
        <f t="shared" si="37"/>
        <v>1</v>
      </c>
      <c r="X114" s="7">
        <f t="shared" si="38"/>
        <v>1</v>
      </c>
      <c r="Y114" s="6">
        <f t="shared" si="39"/>
        <v>0</v>
      </c>
      <c r="Z114" s="6"/>
      <c r="AA114" s="6">
        <f t="shared" si="40"/>
        <v>0</v>
      </c>
      <c r="AB114" s="6">
        <f t="shared" si="41"/>
        <v>15</v>
      </c>
      <c r="AC114" s="13">
        <f t="shared" si="42"/>
        <v>45</v>
      </c>
      <c r="AD114" s="7">
        <f t="shared" si="43"/>
        <v>1</v>
      </c>
      <c r="AE114" s="13">
        <f t="shared" si="44"/>
        <v>0</v>
      </c>
      <c r="AF114" s="13">
        <f t="shared" si="45"/>
        <v>0</v>
      </c>
      <c r="AG114" s="13">
        <f t="shared" si="46"/>
        <v>0</v>
      </c>
      <c r="AH114" s="13">
        <f t="shared" si="47"/>
        <v>15</v>
      </c>
      <c r="AI114" s="13">
        <f t="shared" si="48"/>
        <v>260</v>
      </c>
      <c r="AJ114" s="14">
        <f t="shared" si="49"/>
        <v>1</v>
      </c>
      <c r="AL114" s="12">
        <f t="shared" si="50"/>
        <v>243.5</v>
      </c>
      <c r="AM114" s="12">
        <f t="shared" si="51"/>
        <v>12</v>
      </c>
      <c r="AN114" s="12">
        <f t="shared" si="52"/>
        <v>180</v>
      </c>
      <c r="AO114" s="12">
        <f t="shared" si="53"/>
        <v>5230</v>
      </c>
      <c r="AP114" s="12">
        <f>MAX(AO$4:AO114)</f>
        <v>7505</v>
      </c>
      <c r="AQ114" s="8">
        <f t="shared" si="54"/>
        <v>-0.30313124583610929</v>
      </c>
      <c r="AS114" s="12">
        <f t="shared" si="55"/>
        <v>332.5</v>
      </c>
      <c r="AT114" s="12">
        <f t="shared" si="56"/>
        <v>16</v>
      </c>
      <c r="AU114" s="12">
        <f t="shared" si="57"/>
        <v>240</v>
      </c>
      <c r="AV114" s="12">
        <f t="shared" si="58"/>
        <v>7850</v>
      </c>
      <c r="AW114" s="12">
        <f>MAX(AV$4:AV114)</f>
        <v>7850</v>
      </c>
      <c r="AX114" s="8">
        <f t="shared" si="59"/>
        <v>0</v>
      </c>
      <c r="BH114" s="19"/>
      <c r="BI114" s="19"/>
      <c r="BJ114" s="12"/>
      <c r="BK114" s="12"/>
      <c r="BL114" s="12"/>
      <c r="BM114" s="8"/>
    </row>
    <row r="115" spans="1:65" x14ac:dyDescent="0.3">
      <c r="A115" s="1">
        <v>42698</v>
      </c>
      <c r="B115" s="1">
        <v>42699</v>
      </c>
      <c r="C115" s="1" t="s">
        <v>44</v>
      </c>
      <c r="D115" s="3">
        <v>350</v>
      </c>
      <c r="E115" s="3">
        <v>-200</v>
      </c>
      <c r="F115" s="3">
        <f t="shared" si="30"/>
        <v>150</v>
      </c>
      <c r="G115" s="11">
        <f t="shared" si="31"/>
        <v>1</v>
      </c>
      <c r="H115" s="3" t="s">
        <v>37</v>
      </c>
      <c r="L115" s="2">
        <f t="shared" si="32"/>
        <v>1</v>
      </c>
      <c r="M115" s="2" t="s">
        <v>20</v>
      </c>
      <c r="N115" s="14">
        <v>8</v>
      </c>
      <c r="O115" s="2">
        <v>74280</v>
      </c>
      <c r="P115" s="2">
        <v>74480</v>
      </c>
      <c r="Q115" s="2">
        <v>74212</v>
      </c>
      <c r="R115" s="6">
        <f t="shared" si="33"/>
        <v>20.8</v>
      </c>
      <c r="S115" s="6">
        <f t="shared" si="34"/>
        <v>6</v>
      </c>
      <c r="U115" s="6">
        <f t="shared" si="35"/>
        <v>-20.8</v>
      </c>
      <c r="V115" s="6">
        <f t="shared" si="36"/>
        <v>6</v>
      </c>
      <c r="W115" s="7">
        <f t="shared" si="37"/>
        <v>1</v>
      </c>
      <c r="X115" s="7">
        <f t="shared" si="38"/>
        <v>1</v>
      </c>
      <c r="Y115" s="6">
        <f t="shared" si="39"/>
        <v>-20</v>
      </c>
      <c r="Z115" s="6"/>
      <c r="AA115" s="6">
        <f t="shared" si="40"/>
        <v>-20</v>
      </c>
      <c r="AB115" s="6">
        <f t="shared" si="41"/>
        <v>-20</v>
      </c>
      <c r="AC115" s="13">
        <f t="shared" si="42"/>
        <v>25</v>
      </c>
      <c r="AD115" s="7">
        <f t="shared" si="43"/>
        <v>0</v>
      </c>
      <c r="AE115" s="13">
        <f t="shared" si="44"/>
        <v>0</v>
      </c>
      <c r="AF115" s="13">
        <f t="shared" si="45"/>
        <v>0</v>
      </c>
      <c r="AG115" s="13">
        <f t="shared" si="46"/>
        <v>0</v>
      </c>
      <c r="AH115" s="13">
        <f t="shared" si="47"/>
        <v>-20</v>
      </c>
      <c r="AI115" s="13">
        <f t="shared" si="48"/>
        <v>240</v>
      </c>
      <c r="AJ115" s="14">
        <f t="shared" si="49"/>
        <v>0</v>
      </c>
      <c r="AL115" s="12">
        <f t="shared" si="50"/>
        <v>261.5</v>
      </c>
      <c r="AM115" s="12">
        <f t="shared" si="51"/>
        <v>13</v>
      </c>
      <c r="AN115" s="12">
        <f t="shared" si="52"/>
        <v>-260</v>
      </c>
      <c r="AO115" s="12">
        <f t="shared" si="53"/>
        <v>4970</v>
      </c>
      <c r="AP115" s="12">
        <f>MAX(AO$4:AO115)</f>
        <v>7505</v>
      </c>
      <c r="AQ115" s="8">
        <f t="shared" si="54"/>
        <v>-0.33777481678880744</v>
      </c>
      <c r="AS115" s="12">
        <f t="shared" si="55"/>
        <v>332.5</v>
      </c>
      <c r="AT115" s="12">
        <f t="shared" si="56"/>
        <v>16</v>
      </c>
      <c r="AU115" s="12">
        <f t="shared" si="57"/>
        <v>-320</v>
      </c>
      <c r="AV115" s="12">
        <f t="shared" si="58"/>
        <v>7530</v>
      </c>
      <c r="AW115" s="12">
        <f>MAX(AV$4:AV115)</f>
        <v>7850</v>
      </c>
      <c r="AX115" s="8">
        <f t="shared" si="59"/>
        <v>-4.0764331210191081E-2</v>
      </c>
      <c r="BH115" s="19"/>
      <c r="BI115" s="19"/>
      <c r="BJ115" s="12"/>
      <c r="BK115" s="12"/>
      <c r="BL115" s="12"/>
      <c r="BM115" s="8"/>
    </row>
    <row r="116" spans="1:65" x14ac:dyDescent="0.3">
      <c r="A116" s="1">
        <v>42697</v>
      </c>
      <c r="B116" s="1">
        <v>42699</v>
      </c>
      <c r="C116" s="1" t="s">
        <v>44</v>
      </c>
      <c r="D116" s="3">
        <v>910</v>
      </c>
      <c r="E116" s="3">
        <v>-200</v>
      </c>
      <c r="F116" s="3">
        <f t="shared" si="30"/>
        <v>710</v>
      </c>
      <c r="G116" s="11">
        <f t="shared" si="31"/>
        <v>2</v>
      </c>
      <c r="H116" s="3" t="s">
        <v>37</v>
      </c>
      <c r="L116" s="2">
        <f t="shared" si="32"/>
        <v>1</v>
      </c>
      <c r="M116" s="2" t="s">
        <v>20</v>
      </c>
      <c r="N116" s="14">
        <v>8</v>
      </c>
      <c r="O116" s="2">
        <v>74680</v>
      </c>
      <c r="P116" s="2">
        <v>74674</v>
      </c>
      <c r="Q116" s="2">
        <v>74206</v>
      </c>
      <c r="R116" s="6">
        <f t="shared" si="33"/>
        <v>0.2</v>
      </c>
      <c r="S116" s="6">
        <f t="shared" si="34"/>
        <v>46.6</v>
      </c>
      <c r="U116" s="6">
        <f t="shared" si="35"/>
        <v>-0.2</v>
      </c>
      <c r="V116" s="6">
        <f t="shared" si="36"/>
        <v>46.6</v>
      </c>
      <c r="W116" s="7">
        <f t="shared" si="37"/>
        <v>0</v>
      </c>
      <c r="X116" s="7">
        <f t="shared" si="38"/>
        <v>0</v>
      </c>
      <c r="Y116" s="6">
        <f t="shared" si="39"/>
        <v>0</v>
      </c>
      <c r="Z116" s="6"/>
      <c r="AA116" s="6">
        <f t="shared" si="40"/>
        <v>0</v>
      </c>
      <c r="AB116" s="6">
        <f t="shared" si="41"/>
        <v>0</v>
      </c>
      <c r="AC116" s="13">
        <f t="shared" si="42"/>
        <v>25</v>
      </c>
      <c r="AD116" s="7">
        <f t="shared" si="43"/>
        <v>0</v>
      </c>
      <c r="AE116" s="13">
        <f t="shared" si="44"/>
        <v>0</v>
      </c>
      <c r="AF116" s="13">
        <f t="shared" si="45"/>
        <v>0</v>
      </c>
      <c r="AG116" s="13">
        <f t="shared" si="46"/>
        <v>0</v>
      </c>
      <c r="AH116" s="13">
        <f t="shared" si="47"/>
        <v>0</v>
      </c>
      <c r="AI116" s="13">
        <f t="shared" si="48"/>
        <v>240</v>
      </c>
      <c r="AJ116" s="14">
        <f t="shared" si="49"/>
        <v>0</v>
      </c>
      <c r="AL116" s="12">
        <f t="shared" si="50"/>
        <v>261.5</v>
      </c>
      <c r="AM116" s="12">
        <f t="shared" si="51"/>
        <v>13</v>
      </c>
      <c r="AN116" s="12">
        <f t="shared" si="52"/>
        <v>0</v>
      </c>
      <c r="AO116" s="12">
        <f t="shared" si="53"/>
        <v>4970</v>
      </c>
      <c r="AP116" s="12">
        <f>MAX(AO$4:AO116)</f>
        <v>7505</v>
      </c>
      <c r="AQ116" s="8">
        <f t="shared" si="54"/>
        <v>-0.33777481678880744</v>
      </c>
      <c r="AS116" s="12">
        <f t="shared" si="55"/>
        <v>332.5</v>
      </c>
      <c r="AT116" s="12">
        <f t="shared" si="56"/>
        <v>16</v>
      </c>
      <c r="AU116" s="12">
        <f t="shared" si="57"/>
        <v>0</v>
      </c>
      <c r="AV116" s="12">
        <f t="shared" si="58"/>
        <v>7530</v>
      </c>
      <c r="AW116" s="12">
        <f>MAX(AV$4:AV116)</f>
        <v>7850</v>
      </c>
      <c r="AX116" s="8">
        <f t="shared" si="59"/>
        <v>-4.0764331210191081E-2</v>
      </c>
      <c r="BH116" s="19"/>
      <c r="BI116" s="19"/>
      <c r="BJ116" s="12"/>
      <c r="BK116" s="12"/>
      <c r="BL116" s="12"/>
      <c r="BM116" s="8"/>
    </row>
    <row r="117" spans="1:65" x14ac:dyDescent="0.3">
      <c r="A117" s="1">
        <v>42698</v>
      </c>
      <c r="B117" s="1">
        <v>42699</v>
      </c>
      <c r="C117" s="1" t="s">
        <v>45</v>
      </c>
      <c r="D117" s="3">
        <v>735</v>
      </c>
      <c r="E117" s="3">
        <v>0</v>
      </c>
      <c r="F117" s="3">
        <f t="shared" si="30"/>
        <v>735</v>
      </c>
      <c r="G117" s="11">
        <f t="shared" si="31"/>
        <v>1</v>
      </c>
      <c r="H117" s="3" t="s">
        <v>17</v>
      </c>
      <c r="I117" s="2" t="s">
        <v>11</v>
      </c>
      <c r="J117" s="2">
        <v>19</v>
      </c>
      <c r="L117" s="2">
        <f t="shared" si="32"/>
        <v>1</v>
      </c>
      <c r="M117" s="2" t="s">
        <v>20</v>
      </c>
      <c r="N117" s="2">
        <v>7</v>
      </c>
      <c r="O117" s="2">
        <v>106080</v>
      </c>
      <c r="P117" s="2">
        <v>106144</v>
      </c>
      <c r="Q117" s="2">
        <v>105807</v>
      </c>
      <c r="R117" s="6">
        <f t="shared" si="33"/>
        <v>7.1</v>
      </c>
      <c r="S117" s="6">
        <f t="shared" si="34"/>
        <v>26.6</v>
      </c>
      <c r="U117" s="6">
        <f t="shared" si="35"/>
        <v>-7.1</v>
      </c>
      <c r="V117" s="6">
        <f t="shared" si="36"/>
        <v>26.6</v>
      </c>
      <c r="W117" s="7">
        <f t="shared" si="37"/>
        <v>1</v>
      </c>
      <c r="X117" s="7">
        <f t="shared" si="38"/>
        <v>0</v>
      </c>
      <c r="Y117" s="6">
        <f t="shared" si="39"/>
        <v>0</v>
      </c>
      <c r="Z117" s="6"/>
      <c r="AA117" s="6">
        <f t="shared" si="40"/>
        <v>0</v>
      </c>
      <c r="AB117" s="6">
        <f t="shared" si="41"/>
        <v>15</v>
      </c>
      <c r="AC117" s="13">
        <f t="shared" si="42"/>
        <v>40</v>
      </c>
      <c r="AD117" s="7">
        <f t="shared" si="43"/>
        <v>1</v>
      </c>
      <c r="AE117" s="13">
        <f t="shared" si="44"/>
        <v>15</v>
      </c>
      <c r="AF117" s="13">
        <f t="shared" si="45"/>
        <v>0</v>
      </c>
      <c r="AG117" s="13">
        <f t="shared" si="46"/>
        <v>0</v>
      </c>
      <c r="AH117" s="13">
        <f t="shared" si="47"/>
        <v>0</v>
      </c>
      <c r="AI117" s="13">
        <f t="shared" si="48"/>
        <v>240</v>
      </c>
      <c r="AJ117" s="14">
        <f t="shared" si="49"/>
        <v>0</v>
      </c>
      <c r="AL117" s="12">
        <f t="shared" si="50"/>
        <v>261.5</v>
      </c>
      <c r="AM117" s="12">
        <f t="shared" si="51"/>
        <v>13</v>
      </c>
      <c r="AN117" s="12">
        <f t="shared" si="52"/>
        <v>195</v>
      </c>
      <c r="AO117" s="12">
        <f t="shared" si="53"/>
        <v>5165</v>
      </c>
      <c r="AP117" s="12">
        <f>MAX(AO$4:AO117)</f>
        <v>7505</v>
      </c>
      <c r="AQ117" s="8">
        <f t="shared" si="54"/>
        <v>-0.31179213857428378</v>
      </c>
      <c r="AS117" s="12">
        <f t="shared" si="55"/>
        <v>376.5</v>
      </c>
      <c r="AT117" s="12">
        <f t="shared" si="56"/>
        <v>18</v>
      </c>
      <c r="AU117" s="12">
        <f t="shared" si="57"/>
        <v>0</v>
      </c>
      <c r="AV117" s="12">
        <f t="shared" si="58"/>
        <v>7530</v>
      </c>
      <c r="AW117" s="12">
        <f>MAX(AV$4:AV117)</f>
        <v>7850</v>
      </c>
      <c r="AX117" s="8">
        <f t="shared" si="59"/>
        <v>-4.0764331210191081E-2</v>
      </c>
      <c r="BH117" s="19"/>
      <c r="BI117" s="19"/>
      <c r="BJ117" s="12"/>
      <c r="BK117" s="12"/>
      <c r="BL117" s="12"/>
      <c r="BM117" s="8"/>
    </row>
    <row r="118" spans="1:65" x14ac:dyDescent="0.3">
      <c r="A118" s="1">
        <v>42699</v>
      </c>
      <c r="B118" s="1">
        <v>42699</v>
      </c>
      <c r="C118" s="1" t="s">
        <v>45</v>
      </c>
      <c r="D118" s="3">
        <v>1410</v>
      </c>
      <c r="E118" s="3">
        <v>0</v>
      </c>
      <c r="F118" s="3">
        <f t="shared" si="30"/>
        <v>1410</v>
      </c>
      <c r="G118" s="11">
        <f t="shared" si="31"/>
        <v>0</v>
      </c>
      <c r="H118" s="3" t="s">
        <v>17</v>
      </c>
      <c r="L118" s="2">
        <f t="shared" si="32"/>
        <v>1</v>
      </c>
      <c r="M118" s="2" t="s">
        <v>20</v>
      </c>
      <c r="N118" s="14">
        <v>7</v>
      </c>
      <c r="O118" s="2">
        <v>106210</v>
      </c>
      <c r="P118" s="2">
        <v>106268</v>
      </c>
      <c r="Q118" s="2">
        <v>105825</v>
      </c>
      <c r="R118" s="6">
        <f t="shared" si="33"/>
        <v>6.5</v>
      </c>
      <c r="S118" s="6">
        <f t="shared" si="34"/>
        <v>37.799999999999997</v>
      </c>
      <c r="U118" s="6">
        <f t="shared" si="35"/>
        <v>-6.5</v>
      </c>
      <c r="V118" s="6">
        <f t="shared" si="36"/>
        <v>37.799999999999997</v>
      </c>
      <c r="W118" s="7">
        <f t="shared" si="37"/>
        <v>1</v>
      </c>
      <c r="X118" s="7">
        <f t="shared" si="38"/>
        <v>1</v>
      </c>
      <c r="Y118" s="6">
        <f t="shared" si="39"/>
        <v>0</v>
      </c>
      <c r="Z118" s="6"/>
      <c r="AA118" s="6">
        <f t="shared" si="40"/>
        <v>0</v>
      </c>
      <c r="AB118" s="6">
        <f t="shared" si="41"/>
        <v>15</v>
      </c>
      <c r="AC118" s="13">
        <f t="shared" si="42"/>
        <v>55</v>
      </c>
      <c r="AD118" s="7">
        <f t="shared" si="43"/>
        <v>1</v>
      </c>
      <c r="AE118" s="13">
        <f t="shared" si="44"/>
        <v>0</v>
      </c>
      <c r="AF118" s="13">
        <f t="shared" si="45"/>
        <v>0</v>
      </c>
      <c r="AG118" s="13">
        <f t="shared" si="46"/>
        <v>0</v>
      </c>
      <c r="AH118" s="13">
        <f t="shared" si="47"/>
        <v>15</v>
      </c>
      <c r="AI118" s="13">
        <f t="shared" si="48"/>
        <v>255</v>
      </c>
      <c r="AJ118" s="14">
        <f t="shared" si="49"/>
        <v>1</v>
      </c>
      <c r="AL118" s="12">
        <f t="shared" si="50"/>
        <v>261.5</v>
      </c>
      <c r="AM118" s="12">
        <f t="shared" si="51"/>
        <v>13</v>
      </c>
      <c r="AN118" s="12">
        <f t="shared" si="52"/>
        <v>195</v>
      </c>
      <c r="AO118" s="12">
        <f t="shared" si="53"/>
        <v>5360</v>
      </c>
      <c r="AP118" s="12">
        <f>MAX(AO$4:AO118)</f>
        <v>7505</v>
      </c>
      <c r="AQ118" s="8">
        <f t="shared" si="54"/>
        <v>-0.28580946035976018</v>
      </c>
      <c r="AS118" s="12">
        <f t="shared" si="55"/>
        <v>376.5</v>
      </c>
      <c r="AT118" s="12">
        <f t="shared" si="56"/>
        <v>18</v>
      </c>
      <c r="AU118" s="12">
        <f t="shared" si="57"/>
        <v>270</v>
      </c>
      <c r="AV118" s="12">
        <f t="shared" si="58"/>
        <v>7800</v>
      </c>
      <c r="AW118" s="12">
        <f>MAX(AV$4:AV118)</f>
        <v>7850</v>
      </c>
      <c r="AX118" s="8">
        <f t="shared" si="59"/>
        <v>-6.369426751592357E-3</v>
      </c>
      <c r="BH118" s="19"/>
      <c r="BI118" s="19"/>
      <c r="BJ118" s="12"/>
      <c r="BK118" s="12"/>
      <c r="BL118" s="12"/>
      <c r="BM118" s="8"/>
    </row>
    <row r="119" spans="1:65" x14ac:dyDescent="0.3">
      <c r="A119" s="1">
        <v>42699</v>
      </c>
      <c r="B119" s="1">
        <v>42702</v>
      </c>
      <c r="C119" s="1" t="s">
        <v>44</v>
      </c>
      <c r="D119" s="3">
        <v>325</v>
      </c>
      <c r="E119" s="3">
        <v>-200</v>
      </c>
      <c r="F119" s="3">
        <f t="shared" si="30"/>
        <v>125</v>
      </c>
      <c r="G119" s="11">
        <f t="shared" si="31"/>
        <v>3</v>
      </c>
      <c r="H119" s="3" t="s">
        <v>38</v>
      </c>
      <c r="L119" s="2">
        <f t="shared" si="32"/>
        <v>1</v>
      </c>
      <c r="M119" s="2" t="s">
        <v>21</v>
      </c>
      <c r="N119" s="14">
        <v>7</v>
      </c>
      <c r="O119" s="2">
        <v>111950</v>
      </c>
      <c r="P119" s="2">
        <v>111943</v>
      </c>
      <c r="Q119" s="2">
        <v>112170</v>
      </c>
      <c r="R119" s="6">
        <f t="shared" si="33"/>
        <v>1.4</v>
      </c>
      <c r="S119" s="6">
        <f t="shared" si="34"/>
        <v>21.3</v>
      </c>
      <c r="U119" s="6">
        <f t="shared" si="35"/>
        <v>-1.4</v>
      </c>
      <c r="V119" s="6">
        <f t="shared" si="36"/>
        <v>21.3</v>
      </c>
      <c r="W119" s="7">
        <f t="shared" si="37"/>
        <v>1</v>
      </c>
      <c r="X119" s="7">
        <f t="shared" si="38"/>
        <v>1</v>
      </c>
      <c r="Y119" s="6">
        <f t="shared" si="39"/>
        <v>0</v>
      </c>
      <c r="Z119" s="6"/>
      <c r="AA119" s="6">
        <f t="shared" si="40"/>
        <v>0</v>
      </c>
      <c r="AB119" s="6">
        <f t="shared" si="41"/>
        <v>15</v>
      </c>
      <c r="AC119" s="13">
        <f t="shared" si="42"/>
        <v>70</v>
      </c>
      <c r="AD119" s="7">
        <f t="shared" si="43"/>
        <v>1</v>
      </c>
      <c r="AE119" s="13">
        <f t="shared" si="44"/>
        <v>0</v>
      </c>
      <c r="AF119" s="13">
        <f t="shared" si="45"/>
        <v>0</v>
      </c>
      <c r="AG119" s="13">
        <f t="shared" si="46"/>
        <v>0</v>
      </c>
      <c r="AH119" s="13">
        <f t="shared" si="47"/>
        <v>15</v>
      </c>
      <c r="AI119" s="13">
        <f t="shared" si="48"/>
        <v>270</v>
      </c>
      <c r="AJ119" s="14">
        <f t="shared" si="49"/>
        <v>1</v>
      </c>
      <c r="AL119" s="12">
        <f t="shared" si="50"/>
        <v>268</v>
      </c>
      <c r="AM119" s="12">
        <f t="shared" si="51"/>
        <v>13</v>
      </c>
      <c r="AN119" s="12">
        <f t="shared" si="52"/>
        <v>195</v>
      </c>
      <c r="AO119" s="12">
        <f t="shared" si="53"/>
        <v>5555</v>
      </c>
      <c r="AP119" s="12">
        <f>MAX(AO$4:AO119)</f>
        <v>7505</v>
      </c>
      <c r="AQ119" s="8">
        <f t="shared" si="54"/>
        <v>-0.25982678214523652</v>
      </c>
      <c r="AS119" s="12">
        <f t="shared" si="55"/>
        <v>376.5</v>
      </c>
      <c r="AT119" s="12">
        <f t="shared" si="56"/>
        <v>18</v>
      </c>
      <c r="AU119" s="12">
        <f t="shared" si="57"/>
        <v>270</v>
      </c>
      <c r="AV119" s="12">
        <f t="shared" si="58"/>
        <v>8070</v>
      </c>
      <c r="AW119" s="12">
        <f>MAX(AV$4:AV119)</f>
        <v>8070</v>
      </c>
      <c r="AX119" s="8">
        <f t="shared" si="59"/>
        <v>0</v>
      </c>
      <c r="BH119" s="19"/>
      <c r="BI119" s="19"/>
      <c r="BJ119" s="12"/>
      <c r="BK119" s="12"/>
      <c r="BL119" s="12"/>
      <c r="BM119" s="8"/>
    </row>
    <row r="120" spans="1:65" x14ac:dyDescent="0.3">
      <c r="A120" s="1">
        <v>42697</v>
      </c>
      <c r="B120" s="1">
        <v>42702</v>
      </c>
      <c r="C120" s="1" t="s">
        <v>45</v>
      </c>
      <c r="D120" s="3">
        <v>230</v>
      </c>
      <c r="E120" s="3">
        <v>0</v>
      </c>
      <c r="F120" s="3">
        <f t="shared" si="30"/>
        <v>230</v>
      </c>
      <c r="G120" s="11">
        <f t="shared" si="31"/>
        <v>5</v>
      </c>
      <c r="H120" s="3" t="s">
        <v>17</v>
      </c>
      <c r="L120" s="2">
        <f t="shared" si="32"/>
        <v>1</v>
      </c>
      <c r="M120" s="2" t="s">
        <v>20</v>
      </c>
      <c r="N120" s="14">
        <v>7</v>
      </c>
      <c r="O120" s="2">
        <v>106760</v>
      </c>
      <c r="P120" s="2">
        <v>106850</v>
      </c>
      <c r="Q120" s="2">
        <v>105631</v>
      </c>
      <c r="R120" s="6">
        <f t="shared" si="33"/>
        <v>9.6999999999999993</v>
      </c>
      <c r="S120" s="6">
        <f t="shared" si="34"/>
        <v>112.2</v>
      </c>
      <c r="U120" s="6">
        <f t="shared" si="35"/>
        <v>-9.6999999999999993</v>
      </c>
      <c r="V120" s="6">
        <f t="shared" si="36"/>
        <v>112.2</v>
      </c>
      <c r="W120" s="7">
        <f t="shared" si="37"/>
        <v>1</v>
      </c>
      <c r="X120" s="7">
        <f t="shared" si="38"/>
        <v>1</v>
      </c>
      <c r="Y120" s="6">
        <f t="shared" si="39"/>
        <v>0</v>
      </c>
      <c r="Z120" s="6"/>
      <c r="AA120" s="6">
        <f t="shared" si="40"/>
        <v>0</v>
      </c>
      <c r="AB120" s="6">
        <f t="shared" si="41"/>
        <v>15</v>
      </c>
      <c r="AC120" s="13">
        <f t="shared" si="42"/>
        <v>85</v>
      </c>
      <c r="AD120" s="7">
        <f t="shared" si="43"/>
        <v>1</v>
      </c>
      <c r="AE120" s="13">
        <f t="shared" si="44"/>
        <v>0</v>
      </c>
      <c r="AF120" s="13">
        <f t="shared" si="45"/>
        <v>0</v>
      </c>
      <c r="AG120" s="13">
        <f t="shared" si="46"/>
        <v>0</v>
      </c>
      <c r="AH120" s="13">
        <f t="shared" si="47"/>
        <v>15</v>
      </c>
      <c r="AI120" s="13">
        <f t="shared" si="48"/>
        <v>285</v>
      </c>
      <c r="AJ120" s="14">
        <f t="shared" si="49"/>
        <v>1</v>
      </c>
      <c r="AL120" s="12">
        <f t="shared" si="50"/>
        <v>268</v>
      </c>
      <c r="AM120" s="12">
        <f t="shared" si="51"/>
        <v>13</v>
      </c>
      <c r="AN120" s="12">
        <f t="shared" si="52"/>
        <v>195</v>
      </c>
      <c r="AO120" s="12">
        <f t="shared" si="53"/>
        <v>5750</v>
      </c>
      <c r="AP120" s="12">
        <f>MAX(AO$4:AO120)</f>
        <v>7505</v>
      </c>
      <c r="AQ120" s="8">
        <f t="shared" si="54"/>
        <v>-0.23384410393071287</v>
      </c>
      <c r="AS120" s="12">
        <f t="shared" si="55"/>
        <v>376.5</v>
      </c>
      <c r="AT120" s="12">
        <f t="shared" si="56"/>
        <v>18</v>
      </c>
      <c r="AU120" s="12">
        <f t="shared" si="57"/>
        <v>270</v>
      </c>
      <c r="AV120" s="12">
        <f t="shared" si="58"/>
        <v>8340</v>
      </c>
      <c r="AW120" s="12">
        <f>MAX(AV$4:AV120)</f>
        <v>8340</v>
      </c>
      <c r="AX120" s="8">
        <f t="shared" si="59"/>
        <v>0</v>
      </c>
      <c r="BH120" s="19"/>
      <c r="BI120" s="19"/>
      <c r="BJ120" s="12"/>
      <c r="BK120" s="12"/>
      <c r="BL120" s="12"/>
      <c r="BM120" s="8"/>
    </row>
    <row r="121" spans="1:65" x14ac:dyDescent="0.3">
      <c r="A121" s="1">
        <v>42702</v>
      </c>
      <c r="B121" s="1">
        <v>42702</v>
      </c>
      <c r="C121" s="1" t="s">
        <v>45</v>
      </c>
      <c r="D121" s="3">
        <v>1140</v>
      </c>
      <c r="E121" s="3">
        <v>0</v>
      </c>
      <c r="F121" s="3">
        <f t="shared" si="30"/>
        <v>1140</v>
      </c>
      <c r="G121" s="11">
        <f t="shared" si="31"/>
        <v>0</v>
      </c>
      <c r="H121" s="3" t="s">
        <v>17</v>
      </c>
      <c r="L121" s="2">
        <f t="shared" si="32"/>
        <v>1</v>
      </c>
      <c r="M121" s="2" t="s">
        <v>21</v>
      </c>
      <c r="N121" s="14">
        <v>7</v>
      </c>
      <c r="O121" s="2">
        <v>105970</v>
      </c>
      <c r="P121" s="2">
        <v>105631</v>
      </c>
      <c r="Q121" s="2">
        <v>106214</v>
      </c>
      <c r="R121" s="6">
        <f t="shared" si="33"/>
        <v>34.6</v>
      </c>
      <c r="S121" s="6">
        <f t="shared" si="34"/>
        <v>23.7</v>
      </c>
      <c r="U121" s="6">
        <f t="shared" si="35"/>
        <v>-34.6</v>
      </c>
      <c r="V121" s="6">
        <f t="shared" si="36"/>
        <v>23.7</v>
      </c>
      <c r="W121" s="7">
        <f t="shared" si="37"/>
        <v>1</v>
      </c>
      <c r="X121" s="7">
        <f t="shared" si="38"/>
        <v>1</v>
      </c>
      <c r="Y121" s="6">
        <f t="shared" si="39"/>
        <v>-20</v>
      </c>
      <c r="Z121" s="6"/>
      <c r="AA121" s="6">
        <f t="shared" si="40"/>
        <v>-20</v>
      </c>
      <c r="AB121" s="6">
        <f t="shared" si="41"/>
        <v>-20</v>
      </c>
      <c r="AC121" s="13">
        <f t="shared" si="42"/>
        <v>65</v>
      </c>
      <c r="AD121" s="7">
        <f t="shared" si="43"/>
        <v>0</v>
      </c>
      <c r="AE121" s="13">
        <f t="shared" si="44"/>
        <v>0</v>
      </c>
      <c r="AF121" s="13">
        <f t="shared" si="45"/>
        <v>0</v>
      </c>
      <c r="AG121" s="13">
        <f t="shared" si="46"/>
        <v>0</v>
      </c>
      <c r="AH121" s="13">
        <f t="shared" si="47"/>
        <v>-20</v>
      </c>
      <c r="AI121" s="13">
        <f t="shared" si="48"/>
        <v>265</v>
      </c>
      <c r="AJ121" s="14">
        <f t="shared" si="49"/>
        <v>0</v>
      </c>
      <c r="AL121" s="12">
        <f t="shared" si="50"/>
        <v>268</v>
      </c>
      <c r="AM121" s="12">
        <f t="shared" si="51"/>
        <v>13</v>
      </c>
      <c r="AN121" s="12">
        <f t="shared" si="52"/>
        <v>-260</v>
      </c>
      <c r="AO121" s="12">
        <f t="shared" si="53"/>
        <v>5490</v>
      </c>
      <c r="AP121" s="12">
        <f>MAX(AO$4:AO121)</f>
        <v>7505</v>
      </c>
      <c r="AQ121" s="8">
        <f t="shared" si="54"/>
        <v>-0.26848767488341108</v>
      </c>
      <c r="AS121" s="12">
        <f t="shared" si="55"/>
        <v>376.5</v>
      </c>
      <c r="AT121" s="12">
        <f t="shared" si="56"/>
        <v>18</v>
      </c>
      <c r="AU121" s="12">
        <f t="shared" si="57"/>
        <v>-360</v>
      </c>
      <c r="AV121" s="12">
        <f t="shared" si="58"/>
        <v>7980</v>
      </c>
      <c r="AW121" s="12">
        <f>MAX(AV$4:AV121)</f>
        <v>8340</v>
      </c>
      <c r="AX121" s="8">
        <f t="shared" si="59"/>
        <v>-4.3165467625899283E-2</v>
      </c>
      <c r="BH121" s="19"/>
      <c r="BI121" s="19"/>
      <c r="BJ121" s="12"/>
      <c r="BK121" s="12"/>
      <c r="BL121" s="12"/>
      <c r="BM121" s="8"/>
    </row>
    <row r="122" spans="1:65" x14ac:dyDescent="0.3">
      <c r="A122" s="1">
        <v>42702</v>
      </c>
      <c r="B122" s="1">
        <v>42702</v>
      </c>
      <c r="C122" s="1" t="s">
        <v>44</v>
      </c>
      <c r="D122" s="3">
        <v>1445</v>
      </c>
      <c r="E122" s="3">
        <v>-200</v>
      </c>
      <c r="F122" s="3">
        <f t="shared" si="30"/>
        <v>1245</v>
      </c>
      <c r="G122" s="11">
        <f t="shared" si="31"/>
        <v>0</v>
      </c>
      <c r="H122" s="3" t="s">
        <v>37</v>
      </c>
      <c r="L122" s="2">
        <f t="shared" si="32"/>
        <v>1</v>
      </c>
      <c r="M122" s="2" t="s">
        <v>21</v>
      </c>
      <c r="N122" s="14">
        <v>8</v>
      </c>
      <c r="O122" s="2">
        <v>74450</v>
      </c>
      <c r="P122" s="2">
        <v>74462</v>
      </c>
      <c r="Q122" s="2">
        <v>74968</v>
      </c>
      <c r="R122" s="6">
        <f t="shared" si="33"/>
        <v>-0.4</v>
      </c>
      <c r="S122" s="6">
        <f t="shared" si="34"/>
        <v>51</v>
      </c>
      <c r="U122" s="6">
        <f t="shared" si="35"/>
        <v>0.4</v>
      </c>
      <c r="V122" s="6">
        <f t="shared" si="36"/>
        <v>51</v>
      </c>
      <c r="W122" s="7">
        <f t="shared" si="37"/>
        <v>0</v>
      </c>
      <c r="X122" s="7">
        <f t="shared" si="38"/>
        <v>0</v>
      </c>
      <c r="Y122" s="6">
        <f t="shared" si="39"/>
        <v>0</v>
      </c>
      <c r="Z122" s="6"/>
      <c r="AA122" s="6">
        <f t="shared" si="40"/>
        <v>0</v>
      </c>
      <c r="AB122" s="6">
        <f t="shared" si="41"/>
        <v>0</v>
      </c>
      <c r="AC122" s="13">
        <f t="shared" si="42"/>
        <v>65</v>
      </c>
      <c r="AD122" s="7">
        <f t="shared" si="43"/>
        <v>0</v>
      </c>
      <c r="AE122" s="13">
        <f t="shared" si="44"/>
        <v>0</v>
      </c>
      <c r="AF122" s="13">
        <f t="shared" si="45"/>
        <v>0</v>
      </c>
      <c r="AG122" s="13">
        <f t="shared" si="46"/>
        <v>0</v>
      </c>
      <c r="AH122" s="13">
        <f t="shared" si="47"/>
        <v>0</v>
      </c>
      <c r="AI122" s="13">
        <f t="shared" si="48"/>
        <v>265</v>
      </c>
      <c r="AJ122" s="14">
        <f t="shared" si="49"/>
        <v>0</v>
      </c>
      <c r="AL122" s="12">
        <f t="shared" si="50"/>
        <v>268</v>
      </c>
      <c r="AM122" s="12">
        <f t="shared" si="51"/>
        <v>13</v>
      </c>
      <c r="AN122" s="12">
        <f t="shared" si="52"/>
        <v>0</v>
      </c>
      <c r="AO122" s="12">
        <f t="shared" si="53"/>
        <v>5490</v>
      </c>
      <c r="AP122" s="12">
        <f>MAX(AO$4:AO122)</f>
        <v>7505</v>
      </c>
      <c r="AQ122" s="8">
        <f t="shared" si="54"/>
        <v>-0.26848767488341108</v>
      </c>
      <c r="AS122" s="12">
        <f t="shared" si="55"/>
        <v>376.5</v>
      </c>
      <c r="AT122" s="12">
        <f t="shared" si="56"/>
        <v>18</v>
      </c>
      <c r="AU122" s="12">
        <f t="shared" si="57"/>
        <v>0</v>
      </c>
      <c r="AV122" s="12">
        <f t="shared" si="58"/>
        <v>7980</v>
      </c>
      <c r="AW122" s="12">
        <f>MAX(AV$4:AV122)</f>
        <v>8340</v>
      </c>
      <c r="AX122" s="8">
        <f t="shared" si="59"/>
        <v>-4.3165467625899283E-2</v>
      </c>
      <c r="BH122" s="19"/>
      <c r="BI122" s="19"/>
      <c r="BJ122" s="12"/>
      <c r="BK122" s="12"/>
      <c r="BL122" s="12"/>
      <c r="BM122" s="8"/>
    </row>
    <row r="123" spans="1:65" x14ac:dyDescent="0.3">
      <c r="A123" s="1">
        <v>42702</v>
      </c>
      <c r="B123" s="1">
        <v>42702</v>
      </c>
      <c r="C123" s="1" t="s">
        <v>44</v>
      </c>
      <c r="D123" s="3">
        <v>1725</v>
      </c>
      <c r="E123" s="3">
        <v>-200</v>
      </c>
      <c r="F123" s="3">
        <f t="shared" si="30"/>
        <v>1525</v>
      </c>
      <c r="G123" s="11">
        <f t="shared" si="31"/>
        <v>0</v>
      </c>
      <c r="H123" s="3" t="s">
        <v>43</v>
      </c>
      <c r="L123" s="2">
        <f t="shared" si="32"/>
        <v>1</v>
      </c>
      <c r="M123" s="2" t="s">
        <v>21</v>
      </c>
      <c r="N123" s="14">
        <v>10</v>
      </c>
      <c r="O123" s="2">
        <v>133940</v>
      </c>
      <c r="P123" s="2">
        <v>133956</v>
      </c>
      <c r="Q123" s="2">
        <v>134315</v>
      </c>
      <c r="R123" s="6">
        <f t="shared" si="33"/>
        <v>-0.6</v>
      </c>
      <c r="S123" s="6">
        <f t="shared" si="34"/>
        <v>36.5</v>
      </c>
      <c r="U123" s="6">
        <f t="shared" si="35"/>
        <v>0.6</v>
      </c>
      <c r="V123" s="6">
        <f t="shared" si="36"/>
        <v>36.5</v>
      </c>
      <c r="W123" s="7">
        <f t="shared" si="37"/>
        <v>0</v>
      </c>
      <c r="X123" s="7">
        <f t="shared" si="38"/>
        <v>0</v>
      </c>
      <c r="Y123" s="6">
        <f t="shared" si="39"/>
        <v>0</v>
      </c>
      <c r="Z123" s="6"/>
      <c r="AA123" s="6">
        <f t="shared" si="40"/>
        <v>0</v>
      </c>
      <c r="AB123" s="6">
        <f t="shared" si="41"/>
        <v>0</v>
      </c>
      <c r="AC123" s="13">
        <f t="shared" si="42"/>
        <v>65</v>
      </c>
      <c r="AD123" s="7">
        <f t="shared" si="43"/>
        <v>0</v>
      </c>
      <c r="AE123" s="13">
        <f t="shared" si="44"/>
        <v>0</v>
      </c>
      <c r="AF123" s="13">
        <f t="shared" si="45"/>
        <v>0</v>
      </c>
      <c r="AG123" s="13">
        <f t="shared" si="46"/>
        <v>0</v>
      </c>
      <c r="AH123" s="13">
        <f t="shared" si="47"/>
        <v>0</v>
      </c>
      <c r="AI123" s="13">
        <f t="shared" si="48"/>
        <v>265</v>
      </c>
      <c r="AJ123" s="14">
        <f t="shared" si="49"/>
        <v>0</v>
      </c>
      <c r="AL123" s="12">
        <f t="shared" si="50"/>
        <v>268</v>
      </c>
      <c r="AM123" s="12">
        <f t="shared" si="51"/>
        <v>13</v>
      </c>
      <c r="AN123" s="12">
        <f t="shared" si="52"/>
        <v>0</v>
      </c>
      <c r="AO123" s="12">
        <f t="shared" si="53"/>
        <v>5490</v>
      </c>
      <c r="AP123" s="12">
        <f>MAX(AO$4:AO123)</f>
        <v>7505</v>
      </c>
      <c r="AQ123" s="8">
        <f t="shared" si="54"/>
        <v>-0.26848767488341108</v>
      </c>
      <c r="AS123" s="12">
        <f t="shared" si="55"/>
        <v>376.5</v>
      </c>
      <c r="AT123" s="12">
        <f t="shared" si="56"/>
        <v>18</v>
      </c>
      <c r="AU123" s="12">
        <f t="shared" si="57"/>
        <v>0</v>
      </c>
      <c r="AV123" s="12">
        <f t="shared" si="58"/>
        <v>7980</v>
      </c>
      <c r="AW123" s="12">
        <f>MAX(AV$4:AV123)</f>
        <v>8340</v>
      </c>
      <c r="AX123" s="8">
        <f t="shared" si="59"/>
        <v>-4.3165467625899283E-2</v>
      </c>
      <c r="BH123" s="19"/>
      <c r="BI123" s="19"/>
      <c r="BJ123" s="12"/>
      <c r="BK123" s="12"/>
      <c r="BL123" s="12"/>
      <c r="BM123" s="8"/>
    </row>
    <row r="124" spans="1:65" x14ac:dyDescent="0.3">
      <c r="A124" s="1">
        <v>42703</v>
      </c>
      <c r="B124" s="1">
        <v>42703</v>
      </c>
      <c r="C124" s="1" t="s">
        <v>44</v>
      </c>
      <c r="D124" s="3">
        <v>1055</v>
      </c>
      <c r="E124" s="3">
        <v>-200</v>
      </c>
      <c r="F124" s="3">
        <f t="shared" si="30"/>
        <v>855</v>
      </c>
      <c r="G124" s="11">
        <f t="shared" si="31"/>
        <v>0</v>
      </c>
      <c r="H124" s="3" t="s">
        <v>38</v>
      </c>
      <c r="L124" s="2">
        <f t="shared" si="32"/>
        <v>1</v>
      </c>
      <c r="M124" s="2" t="s">
        <v>20</v>
      </c>
      <c r="N124" s="14">
        <v>7</v>
      </c>
      <c r="O124" s="2">
        <v>112600</v>
      </c>
      <c r="P124" s="2">
        <v>112717</v>
      </c>
      <c r="Q124" s="2">
        <v>112441</v>
      </c>
      <c r="R124" s="6">
        <f t="shared" si="33"/>
        <v>12.4</v>
      </c>
      <c r="S124" s="6">
        <f t="shared" si="34"/>
        <v>15.2</v>
      </c>
      <c r="U124" s="6">
        <f t="shared" si="35"/>
        <v>-12.4</v>
      </c>
      <c r="V124" s="6">
        <f t="shared" si="36"/>
        <v>15.2</v>
      </c>
      <c r="W124" s="7">
        <f t="shared" si="37"/>
        <v>1</v>
      </c>
      <c r="X124" s="7">
        <f t="shared" si="38"/>
        <v>1</v>
      </c>
      <c r="Y124" s="6">
        <f t="shared" si="39"/>
        <v>0</v>
      </c>
      <c r="Z124" s="6"/>
      <c r="AA124" s="6">
        <f t="shared" si="40"/>
        <v>-20</v>
      </c>
      <c r="AB124" s="6">
        <f t="shared" si="41"/>
        <v>15</v>
      </c>
      <c r="AC124" s="13">
        <f t="shared" si="42"/>
        <v>80</v>
      </c>
      <c r="AD124" s="7">
        <f t="shared" si="43"/>
        <v>1</v>
      </c>
      <c r="AE124" s="13">
        <f t="shared" si="44"/>
        <v>0</v>
      </c>
      <c r="AF124" s="13">
        <f t="shared" si="45"/>
        <v>0</v>
      </c>
      <c r="AG124" s="13">
        <f t="shared" si="46"/>
        <v>0</v>
      </c>
      <c r="AH124" s="13">
        <f t="shared" si="47"/>
        <v>15</v>
      </c>
      <c r="AI124" s="13">
        <f t="shared" si="48"/>
        <v>280</v>
      </c>
      <c r="AJ124" s="14">
        <f t="shared" si="49"/>
        <v>1</v>
      </c>
      <c r="AL124" s="12">
        <f t="shared" si="50"/>
        <v>274.5</v>
      </c>
      <c r="AM124" s="12">
        <f t="shared" si="51"/>
        <v>13</v>
      </c>
      <c r="AN124" s="12">
        <f t="shared" si="52"/>
        <v>195</v>
      </c>
      <c r="AO124" s="12">
        <f t="shared" si="53"/>
        <v>5685</v>
      </c>
      <c r="AP124" s="12">
        <f>MAX(AO$4:AO124)</f>
        <v>7505</v>
      </c>
      <c r="AQ124" s="8">
        <f t="shared" si="54"/>
        <v>-0.24250499666888742</v>
      </c>
      <c r="AS124" s="12">
        <f t="shared" si="55"/>
        <v>376.5</v>
      </c>
      <c r="AT124" s="12">
        <f t="shared" si="56"/>
        <v>18</v>
      </c>
      <c r="AU124" s="12">
        <f t="shared" si="57"/>
        <v>270</v>
      </c>
      <c r="AV124" s="12">
        <f t="shared" si="58"/>
        <v>8250</v>
      </c>
      <c r="AW124" s="12">
        <f>MAX(AV$4:AV124)</f>
        <v>8340</v>
      </c>
      <c r="AX124" s="8">
        <f t="shared" si="59"/>
        <v>-1.0791366906474821E-2</v>
      </c>
      <c r="BH124" s="19"/>
      <c r="BI124" s="19"/>
      <c r="BJ124" s="12"/>
      <c r="BK124" s="12"/>
      <c r="BL124" s="12"/>
      <c r="BM124" s="8"/>
    </row>
    <row r="125" spans="1:65" x14ac:dyDescent="0.3">
      <c r="A125" s="1">
        <v>42703</v>
      </c>
      <c r="B125" s="1">
        <v>42703</v>
      </c>
      <c r="C125" s="1" t="s">
        <v>44</v>
      </c>
      <c r="D125" s="3">
        <v>1440</v>
      </c>
      <c r="E125" s="3">
        <v>-200</v>
      </c>
      <c r="F125" s="3">
        <f t="shared" si="30"/>
        <v>1240</v>
      </c>
      <c r="G125" s="11">
        <f t="shared" si="31"/>
        <v>0</v>
      </c>
      <c r="H125" s="3" t="s">
        <v>38</v>
      </c>
      <c r="L125" s="2">
        <f t="shared" si="32"/>
        <v>1</v>
      </c>
      <c r="M125" s="2" t="s">
        <v>20</v>
      </c>
      <c r="N125" s="14">
        <v>7</v>
      </c>
      <c r="O125" s="2">
        <v>112950</v>
      </c>
      <c r="P125" s="2">
        <v>113332</v>
      </c>
      <c r="Q125" s="2">
        <v>112595</v>
      </c>
      <c r="R125" s="6">
        <f t="shared" si="33"/>
        <v>38.9</v>
      </c>
      <c r="S125" s="6">
        <f t="shared" si="34"/>
        <v>34.799999999999997</v>
      </c>
      <c r="U125" s="6">
        <f t="shared" si="35"/>
        <v>-38.9</v>
      </c>
      <c r="V125" s="6">
        <f t="shared" si="36"/>
        <v>34.799999999999997</v>
      </c>
      <c r="W125" s="7">
        <f t="shared" si="37"/>
        <v>1</v>
      </c>
      <c r="X125" s="7">
        <f t="shared" si="38"/>
        <v>1</v>
      </c>
      <c r="Y125" s="6">
        <f t="shared" si="39"/>
        <v>-20</v>
      </c>
      <c r="Z125" s="6"/>
      <c r="AA125" s="6">
        <f t="shared" si="40"/>
        <v>-20</v>
      </c>
      <c r="AB125" s="6">
        <f t="shared" si="41"/>
        <v>-20</v>
      </c>
      <c r="AC125" s="13">
        <f t="shared" si="42"/>
        <v>60</v>
      </c>
      <c r="AD125" s="7">
        <f t="shared" si="43"/>
        <v>0</v>
      </c>
      <c r="AE125" s="13">
        <f t="shared" si="44"/>
        <v>0</v>
      </c>
      <c r="AF125" s="13">
        <f t="shared" si="45"/>
        <v>0</v>
      </c>
      <c r="AG125" s="13">
        <f t="shared" si="46"/>
        <v>0</v>
      </c>
      <c r="AH125" s="13">
        <f t="shared" si="47"/>
        <v>-20</v>
      </c>
      <c r="AI125" s="13">
        <f t="shared" si="48"/>
        <v>260</v>
      </c>
      <c r="AJ125" s="14">
        <f t="shared" si="49"/>
        <v>0</v>
      </c>
      <c r="AL125" s="12">
        <f t="shared" si="50"/>
        <v>274.5</v>
      </c>
      <c r="AM125" s="12">
        <f t="shared" si="51"/>
        <v>13</v>
      </c>
      <c r="AN125" s="12">
        <f t="shared" si="52"/>
        <v>-260</v>
      </c>
      <c r="AO125" s="12">
        <f t="shared" si="53"/>
        <v>5425</v>
      </c>
      <c r="AP125" s="12">
        <f>MAX(AO$4:AO125)</f>
        <v>7505</v>
      </c>
      <c r="AQ125" s="8">
        <f t="shared" si="54"/>
        <v>-0.27714856762158563</v>
      </c>
      <c r="AS125" s="12">
        <f t="shared" si="55"/>
        <v>376.5</v>
      </c>
      <c r="AT125" s="12">
        <f t="shared" si="56"/>
        <v>18</v>
      </c>
      <c r="AU125" s="12">
        <f t="shared" si="57"/>
        <v>-360</v>
      </c>
      <c r="AV125" s="12">
        <f t="shared" si="58"/>
        <v>7890</v>
      </c>
      <c r="AW125" s="12">
        <f>MAX(AV$4:AV125)</f>
        <v>8340</v>
      </c>
      <c r="AX125" s="8">
        <f t="shared" si="59"/>
        <v>-5.3956834532374098E-2</v>
      </c>
      <c r="BH125" s="19"/>
      <c r="BI125" s="19"/>
      <c r="BJ125" s="12"/>
      <c r="BK125" s="12"/>
      <c r="BL125" s="12"/>
      <c r="BM125" s="8"/>
    </row>
    <row r="126" spans="1:65" x14ac:dyDescent="0.3">
      <c r="A126" s="1">
        <v>42703</v>
      </c>
      <c r="B126" s="1">
        <v>42703</v>
      </c>
      <c r="C126" s="1" t="s">
        <v>44</v>
      </c>
      <c r="D126" s="3">
        <v>1530</v>
      </c>
      <c r="E126" s="3">
        <v>-200</v>
      </c>
      <c r="F126" s="3">
        <f t="shared" si="30"/>
        <v>1330</v>
      </c>
      <c r="G126" s="11">
        <f t="shared" si="31"/>
        <v>0</v>
      </c>
      <c r="H126" s="3" t="s">
        <v>43</v>
      </c>
      <c r="K126" s="2" t="s">
        <v>11</v>
      </c>
      <c r="L126" s="2">
        <f t="shared" si="32"/>
        <v>1</v>
      </c>
      <c r="M126" s="2" t="s">
        <v>20</v>
      </c>
      <c r="N126" s="14">
        <v>10</v>
      </c>
      <c r="O126" s="2">
        <v>134780</v>
      </c>
      <c r="P126" s="2">
        <v>134796</v>
      </c>
      <c r="Q126" s="2">
        <v>134460</v>
      </c>
      <c r="R126" s="6">
        <f t="shared" si="33"/>
        <v>2.6</v>
      </c>
      <c r="S126" s="6">
        <f t="shared" si="34"/>
        <v>31</v>
      </c>
      <c r="U126" s="6">
        <f t="shared" si="35"/>
        <v>-2.6</v>
      </c>
      <c r="V126" s="6">
        <f t="shared" si="36"/>
        <v>31</v>
      </c>
      <c r="W126" s="7">
        <f t="shared" si="37"/>
        <v>1</v>
      </c>
      <c r="X126" s="7">
        <f t="shared" si="38"/>
        <v>0</v>
      </c>
      <c r="Y126" s="6">
        <f t="shared" si="39"/>
        <v>0</v>
      </c>
      <c r="Z126" s="6"/>
      <c r="AA126" s="6">
        <f t="shared" si="40"/>
        <v>0</v>
      </c>
      <c r="AB126" s="6">
        <f t="shared" si="41"/>
        <v>15</v>
      </c>
      <c r="AC126" s="13">
        <f t="shared" si="42"/>
        <v>75</v>
      </c>
      <c r="AD126" s="7">
        <f t="shared" si="43"/>
        <v>1</v>
      </c>
      <c r="AE126" s="13">
        <f t="shared" si="44"/>
        <v>0</v>
      </c>
      <c r="AF126" s="13">
        <f t="shared" si="45"/>
        <v>15</v>
      </c>
      <c r="AG126" s="13">
        <f t="shared" si="46"/>
        <v>0</v>
      </c>
      <c r="AH126" s="13">
        <f t="shared" si="47"/>
        <v>0</v>
      </c>
      <c r="AI126" s="13">
        <f t="shared" si="48"/>
        <v>260</v>
      </c>
      <c r="AJ126" s="14">
        <f t="shared" si="49"/>
        <v>0</v>
      </c>
      <c r="AL126" s="12">
        <f t="shared" si="50"/>
        <v>274.5</v>
      </c>
      <c r="AM126" s="12">
        <f t="shared" si="51"/>
        <v>13</v>
      </c>
      <c r="AN126" s="12">
        <f t="shared" si="52"/>
        <v>195</v>
      </c>
      <c r="AO126" s="12">
        <f t="shared" si="53"/>
        <v>5620</v>
      </c>
      <c r="AP126" s="12">
        <f>MAX(AO$4:AO126)</f>
        <v>7505</v>
      </c>
      <c r="AQ126" s="8">
        <f t="shared" si="54"/>
        <v>-0.25116588940706197</v>
      </c>
      <c r="AS126" s="12">
        <f t="shared" si="55"/>
        <v>376.5</v>
      </c>
      <c r="AT126" s="12">
        <f t="shared" si="56"/>
        <v>18</v>
      </c>
      <c r="AU126" s="12">
        <f t="shared" si="57"/>
        <v>0</v>
      </c>
      <c r="AV126" s="12">
        <f t="shared" si="58"/>
        <v>7890</v>
      </c>
      <c r="AW126" s="12">
        <f>MAX(AV$4:AV126)</f>
        <v>8340</v>
      </c>
      <c r="AX126" s="8">
        <f t="shared" si="59"/>
        <v>-5.3956834532374098E-2</v>
      </c>
      <c r="BH126" s="19"/>
      <c r="BI126" s="19"/>
      <c r="BJ126" s="12"/>
      <c r="BK126" s="12"/>
      <c r="BL126" s="12"/>
      <c r="BM126" s="8"/>
    </row>
    <row r="127" spans="1:65" x14ac:dyDescent="0.3">
      <c r="A127" s="1">
        <v>42703</v>
      </c>
      <c r="B127" s="1">
        <v>42703</v>
      </c>
      <c r="C127" s="1" t="s">
        <v>45</v>
      </c>
      <c r="D127" s="3">
        <v>1550</v>
      </c>
      <c r="E127" s="3">
        <v>0</v>
      </c>
      <c r="F127" s="3">
        <f t="shared" si="30"/>
        <v>1550</v>
      </c>
      <c r="G127" s="11">
        <f t="shared" si="31"/>
        <v>0</v>
      </c>
      <c r="H127" s="3" t="s">
        <v>17</v>
      </c>
      <c r="I127" s="2" t="s">
        <v>11</v>
      </c>
      <c r="J127" s="2">
        <v>22</v>
      </c>
      <c r="L127" s="2">
        <f t="shared" si="32"/>
        <v>1</v>
      </c>
      <c r="M127" s="2" t="s">
        <v>20</v>
      </c>
      <c r="N127" s="14">
        <v>7</v>
      </c>
      <c r="O127" s="2">
        <v>106340</v>
      </c>
      <c r="P127" s="2">
        <v>106333</v>
      </c>
      <c r="Q127" s="2">
        <v>106060</v>
      </c>
      <c r="R127" s="6">
        <f t="shared" si="33"/>
        <v>0</v>
      </c>
      <c r="S127" s="6">
        <f t="shared" si="34"/>
        <v>27.3</v>
      </c>
      <c r="U127" s="6">
        <f t="shared" si="35"/>
        <v>0</v>
      </c>
      <c r="V127" s="6">
        <f t="shared" si="36"/>
        <v>27.3</v>
      </c>
      <c r="W127" s="7">
        <f t="shared" si="37"/>
        <v>0</v>
      </c>
      <c r="X127" s="7">
        <f t="shared" si="38"/>
        <v>0</v>
      </c>
      <c r="Y127" s="6">
        <f t="shared" si="39"/>
        <v>0</v>
      </c>
      <c r="Z127" s="6"/>
      <c r="AA127" s="6">
        <f t="shared" si="40"/>
        <v>0</v>
      </c>
      <c r="AB127" s="6">
        <f t="shared" si="41"/>
        <v>0</v>
      </c>
      <c r="AC127" s="13">
        <f t="shared" si="42"/>
        <v>75</v>
      </c>
      <c r="AD127" s="7">
        <f t="shared" si="43"/>
        <v>0</v>
      </c>
      <c r="AE127" s="13">
        <f t="shared" si="44"/>
        <v>0</v>
      </c>
      <c r="AF127" s="13">
        <f t="shared" si="45"/>
        <v>0</v>
      </c>
      <c r="AG127" s="13">
        <f t="shared" si="46"/>
        <v>0</v>
      </c>
      <c r="AH127" s="13">
        <f t="shared" si="47"/>
        <v>0</v>
      </c>
      <c r="AI127" s="13">
        <f t="shared" si="48"/>
        <v>260</v>
      </c>
      <c r="AJ127" s="14">
        <f t="shared" si="49"/>
        <v>0</v>
      </c>
      <c r="AL127" s="12">
        <f t="shared" si="50"/>
        <v>274.5</v>
      </c>
      <c r="AM127" s="12">
        <f t="shared" si="51"/>
        <v>13</v>
      </c>
      <c r="AN127" s="12">
        <f t="shared" si="52"/>
        <v>0</v>
      </c>
      <c r="AO127" s="12">
        <f t="shared" si="53"/>
        <v>5620</v>
      </c>
      <c r="AP127" s="12">
        <f>MAX(AO$4:AO127)</f>
        <v>7505</v>
      </c>
      <c r="AQ127" s="8">
        <f t="shared" si="54"/>
        <v>-0.25116588940706197</v>
      </c>
      <c r="AS127" s="12">
        <f t="shared" si="55"/>
        <v>394.5</v>
      </c>
      <c r="AT127" s="12">
        <f t="shared" si="56"/>
        <v>19</v>
      </c>
      <c r="AU127" s="12">
        <f t="shared" si="57"/>
        <v>0</v>
      </c>
      <c r="AV127" s="12">
        <f t="shared" si="58"/>
        <v>7890</v>
      </c>
      <c r="AW127" s="12">
        <f>MAX(AV$4:AV127)</f>
        <v>8340</v>
      </c>
      <c r="AX127" s="8">
        <f t="shared" si="59"/>
        <v>-5.3956834532374098E-2</v>
      </c>
      <c r="BH127" s="19"/>
      <c r="BI127" s="19"/>
      <c r="BJ127" s="12"/>
      <c r="BK127" s="12"/>
      <c r="BL127" s="12"/>
      <c r="BM127" s="8"/>
    </row>
    <row r="128" spans="1:65" x14ac:dyDescent="0.3">
      <c r="A128" s="1">
        <v>42703</v>
      </c>
      <c r="B128" s="1">
        <v>42703</v>
      </c>
      <c r="C128" s="1" t="s">
        <v>45</v>
      </c>
      <c r="D128" s="3">
        <v>2125</v>
      </c>
      <c r="E128" s="3">
        <v>0</v>
      </c>
      <c r="F128" s="3">
        <f t="shared" si="30"/>
        <v>2125</v>
      </c>
      <c r="G128" s="11">
        <f t="shared" si="31"/>
        <v>0</v>
      </c>
      <c r="H128" s="3" t="s">
        <v>17</v>
      </c>
      <c r="L128" s="2">
        <f t="shared" si="32"/>
        <v>1</v>
      </c>
      <c r="M128" s="2" t="s">
        <v>20</v>
      </c>
      <c r="N128" s="14">
        <v>7</v>
      </c>
      <c r="O128" s="2">
        <v>106530</v>
      </c>
      <c r="P128" s="2">
        <v>106597</v>
      </c>
      <c r="Q128" s="2">
        <v>106118</v>
      </c>
      <c r="R128" s="6">
        <f t="shared" si="33"/>
        <v>7.4</v>
      </c>
      <c r="S128" s="6">
        <f t="shared" si="34"/>
        <v>40.5</v>
      </c>
      <c r="U128" s="6">
        <f t="shared" si="35"/>
        <v>-7.4</v>
      </c>
      <c r="V128" s="6">
        <f t="shared" si="36"/>
        <v>40.5</v>
      </c>
      <c r="W128" s="7">
        <f t="shared" si="37"/>
        <v>1</v>
      </c>
      <c r="X128" s="7">
        <f t="shared" si="38"/>
        <v>1</v>
      </c>
      <c r="Y128" s="6">
        <f t="shared" si="39"/>
        <v>0</v>
      </c>
      <c r="Z128" s="6"/>
      <c r="AA128" s="6">
        <f t="shared" si="40"/>
        <v>0</v>
      </c>
      <c r="AB128" s="6">
        <f t="shared" si="41"/>
        <v>15</v>
      </c>
      <c r="AC128" s="13">
        <f t="shared" si="42"/>
        <v>90</v>
      </c>
      <c r="AD128" s="7">
        <f t="shared" si="43"/>
        <v>1</v>
      </c>
      <c r="AE128" s="13">
        <f t="shared" si="44"/>
        <v>0</v>
      </c>
      <c r="AF128" s="13">
        <f t="shared" si="45"/>
        <v>0</v>
      </c>
      <c r="AG128" s="13">
        <f t="shared" si="46"/>
        <v>0</v>
      </c>
      <c r="AH128" s="13">
        <f t="shared" si="47"/>
        <v>15</v>
      </c>
      <c r="AI128" s="13">
        <f t="shared" si="48"/>
        <v>275</v>
      </c>
      <c r="AJ128" s="14">
        <f t="shared" si="49"/>
        <v>1</v>
      </c>
      <c r="AL128" s="12">
        <f t="shared" si="50"/>
        <v>274.5</v>
      </c>
      <c r="AM128" s="12">
        <f t="shared" si="51"/>
        <v>13</v>
      </c>
      <c r="AN128" s="12">
        <f t="shared" si="52"/>
        <v>195</v>
      </c>
      <c r="AO128" s="12">
        <f t="shared" si="53"/>
        <v>5815</v>
      </c>
      <c r="AP128" s="12">
        <f>MAX(AO$4:AO128)</f>
        <v>7505</v>
      </c>
      <c r="AQ128" s="8">
        <f t="shared" si="54"/>
        <v>-0.22518321119253831</v>
      </c>
      <c r="AS128" s="12">
        <f t="shared" si="55"/>
        <v>394.5</v>
      </c>
      <c r="AT128" s="12">
        <f t="shared" si="56"/>
        <v>19</v>
      </c>
      <c r="AU128" s="12">
        <f t="shared" si="57"/>
        <v>285</v>
      </c>
      <c r="AV128" s="12">
        <f t="shared" si="58"/>
        <v>8175</v>
      </c>
      <c r="AW128" s="12">
        <f>MAX(AV$4:AV128)</f>
        <v>8340</v>
      </c>
      <c r="AX128" s="8">
        <f t="shared" si="59"/>
        <v>-1.9784172661870502E-2</v>
      </c>
      <c r="BH128" s="19"/>
      <c r="BI128" s="19"/>
      <c r="BJ128" s="12"/>
      <c r="BK128" s="12"/>
      <c r="BL128" s="12"/>
      <c r="BM128" s="8"/>
    </row>
    <row r="129" spans="1:65" x14ac:dyDescent="0.3">
      <c r="A129" s="1">
        <v>42703</v>
      </c>
      <c r="B129" s="1">
        <v>42704</v>
      </c>
      <c r="C129" s="1" t="s">
        <v>44</v>
      </c>
      <c r="D129" s="3">
        <v>215</v>
      </c>
      <c r="E129" s="3">
        <v>-200</v>
      </c>
      <c r="F129" s="3">
        <f t="shared" si="30"/>
        <v>15</v>
      </c>
      <c r="G129" s="11">
        <f t="shared" si="31"/>
        <v>1</v>
      </c>
      <c r="H129" s="3" t="s">
        <v>38</v>
      </c>
      <c r="L129" s="2">
        <f t="shared" si="32"/>
        <v>1</v>
      </c>
      <c r="M129" s="2" t="s">
        <v>21</v>
      </c>
      <c r="N129" s="14">
        <v>7</v>
      </c>
      <c r="O129" s="2">
        <v>112080</v>
      </c>
      <c r="P129" s="2">
        <v>112051</v>
      </c>
      <c r="Q129" s="2">
        <v>114533</v>
      </c>
      <c r="R129" s="6">
        <f t="shared" si="33"/>
        <v>3.6</v>
      </c>
      <c r="S129" s="6">
        <f t="shared" si="34"/>
        <v>244.6</v>
      </c>
      <c r="U129" s="6">
        <f t="shared" si="35"/>
        <v>-3.6</v>
      </c>
      <c r="V129" s="6">
        <f t="shared" si="36"/>
        <v>244.6</v>
      </c>
      <c r="W129" s="7">
        <f t="shared" si="37"/>
        <v>1</v>
      </c>
      <c r="X129" s="7">
        <f t="shared" si="38"/>
        <v>1</v>
      </c>
      <c r="Y129" s="6">
        <f t="shared" si="39"/>
        <v>0</v>
      </c>
      <c r="Z129" s="6"/>
      <c r="AA129" s="6">
        <f t="shared" si="40"/>
        <v>0</v>
      </c>
      <c r="AB129" s="6">
        <f t="shared" si="41"/>
        <v>15</v>
      </c>
      <c r="AC129" s="13">
        <f t="shared" si="42"/>
        <v>105</v>
      </c>
      <c r="AD129" s="7">
        <f t="shared" si="43"/>
        <v>1</v>
      </c>
      <c r="AE129" s="13">
        <f t="shared" si="44"/>
        <v>0</v>
      </c>
      <c r="AF129" s="13">
        <f t="shared" si="45"/>
        <v>0</v>
      </c>
      <c r="AG129" s="13">
        <f t="shared" si="46"/>
        <v>0</v>
      </c>
      <c r="AH129" s="13">
        <f t="shared" si="47"/>
        <v>15</v>
      </c>
      <c r="AI129" s="13">
        <f t="shared" si="48"/>
        <v>290</v>
      </c>
      <c r="AJ129" s="14">
        <f t="shared" si="49"/>
        <v>1</v>
      </c>
      <c r="AL129" s="12">
        <f t="shared" si="50"/>
        <v>290.75</v>
      </c>
      <c r="AM129" s="12">
        <f t="shared" si="51"/>
        <v>14</v>
      </c>
      <c r="AN129" s="12">
        <f t="shared" si="52"/>
        <v>210</v>
      </c>
      <c r="AO129" s="12">
        <f t="shared" si="53"/>
        <v>6025</v>
      </c>
      <c r="AP129" s="12">
        <f>MAX(AO$4:AO129)</f>
        <v>7505</v>
      </c>
      <c r="AQ129" s="8">
        <f t="shared" si="54"/>
        <v>-0.19720186542305129</v>
      </c>
      <c r="AS129" s="12">
        <f t="shared" si="55"/>
        <v>394.5</v>
      </c>
      <c r="AT129" s="12">
        <f t="shared" si="56"/>
        <v>19</v>
      </c>
      <c r="AU129" s="12">
        <f t="shared" si="57"/>
        <v>285</v>
      </c>
      <c r="AV129" s="12">
        <f t="shared" si="58"/>
        <v>8460</v>
      </c>
      <c r="AW129" s="12">
        <f>MAX(AV$4:AV129)</f>
        <v>8460</v>
      </c>
      <c r="AX129" s="8">
        <f t="shared" si="59"/>
        <v>0</v>
      </c>
      <c r="BH129" s="19"/>
      <c r="BI129" s="19"/>
      <c r="BJ129" s="12"/>
      <c r="BK129" s="12"/>
      <c r="BL129" s="12"/>
      <c r="BM129" s="8"/>
    </row>
    <row r="130" spans="1:65" x14ac:dyDescent="0.3">
      <c r="A130" s="1">
        <v>42704</v>
      </c>
      <c r="B130" s="1">
        <v>42704</v>
      </c>
      <c r="C130" s="1" t="s">
        <v>44</v>
      </c>
      <c r="D130" s="3">
        <v>520</v>
      </c>
      <c r="E130" s="3">
        <v>-200</v>
      </c>
      <c r="F130" s="3">
        <f t="shared" si="30"/>
        <v>320</v>
      </c>
      <c r="G130" s="11">
        <f t="shared" si="31"/>
        <v>0</v>
      </c>
      <c r="H130" s="3" t="s">
        <v>37</v>
      </c>
      <c r="L130" s="2">
        <f t="shared" si="32"/>
        <v>1</v>
      </c>
      <c r="M130" s="2" t="s">
        <v>21</v>
      </c>
      <c r="N130" s="14">
        <v>8</v>
      </c>
      <c r="O130" s="2">
        <v>74650</v>
      </c>
      <c r="P130" s="2">
        <v>74622</v>
      </c>
      <c r="Q130" s="2">
        <v>74878</v>
      </c>
      <c r="R130" s="6">
        <f t="shared" si="33"/>
        <v>3.6</v>
      </c>
      <c r="S130" s="6">
        <f t="shared" si="34"/>
        <v>22</v>
      </c>
      <c r="U130" s="6">
        <f t="shared" si="35"/>
        <v>-3.6</v>
      </c>
      <c r="V130" s="6">
        <f t="shared" si="36"/>
        <v>22</v>
      </c>
      <c r="W130" s="7">
        <f t="shared" si="37"/>
        <v>1</v>
      </c>
      <c r="X130" s="7">
        <f t="shared" si="38"/>
        <v>1</v>
      </c>
      <c r="Y130" s="6">
        <f t="shared" si="39"/>
        <v>0</v>
      </c>
      <c r="Z130" s="6"/>
      <c r="AA130" s="6">
        <f t="shared" si="40"/>
        <v>0</v>
      </c>
      <c r="AB130" s="6">
        <f t="shared" si="41"/>
        <v>15</v>
      </c>
      <c r="AC130" s="13">
        <f t="shared" si="42"/>
        <v>120</v>
      </c>
      <c r="AD130" s="7">
        <f t="shared" si="43"/>
        <v>1</v>
      </c>
      <c r="AE130" s="13">
        <f t="shared" si="44"/>
        <v>0</v>
      </c>
      <c r="AF130" s="13">
        <f t="shared" si="45"/>
        <v>0</v>
      </c>
      <c r="AG130" s="13">
        <f t="shared" si="46"/>
        <v>0</v>
      </c>
      <c r="AH130" s="13">
        <f t="shared" si="47"/>
        <v>15</v>
      </c>
      <c r="AI130" s="13">
        <f t="shared" si="48"/>
        <v>305</v>
      </c>
      <c r="AJ130" s="14">
        <f t="shared" si="49"/>
        <v>1</v>
      </c>
      <c r="AL130" s="12">
        <f t="shared" si="50"/>
        <v>290.75</v>
      </c>
      <c r="AM130" s="12">
        <f t="shared" si="51"/>
        <v>14</v>
      </c>
      <c r="AN130" s="12">
        <f t="shared" si="52"/>
        <v>210</v>
      </c>
      <c r="AO130" s="12">
        <f t="shared" si="53"/>
        <v>6235</v>
      </c>
      <c r="AP130" s="12">
        <f>MAX(AO$4:AO130)</f>
        <v>7505</v>
      </c>
      <c r="AQ130" s="8">
        <f t="shared" si="54"/>
        <v>-0.1692205196535643</v>
      </c>
      <c r="AS130" s="12">
        <f t="shared" si="55"/>
        <v>394.5</v>
      </c>
      <c r="AT130" s="12">
        <f t="shared" si="56"/>
        <v>19</v>
      </c>
      <c r="AU130" s="12">
        <f t="shared" si="57"/>
        <v>285</v>
      </c>
      <c r="AV130" s="12">
        <f t="shared" si="58"/>
        <v>8745</v>
      </c>
      <c r="AW130" s="12">
        <f>MAX(AV$4:AV130)</f>
        <v>8745</v>
      </c>
      <c r="AX130" s="8">
        <f t="shared" si="59"/>
        <v>0</v>
      </c>
      <c r="BH130" s="19"/>
      <c r="BI130" s="19"/>
      <c r="BJ130" s="12"/>
      <c r="BK130" s="12"/>
      <c r="BL130" s="12"/>
      <c r="BM130" s="8"/>
    </row>
    <row r="131" spans="1:65" x14ac:dyDescent="0.3">
      <c r="A131" s="1">
        <v>42703</v>
      </c>
      <c r="B131" s="1">
        <v>42704</v>
      </c>
      <c r="C131" s="1" t="s">
        <v>44</v>
      </c>
      <c r="D131" s="3">
        <v>620</v>
      </c>
      <c r="E131" s="3">
        <v>-200</v>
      </c>
      <c r="F131" s="3">
        <f t="shared" si="30"/>
        <v>420</v>
      </c>
      <c r="G131" s="11">
        <f t="shared" si="31"/>
        <v>1</v>
      </c>
      <c r="H131" s="3" t="s">
        <v>38</v>
      </c>
      <c r="L131" s="2">
        <f t="shared" si="32"/>
        <v>1</v>
      </c>
      <c r="M131" s="2" t="s">
        <v>20</v>
      </c>
      <c r="N131" s="14">
        <v>7</v>
      </c>
      <c r="O131" s="2">
        <v>112920</v>
      </c>
      <c r="P131" s="2">
        <v>112952</v>
      </c>
      <c r="Q131" s="2">
        <v>112583</v>
      </c>
      <c r="R131" s="6">
        <f t="shared" si="33"/>
        <v>3.9</v>
      </c>
      <c r="S131" s="6">
        <f t="shared" si="34"/>
        <v>33</v>
      </c>
      <c r="U131" s="6">
        <f t="shared" si="35"/>
        <v>-3.9</v>
      </c>
      <c r="V131" s="6">
        <f t="shared" si="36"/>
        <v>33</v>
      </c>
      <c r="W131" s="7">
        <f t="shared" si="37"/>
        <v>1</v>
      </c>
      <c r="X131" s="7">
        <f t="shared" si="38"/>
        <v>1</v>
      </c>
      <c r="Y131" s="6">
        <f t="shared" si="39"/>
        <v>0</v>
      </c>
      <c r="Z131" s="6"/>
      <c r="AA131" s="6">
        <f t="shared" si="40"/>
        <v>0</v>
      </c>
      <c r="AB131" s="6">
        <f t="shared" si="41"/>
        <v>15</v>
      </c>
      <c r="AC131" s="13">
        <f t="shared" si="42"/>
        <v>135</v>
      </c>
      <c r="AD131" s="7">
        <f t="shared" si="43"/>
        <v>1</v>
      </c>
      <c r="AE131" s="13">
        <f t="shared" si="44"/>
        <v>0</v>
      </c>
      <c r="AF131" s="13">
        <f t="shared" si="45"/>
        <v>0</v>
      </c>
      <c r="AG131" s="13">
        <f t="shared" si="46"/>
        <v>0</v>
      </c>
      <c r="AH131" s="13">
        <f t="shared" si="47"/>
        <v>15</v>
      </c>
      <c r="AI131" s="13">
        <f t="shared" si="48"/>
        <v>320</v>
      </c>
      <c r="AJ131" s="14">
        <f t="shared" si="49"/>
        <v>1</v>
      </c>
      <c r="AL131" s="12">
        <f t="shared" si="50"/>
        <v>290.75</v>
      </c>
      <c r="AM131" s="12">
        <f t="shared" si="51"/>
        <v>14</v>
      </c>
      <c r="AN131" s="12">
        <f t="shared" si="52"/>
        <v>210</v>
      </c>
      <c r="AO131" s="12">
        <f t="shared" si="53"/>
        <v>6445</v>
      </c>
      <c r="AP131" s="12">
        <f>MAX(AO$4:AO131)</f>
        <v>7505</v>
      </c>
      <c r="AQ131" s="8">
        <f t="shared" si="54"/>
        <v>-0.14123917388407728</v>
      </c>
      <c r="AS131" s="12">
        <f t="shared" si="55"/>
        <v>394.5</v>
      </c>
      <c r="AT131" s="12">
        <f t="shared" si="56"/>
        <v>19</v>
      </c>
      <c r="AU131" s="12">
        <f t="shared" si="57"/>
        <v>285</v>
      </c>
      <c r="AV131" s="12">
        <f t="shared" si="58"/>
        <v>9030</v>
      </c>
      <c r="AW131" s="12">
        <f>MAX(AV$4:AV131)</f>
        <v>9030</v>
      </c>
      <c r="AX131" s="8">
        <f t="shared" si="59"/>
        <v>0</v>
      </c>
      <c r="BH131" s="19"/>
      <c r="BI131" s="19"/>
      <c r="BJ131" s="12"/>
      <c r="BK131" s="12"/>
      <c r="BL131" s="12"/>
      <c r="BM131" s="8"/>
    </row>
    <row r="132" spans="1:65" x14ac:dyDescent="0.3">
      <c r="A132" s="1">
        <v>42704</v>
      </c>
      <c r="B132" s="1">
        <v>42704</v>
      </c>
      <c r="C132" s="1" t="s">
        <v>45</v>
      </c>
      <c r="D132" s="3">
        <v>710</v>
      </c>
      <c r="E132" s="3">
        <v>0</v>
      </c>
      <c r="F132" s="3">
        <f t="shared" si="30"/>
        <v>710</v>
      </c>
      <c r="G132" s="11">
        <f t="shared" si="31"/>
        <v>0</v>
      </c>
      <c r="H132" s="3" t="s">
        <v>17</v>
      </c>
      <c r="L132" s="2">
        <f t="shared" si="32"/>
        <v>1</v>
      </c>
      <c r="M132" s="2" t="s">
        <v>21</v>
      </c>
      <c r="N132" s="14">
        <v>7</v>
      </c>
      <c r="O132" s="2">
        <v>106270</v>
      </c>
      <c r="P132" s="2">
        <v>106188</v>
      </c>
      <c r="Q132" s="2">
        <v>106660</v>
      </c>
      <c r="R132" s="6">
        <f t="shared" si="33"/>
        <v>8.9</v>
      </c>
      <c r="S132" s="6">
        <f t="shared" si="34"/>
        <v>38.299999999999997</v>
      </c>
      <c r="U132" s="6">
        <f t="shared" si="35"/>
        <v>-8.9</v>
      </c>
      <c r="V132" s="6">
        <f t="shared" si="36"/>
        <v>38.299999999999997</v>
      </c>
      <c r="W132" s="7">
        <f t="shared" si="37"/>
        <v>1</v>
      </c>
      <c r="X132" s="7">
        <f t="shared" si="38"/>
        <v>1</v>
      </c>
      <c r="Y132" s="6">
        <f t="shared" si="39"/>
        <v>0</v>
      </c>
      <c r="Z132" s="6"/>
      <c r="AA132" s="6">
        <f t="shared" si="40"/>
        <v>0</v>
      </c>
      <c r="AB132" s="6">
        <f t="shared" si="41"/>
        <v>15</v>
      </c>
      <c r="AC132" s="13">
        <f t="shared" si="42"/>
        <v>150</v>
      </c>
      <c r="AD132" s="7">
        <f t="shared" si="43"/>
        <v>1</v>
      </c>
      <c r="AE132" s="13">
        <f t="shared" si="44"/>
        <v>0</v>
      </c>
      <c r="AF132" s="13">
        <f t="shared" si="45"/>
        <v>0</v>
      </c>
      <c r="AG132" s="13">
        <f t="shared" si="46"/>
        <v>0</v>
      </c>
      <c r="AH132" s="13">
        <f t="shared" si="47"/>
        <v>15</v>
      </c>
      <c r="AI132" s="13">
        <f t="shared" si="48"/>
        <v>335</v>
      </c>
      <c r="AJ132" s="14">
        <f t="shared" si="49"/>
        <v>1</v>
      </c>
      <c r="AL132" s="12">
        <f t="shared" si="50"/>
        <v>290.75</v>
      </c>
      <c r="AM132" s="12">
        <f t="shared" si="51"/>
        <v>14</v>
      </c>
      <c r="AN132" s="12">
        <f t="shared" si="52"/>
        <v>210</v>
      </c>
      <c r="AO132" s="12">
        <f t="shared" si="53"/>
        <v>6655</v>
      </c>
      <c r="AP132" s="12">
        <f>MAX(AO$4:AO132)</f>
        <v>7505</v>
      </c>
      <c r="AQ132" s="8">
        <f t="shared" si="54"/>
        <v>-0.11325782811459027</v>
      </c>
      <c r="AS132" s="12">
        <f t="shared" si="55"/>
        <v>394.5</v>
      </c>
      <c r="AT132" s="12">
        <f t="shared" si="56"/>
        <v>19</v>
      </c>
      <c r="AU132" s="12">
        <f t="shared" si="57"/>
        <v>285</v>
      </c>
      <c r="AV132" s="12">
        <f t="shared" si="58"/>
        <v>9315</v>
      </c>
      <c r="AW132" s="12">
        <f>MAX(AV$4:AV132)</f>
        <v>9315</v>
      </c>
      <c r="AX132" s="8">
        <f t="shared" si="59"/>
        <v>0</v>
      </c>
      <c r="BH132" s="19"/>
      <c r="BI132" s="19"/>
      <c r="BJ132" s="12"/>
      <c r="BK132" s="12"/>
      <c r="BL132" s="12"/>
      <c r="BM132" s="8"/>
    </row>
    <row r="133" spans="1:65" x14ac:dyDescent="0.3">
      <c r="A133" s="1">
        <v>42704</v>
      </c>
      <c r="B133" s="1">
        <v>42704</v>
      </c>
      <c r="C133" s="1" t="s">
        <v>45</v>
      </c>
      <c r="D133" s="3">
        <v>1315</v>
      </c>
      <c r="E133" s="3">
        <v>0</v>
      </c>
      <c r="F133" s="3">
        <f t="shared" ref="F133:F196" si="60">D133+E133</f>
        <v>1315</v>
      </c>
      <c r="G133" s="11">
        <f t="shared" ref="G133:G196" si="61">B133-A133</f>
        <v>0</v>
      </c>
      <c r="H133" s="3" t="s">
        <v>17</v>
      </c>
      <c r="K133" s="2" t="s">
        <v>11</v>
      </c>
      <c r="L133" s="2">
        <f t="shared" ref="L133:L196" si="62">IF(AND(F133&gt;=L$3,F133&lt;=L$4),0,1)</f>
        <v>1</v>
      </c>
      <c r="M133" s="2" t="s">
        <v>21</v>
      </c>
      <c r="N133" s="14">
        <v>7</v>
      </c>
      <c r="O133" s="2">
        <v>106130</v>
      </c>
      <c r="P133" s="2">
        <v>106113</v>
      </c>
      <c r="Q133" s="2">
        <v>106533</v>
      </c>
      <c r="R133" s="6">
        <f t="shared" ref="R133:R196" si="63">IF(M133="short",((P133-O133)+N133)/10,((O133-P133)+N133)/10)</f>
        <v>2.4</v>
      </c>
      <c r="S133" s="6">
        <f t="shared" ref="S133:S196" si="64">IF(M133="long",((Q133-O133)-N133)/10,((O133-Q133)-N133)/10)</f>
        <v>39.6</v>
      </c>
      <c r="U133" s="6">
        <f t="shared" ref="U133:U196" si="65">U$4-R133</f>
        <v>-2.4</v>
      </c>
      <c r="V133" s="6">
        <f t="shared" ref="V133:V196" si="66">S133+U$4</f>
        <v>39.6</v>
      </c>
      <c r="W133" s="7">
        <f t="shared" ref="W133:W196" si="67">IF(-U133&gt;N133/10,1, )</f>
        <v>1</v>
      </c>
      <c r="X133" s="7">
        <f t="shared" ref="X133:X196" si="68">IF(OR(I133="yes",K133="yes"),0,L133*W133)</f>
        <v>0</v>
      </c>
      <c r="Y133" s="6">
        <f t="shared" ref="Y133:Y196" si="69">IF(U133&lt;=-Y$3,-Y$3,0)</f>
        <v>0</v>
      </c>
      <c r="Z133" s="6"/>
      <c r="AA133" s="6">
        <f t="shared" ref="AA133:AA196" si="70">IF(AND(Y133=0,S133&gt;=AA$3-(N133/10)),0,-Y$3*W133)</f>
        <v>0</v>
      </c>
      <c r="AB133" s="6">
        <f t="shared" ref="AB133:AB196" si="71">IF(AND(Y133=0,V133&gt;AB$3),AB$3*W133,AA133*W133)</f>
        <v>15</v>
      </c>
      <c r="AC133" s="13">
        <f t="shared" ref="AC133:AC196" si="72">AC132+AB133</f>
        <v>165</v>
      </c>
      <c r="AD133" s="7">
        <f t="shared" ref="AD133:AD196" si="73">IF(AB133&gt;0,1, )</f>
        <v>1</v>
      </c>
      <c r="AE133" s="13">
        <f t="shared" ref="AE133:AE196" si="74">IF(I133="yes",AB133,)</f>
        <v>0</v>
      </c>
      <c r="AF133" s="13">
        <f t="shared" ref="AF133:AF196" si="75">IF(K133="yes",AB133, )</f>
        <v>15</v>
      </c>
      <c r="AG133" s="13">
        <f t="shared" ref="AG133:AG196" si="76">IF(L133=1, ,AB133)</f>
        <v>0</v>
      </c>
      <c r="AH133" s="13">
        <f t="shared" ref="AH133:AH196" si="77">X133*AB133</f>
        <v>0</v>
      </c>
      <c r="AI133" s="13">
        <f t="shared" ref="AI133:AI196" si="78">AI132+AH133</f>
        <v>335</v>
      </c>
      <c r="AJ133" s="14">
        <f t="shared" ref="AJ133:AJ196" si="79">IF(AH133&gt;0,1, )</f>
        <v>0</v>
      </c>
      <c r="AL133" s="12">
        <f t="shared" ref="AL133:AL196" si="80">IF(B133=B132,AL132,AO132*AL$3)</f>
        <v>290.75</v>
      </c>
      <c r="AM133" s="12">
        <f t="shared" ref="AM133:AM196" si="81">INT(AL133/AM$3)</f>
        <v>14</v>
      </c>
      <c r="AN133" s="12">
        <f t="shared" ref="AN133:AN196" si="82">AB133*AM133</f>
        <v>210</v>
      </c>
      <c r="AO133" s="12">
        <f t="shared" ref="AO133:AO196" si="83">AO132+AN133</f>
        <v>6865</v>
      </c>
      <c r="AP133" s="12">
        <f>MAX(AO$4:AO133)</f>
        <v>7505</v>
      </c>
      <c r="AQ133" s="8">
        <f t="shared" ref="AQ133:AQ196" si="84">(AO133-AP133)/AP133</f>
        <v>-8.5276482345103266E-2</v>
      </c>
      <c r="AS133" s="12">
        <f t="shared" ref="AS133:AS196" si="85">IF(I133=I132,AS132,AV132*AS$3)</f>
        <v>394.5</v>
      </c>
      <c r="AT133" s="12">
        <f t="shared" ref="AT133:AT196" si="86">INT(AS133/AT$3)</f>
        <v>19</v>
      </c>
      <c r="AU133" s="12">
        <f t="shared" ref="AU133:AU196" si="87">AH133*AT133</f>
        <v>0</v>
      </c>
      <c r="AV133" s="12">
        <f t="shared" ref="AV133:AV196" si="88">AV132+AU133</f>
        <v>9315</v>
      </c>
      <c r="AW133" s="12">
        <f>MAX(AV$4:AV133)</f>
        <v>9315</v>
      </c>
      <c r="AX133" s="8">
        <f t="shared" ref="AX133:AX196" si="89">(AV133-AW133)/AW133</f>
        <v>0</v>
      </c>
      <c r="BH133" s="19"/>
      <c r="BI133" s="19"/>
      <c r="BJ133" s="12"/>
      <c r="BK133" s="12"/>
      <c r="BL133" s="12"/>
      <c r="BM133" s="8"/>
    </row>
    <row r="134" spans="1:65" x14ac:dyDescent="0.3">
      <c r="A134" s="1">
        <v>42704</v>
      </c>
      <c r="B134" s="1">
        <v>42704</v>
      </c>
      <c r="C134" s="1" t="s">
        <v>44</v>
      </c>
      <c r="D134" s="3">
        <v>1620</v>
      </c>
      <c r="E134" s="3">
        <v>-200</v>
      </c>
      <c r="F134" s="3">
        <f t="shared" si="60"/>
        <v>1420</v>
      </c>
      <c r="G134" s="11">
        <f t="shared" si="61"/>
        <v>0</v>
      </c>
      <c r="H134" s="3" t="s">
        <v>37</v>
      </c>
      <c r="L134" s="2">
        <f t="shared" si="62"/>
        <v>1</v>
      </c>
      <c r="M134" s="2" t="s">
        <v>21</v>
      </c>
      <c r="N134" s="14">
        <v>8</v>
      </c>
      <c r="O134" s="2">
        <v>74140</v>
      </c>
      <c r="P134" s="2">
        <v>74146</v>
      </c>
      <c r="Q134" s="2">
        <v>74328</v>
      </c>
      <c r="R134" s="6">
        <f t="shared" si="63"/>
        <v>0.2</v>
      </c>
      <c r="S134" s="6">
        <f t="shared" si="64"/>
        <v>18</v>
      </c>
      <c r="U134" s="6">
        <f t="shared" si="65"/>
        <v>-0.2</v>
      </c>
      <c r="V134" s="6">
        <f t="shared" si="66"/>
        <v>18</v>
      </c>
      <c r="W134" s="7">
        <f t="shared" si="67"/>
        <v>0</v>
      </c>
      <c r="X134" s="7">
        <f t="shared" si="68"/>
        <v>0</v>
      </c>
      <c r="Y134" s="6">
        <f t="shared" si="69"/>
        <v>0</v>
      </c>
      <c r="Z134" s="6"/>
      <c r="AA134" s="6">
        <f t="shared" si="70"/>
        <v>0</v>
      </c>
      <c r="AB134" s="6">
        <f t="shared" si="71"/>
        <v>0</v>
      </c>
      <c r="AC134" s="13">
        <f t="shared" si="72"/>
        <v>165</v>
      </c>
      <c r="AD134" s="7">
        <f t="shared" si="73"/>
        <v>0</v>
      </c>
      <c r="AE134" s="13">
        <f t="shared" si="74"/>
        <v>0</v>
      </c>
      <c r="AF134" s="13">
        <f t="shared" si="75"/>
        <v>0</v>
      </c>
      <c r="AG134" s="13">
        <f t="shared" si="76"/>
        <v>0</v>
      </c>
      <c r="AH134" s="13">
        <f t="shared" si="77"/>
        <v>0</v>
      </c>
      <c r="AI134" s="13">
        <f t="shared" si="78"/>
        <v>335</v>
      </c>
      <c r="AJ134" s="14">
        <f t="shared" si="79"/>
        <v>0</v>
      </c>
      <c r="AL134" s="12">
        <f t="shared" si="80"/>
        <v>290.75</v>
      </c>
      <c r="AM134" s="12">
        <f t="shared" si="81"/>
        <v>14</v>
      </c>
      <c r="AN134" s="12">
        <f t="shared" si="82"/>
        <v>0</v>
      </c>
      <c r="AO134" s="12">
        <f t="shared" si="83"/>
        <v>6865</v>
      </c>
      <c r="AP134" s="12">
        <f>MAX(AO$4:AO134)</f>
        <v>7505</v>
      </c>
      <c r="AQ134" s="8">
        <f t="shared" si="84"/>
        <v>-8.5276482345103266E-2</v>
      </c>
      <c r="AS134" s="12">
        <f t="shared" si="85"/>
        <v>394.5</v>
      </c>
      <c r="AT134" s="12">
        <f t="shared" si="86"/>
        <v>19</v>
      </c>
      <c r="AU134" s="12">
        <f t="shared" si="87"/>
        <v>0</v>
      </c>
      <c r="AV134" s="12">
        <f t="shared" si="88"/>
        <v>9315</v>
      </c>
      <c r="AW134" s="12">
        <f>MAX(AV$4:AV134)</f>
        <v>9315</v>
      </c>
      <c r="AX134" s="8">
        <f t="shared" si="89"/>
        <v>0</v>
      </c>
      <c r="BH134" s="19"/>
      <c r="BI134" s="19"/>
      <c r="BJ134" s="12"/>
      <c r="BK134" s="12"/>
      <c r="BL134" s="12"/>
      <c r="BM134" s="8"/>
    </row>
    <row r="135" spans="1:65" x14ac:dyDescent="0.3">
      <c r="A135" s="1">
        <v>42702</v>
      </c>
      <c r="B135" s="1">
        <v>42704</v>
      </c>
      <c r="C135" s="1" t="s">
        <v>44</v>
      </c>
      <c r="D135" s="3">
        <v>1755</v>
      </c>
      <c r="E135" s="3">
        <v>-200</v>
      </c>
      <c r="F135" s="3">
        <f t="shared" si="60"/>
        <v>1555</v>
      </c>
      <c r="G135" s="11">
        <f t="shared" si="61"/>
        <v>2</v>
      </c>
      <c r="H135" s="3" t="s">
        <v>38</v>
      </c>
      <c r="I135" s="2" t="s">
        <v>11</v>
      </c>
      <c r="J135" s="2">
        <v>33</v>
      </c>
      <c r="L135" s="2">
        <f t="shared" si="62"/>
        <v>1</v>
      </c>
      <c r="M135" s="2" t="s">
        <v>20</v>
      </c>
      <c r="N135" s="14">
        <v>7</v>
      </c>
      <c r="O135" s="2">
        <v>113790</v>
      </c>
      <c r="P135" s="2">
        <v>113800</v>
      </c>
      <c r="Q135" s="2">
        <v>113780</v>
      </c>
      <c r="R135" s="6">
        <f t="shared" si="63"/>
        <v>1.7</v>
      </c>
      <c r="S135" s="6">
        <f t="shared" si="64"/>
        <v>0.3</v>
      </c>
      <c r="U135" s="6">
        <f t="shared" si="65"/>
        <v>-1.7</v>
      </c>
      <c r="V135" s="6">
        <f t="shared" si="66"/>
        <v>0.3</v>
      </c>
      <c r="W135" s="7">
        <f t="shared" si="67"/>
        <v>1</v>
      </c>
      <c r="X135" s="7">
        <f t="shared" si="68"/>
        <v>0</v>
      </c>
      <c r="Y135" s="6">
        <f t="shared" si="69"/>
        <v>0</v>
      </c>
      <c r="Z135" s="6"/>
      <c r="AA135" s="6">
        <f t="shared" si="70"/>
        <v>-20</v>
      </c>
      <c r="AB135" s="6">
        <f t="shared" si="71"/>
        <v>-20</v>
      </c>
      <c r="AC135" s="13">
        <f t="shared" si="72"/>
        <v>145</v>
      </c>
      <c r="AD135" s="7">
        <f t="shared" si="73"/>
        <v>0</v>
      </c>
      <c r="AE135" s="13">
        <f t="shared" si="74"/>
        <v>-20</v>
      </c>
      <c r="AF135" s="13">
        <f t="shared" si="75"/>
        <v>0</v>
      </c>
      <c r="AG135" s="13">
        <f t="shared" si="76"/>
        <v>0</v>
      </c>
      <c r="AH135" s="13">
        <f t="shared" si="77"/>
        <v>0</v>
      </c>
      <c r="AI135" s="13">
        <f t="shared" si="78"/>
        <v>335</v>
      </c>
      <c r="AJ135" s="14">
        <f t="shared" si="79"/>
        <v>0</v>
      </c>
      <c r="AL135" s="12">
        <f t="shared" si="80"/>
        <v>290.75</v>
      </c>
      <c r="AM135" s="12">
        <f t="shared" si="81"/>
        <v>14</v>
      </c>
      <c r="AN135" s="12">
        <f t="shared" si="82"/>
        <v>-280</v>
      </c>
      <c r="AO135" s="12">
        <f t="shared" si="83"/>
        <v>6585</v>
      </c>
      <c r="AP135" s="12">
        <f>MAX(AO$4:AO135)</f>
        <v>7505</v>
      </c>
      <c r="AQ135" s="8">
        <f t="shared" si="84"/>
        <v>-0.12258494337108594</v>
      </c>
      <c r="AS135" s="12">
        <f t="shared" si="85"/>
        <v>465.75</v>
      </c>
      <c r="AT135" s="12">
        <f t="shared" si="86"/>
        <v>23</v>
      </c>
      <c r="AU135" s="12">
        <f t="shared" si="87"/>
        <v>0</v>
      </c>
      <c r="AV135" s="12">
        <f t="shared" si="88"/>
        <v>9315</v>
      </c>
      <c r="AW135" s="12">
        <f>MAX(AV$4:AV135)</f>
        <v>9315</v>
      </c>
      <c r="AX135" s="8">
        <f t="shared" si="89"/>
        <v>0</v>
      </c>
      <c r="BH135" s="19"/>
      <c r="BI135" s="19"/>
      <c r="BJ135" s="12"/>
      <c r="BK135" s="12"/>
      <c r="BL135" s="12"/>
      <c r="BM135" s="8"/>
    </row>
    <row r="136" spans="1:65" x14ac:dyDescent="0.3">
      <c r="A136" s="1">
        <v>42699</v>
      </c>
      <c r="B136" s="1">
        <v>42704</v>
      </c>
      <c r="C136" s="1" t="s">
        <v>44</v>
      </c>
      <c r="D136" s="3">
        <v>1805</v>
      </c>
      <c r="E136" s="3">
        <v>-200</v>
      </c>
      <c r="F136" s="3">
        <f t="shared" si="60"/>
        <v>1605</v>
      </c>
      <c r="G136" s="11">
        <f t="shared" si="61"/>
        <v>5</v>
      </c>
      <c r="H136" s="3" t="s">
        <v>37</v>
      </c>
      <c r="L136" s="2">
        <f t="shared" si="62"/>
        <v>1</v>
      </c>
      <c r="M136" s="2" t="s">
        <v>21</v>
      </c>
      <c r="N136" s="14">
        <v>8</v>
      </c>
      <c r="O136" s="2">
        <v>73760</v>
      </c>
      <c r="P136" s="2">
        <v>73733</v>
      </c>
      <c r="Q136" s="2">
        <v>74188</v>
      </c>
      <c r="R136" s="6">
        <f t="shared" si="63"/>
        <v>3.5</v>
      </c>
      <c r="S136" s="6">
        <f t="shared" si="64"/>
        <v>42</v>
      </c>
      <c r="U136" s="6">
        <f t="shared" si="65"/>
        <v>-3.5</v>
      </c>
      <c r="V136" s="6">
        <f t="shared" si="66"/>
        <v>42</v>
      </c>
      <c r="W136" s="7">
        <f t="shared" si="67"/>
        <v>1</v>
      </c>
      <c r="X136" s="7">
        <f t="shared" si="68"/>
        <v>1</v>
      </c>
      <c r="Y136" s="6">
        <f t="shared" si="69"/>
        <v>0</v>
      </c>
      <c r="Z136" s="6"/>
      <c r="AA136" s="6">
        <f t="shared" si="70"/>
        <v>0</v>
      </c>
      <c r="AB136" s="6">
        <f t="shared" si="71"/>
        <v>15</v>
      </c>
      <c r="AC136" s="13">
        <f t="shared" si="72"/>
        <v>160</v>
      </c>
      <c r="AD136" s="7">
        <f t="shared" si="73"/>
        <v>1</v>
      </c>
      <c r="AE136" s="13">
        <f t="shared" si="74"/>
        <v>0</v>
      </c>
      <c r="AF136" s="13">
        <f t="shared" si="75"/>
        <v>0</v>
      </c>
      <c r="AG136" s="13">
        <f t="shared" si="76"/>
        <v>0</v>
      </c>
      <c r="AH136" s="13">
        <f t="shared" si="77"/>
        <v>15</v>
      </c>
      <c r="AI136" s="13">
        <f t="shared" si="78"/>
        <v>350</v>
      </c>
      <c r="AJ136" s="14">
        <f t="shared" si="79"/>
        <v>1</v>
      </c>
      <c r="AL136" s="12">
        <f t="shared" si="80"/>
        <v>290.75</v>
      </c>
      <c r="AM136" s="12">
        <f t="shared" si="81"/>
        <v>14</v>
      </c>
      <c r="AN136" s="12">
        <f t="shared" si="82"/>
        <v>210</v>
      </c>
      <c r="AO136" s="12">
        <f t="shared" si="83"/>
        <v>6795</v>
      </c>
      <c r="AP136" s="12">
        <f>MAX(AO$4:AO136)</f>
        <v>7505</v>
      </c>
      <c r="AQ136" s="8">
        <f t="shared" si="84"/>
        <v>-9.4603597601598935E-2</v>
      </c>
      <c r="AS136" s="12">
        <f t="shared" si="85"/>
        <v>465.75</v>
      </c>
      <c r="AT136" s="12">
        <f t="shared" si="86"/>
        <v>23</v>
      </c>
      <c r="AU136" s="12">
        <f t="shared" si="87"/>
        <v>345</v>
      </c>
      <c r="AV136" s="12">
        <f t="shared" si="88"/>
        <v>9660</v>
      </c>
      <c r="AW136" s="12">
        <f>MAX(AV$4:AV136)</f>
        <v>9660</v>
      </c>
      <c r="AX136" s="8">
        <f t="shared" si="89"/>
        <v>0</v>
      </c>
      <c r="BH136" s="19"/>
      <c r="BI136" s="19"/>
      <c r="BJ136" s="12"/>
      <c r="BK136" s="12"/>
      <c r="BL136" s="12"/>
      <c r="BM136" s="8"/>
    </row>
    <row r="137" spans="1:65" x14ac:dyDescent="0.3">
      <c r="A137" s="1">
        <v>42703</v>
      </c>
      <c r="B137" s="1">
        <v>42704</v>
      </c>
      <c r="C137" s="1" t="s">
        <v>45</v>
      </c>
      <c r="D137" s="3">
        <v>1615</v>
      </c>
      <c r="E137" s="3">
        <v>0</v>
      </c>
      <c r="F137" s="3">
        <f t="shared" si="60"/>
        <v>1615</v>
      </c>
      <c r="G137" s="11">
        <f t="shared" si="61"/>
        <v>1</v>
      </c>
      <c r="H137" s="3" t="s">
        <v>17</v>
      </c>
      <c r="L137" s="2">
        <f t="shared" si="62"/>
        <v>1</v>
      </c>
      <c r="M137" s="2" t="s">
        <v>21</v>
      </c>
      <c r="N137" s="14">
        <v>7</v>
      </c>
      <c r="O137" s="2">
        <v>105560</v>
      </c>
      <c r="P137" s="2">
        <v>105520</v>
      </c>
      <c r="Q137" s="2">
        <v>106893</v>
      </c>
      <c r="R137" s="6">
        <f t="shared" si="63"/>
        <v>4.7</v>
      </c>
      <c r="S137" s="6">
        <f t="shared" si="64"/>
        <v>132.6</v>
      </c>
      <c r="U137" s="6">
        <f t="shared" si="65"/>
        <v>-4.7</v>
      </c>
      <c r="V137" s="6">
        <f t="shared" si="66"/>
        <v>132.6</v>
      </c>
      <c r="W137" s="7">
        <f t="shared" si="67"/>
        <v>1</v>
      </c>
      <c r="X137" s="7">
        <f t="shared" si="68"/>
        <v>1</v>
      </c>
      <c r="Y137" s="6">
        <f t="shared" si="69"/>
        <v>0</v>
      </c>
      <c r="Z137" s="6"/>
      <c r="AA137" s="6">
        <f t="shared" si="70"/>
        <v>0</v>
      </c>
      <c r="AB137" s="6">
        <f t="shared" si="71"/>
        <v>15</v>
      </c>
      <c r="AC137" s="13">
        <f t="shared" si="72"/>
        <v>175</v>
      </c>
      <c r="AD137" s="7">
        <f t="shared" si="73"/>
        <v>1</v>
      </c>
      <c r="AE137" s="13">
        <f t="shared" si="74"/>
        <v>0</v>
      </c>
      <c r="AF137" s="13">
        <f t="shared" si="75"/>
        <v>0</v>
      </c>
      <c r="AG137" s="13">
        <f t="shared" si="76"/>
        <v>0</v>
      </c>
      <c r="AH137" s="13">
        <f t="shared" si="77"/>
        <v>15</v>
      </c>
      <c r="AI137" s="13">
        <f t="shared" si="78"/>
        <v>365</v>
      </c>
      <c r="AJ137" s="14">
        <f t="shared" si="79"/>
        <v>1</v>
      </c>
      <c r="AL137" s="12">
        <f t="shared" si="80"/>
        <v>290.75</v>
      </c>
      <c r="AM137" s="12">
        <f t="shared" si="81"/>
        <v>14</v>
      </c>
      <c r="AN137" s="12">
        <f t="shared" si="82"/>
        <v>210</v>
      </c>
      <c r="AO137" s="12">
        <f t="shared" si="83"/>
        <v>7005</v>
      </c>
      <c r="AP137" s="12">
        <f>MAX(AO$4:AO137)</f>
        <v>7505</v>
      </c>
      <c r="AQ137" s="8">
        <f t="shared" si="84"/>
        <v>-6.6622251832111928E-2</v>
      </c>
      <c r="AS137" s="12">
        <f t="shared" si="85"/>
        <v>465.75</v>
      </c>
      <c r="AT137" s="12">
        <f t="shared" si="86"/>
        <v>23</v>
      </c>
      <c r="AU137" s="12">
        <f t="shared" si="87"/>
        <v>345</v>
      </c>
      <c r="AV137" s="12">
        <f t="shared" si="88"/>
        <v>10005</v>
      </c>
      <c r="AW137" s="12">
        <f>MAX(AV$4:AV137)</f>
        <v>10005</v>
      </c>
      <c r="AX137" s="8">
        <f t="shared" si="89"/>
        <v>0</v>
      </c>
      <c r="BH137" s="19"/>
      <c r="BI137" s="19"/>
      <c r="BJ137" s="12"/>
      <c r="BK137" s="12"/>
      <c r="BL137" s="12"/>
      <c r="BM137" s="8"/>
    </row>
    <row r="138" spans="1:65" x14ac:dyDescent="0.3">
      <c r="A138" s="1">
        <v>42705</v>
      </c>
      <c r="B138" s="1">
        <v>42705</v>
      </c>
      <c r="C138" s="1" t="s">
        <v>44</v>
      </c>
      <c r="D138" s="3">
        <v>1055</v>
      </c>
      <c r="E138" s="3">
        <v>-200</v>
      </c>
      <c r="F138" s="3">
        <f t="shared" si="60"/>
        <v>855</v>
      </c>
      <c r="G138" s="11">
        <f t="shared" si="61"/>
        <v>0</v>
      </c>
      <c r="H138" s="3" t="s">
        <v>43</v>
      </c>
      <c r="L138" s="2">
        <f t="shared" si="62"/>
        <v>1</v>
      </c>
      <c r="M138" s="2" t="s">
        <v>20</v>
      </c>
      <c r="N138" s="14">
        <v>10</v>
      </c>
      <c r="O138" s="2">
        <v>134250</v>
      </c>
      <c r="P138" s="2">
        <v>134339</v>
      </c>
      <c r="Q138" s="2">
        <v>134044</v>
      </c>
      <c r="R138" s="6">
        <f t="shared" si="63"/>
        <v>9.9</v>
      </c>
      <c r="S138" s="6">
        <f t="shared" si="64"/>
        <v>19.600000000000001</v>
      </c>
      <c r="U138" s="6">
        <f t="shared" si="65"/>
        <v>-9.9</v>
      </c>
      <c r="V138" s="6">
        <f t="shared" si="66"/>
        <v>19.600000000000001</v>
      </c>
      <c r="W138" s="7">
        <f t="shared" si="67"/>
        <v>1</v>
      </c>
      <c r="X138" s="7">
        <f t="shared" si="68"/>
        <v>1</v>
      </c>
      <c r="Y138" s="6">
        <f t="shared" si="69"/>
        <v>0</v>
      </c>
      <c r="Z138" s="6"/>
      <c r="AA138" s="6">
        <f t="shared" si="70"/>
        <v>0</v>
      </c>
      <c r="AB138" s="6">
        <f t="shared" si="71"/>
        <v>15</v>
      </c>
      <c r="AC138" s="13">
        <f t="shared" si="72"/>
        <v>190</v>
      </c>
      <c r="AD138" s="7">
        <f t="shared" si="73"/>
        <v>1</v>
      </c>
      <c r="AE138" s="13">
        <f t="shared" si="74"/>
        <v>0</v>
      </c>
      <c r="AF138" s="13">
        <f t="shared" si="75"/>
        <v>0</v>
      </c>
      <c r="AG138" s="13">
        <f t="shared" si="76"/>
        <v>0</v>
      </c>
      <c r="AH138" s="13">
        <f t="shared" si="77"/>
        <v>15</v>
      </c>
      <c r="AI138" s="13">
        <f t="shared" si="78"/>
        <v>380</v>
      </c>
      <c r="AJ138" s="14">
        <f t="shared" si="79"/>
        <v>1</v>
      </c>
      <c r="AL138" s="12">
        <f t="shared" si="80"/>
        <v>350.25</v>
      </c>
      <c r="AM138" s="12">
        <f t="shared" si="81"/>
        <v>17</v>
      </c>
      <c r="AN138" s="12">
        <f t="shared" si="82"/>
        <v>255</v>
      </c>
      <c r="AO138" s="12">
        <f t="shared" si="83"/>
        <v>7260</v>
      </c>
      <c r="AP138" s="12">
        <f>MAX(AO$4:AO138)</f>
        <v>7505</v>
      </c>
      <c r="AQ138" s="8">
        <f t="shared" si="84"/>
        <v>-3.2644903397734841E-2</v>
      </c>
      <c r="AS138" s="12">
        <f t="shared" si="85"/>
        <v>465.75</v>
      </c>
      <c r="AT138" s="12">
        <f t="shared" si="86"/>
        <v>23</v>
      </c>
      <c r="AU138" s="12">
        <f t="shared" si="87"/>
        <v>345</v>
      </c>
      <c r="AV138" s="12">
        <f t="shared" si="88"/>
        <v>10350</v>
      </c>
      <c r="AW138" s="12">
        <f>MAX(AV$4:AV138)</f>
        <v>10350</v>
      </c>
      <c r="AX138" s="8">
        <f t="shared" si="89"/>
        <v>0</v>
      </c>
      <c r="BH138" s="19"/>
      <c r="BI138" s="19"/>
      <c r="BJ138" s="12"/>
      <c r="BK138" s="12"/>
      <c r="BL138" s="12"/>
      <c r="BM138" s="8"/>
    </row>
    <row r="139" spans="1:65" x14ac:dyDescent="0.3">
      <c r="A139" s="1">
        <v>42705</v>
      </c>
      <c r="B139" s="1">
        <v>42705</v>
      </c>
      <c r="C139" s="1" t="s">
        <v>45</v>
      </c>
      <c r="D139" s="3">
        <v>955</v>
      </c>
      <c r="E139" s="3">
        <v>0</v>
      </c>
      <c r="F139" s="3">
        <f t="shared" si="60"/>
        <v>955</v>
      </c>
      <c r="G139" s="11">
        <f t="shared" si="61"/>
        <v>0</v>
      </c>
      <c r="H139" s="3" t="s">
        <v>17</v>
      </c>
      <c r="I139" s="2" t="s">
        <v>11</v>
      </c>
      <c r="J139" s="2">
        <v>54</v>
      </c>
      <c r="L139" s="2">
        <f t="shared" si="62"/>
        <v>1</v>
      </c>
      <c r="M139" s="2" t="s">
        <v>20</v>
      </c>
      <c r="N139" s="14">
        <v>7</v>
      </c>
      <c r="O139" s="2">
        <v>106430</v>
      </c>
      <c r="P139" s="2">
        <v>106388</v>
      </c>
      <c r="Q139" s="2">
        <v>105839</v>
      </c>
      <c r="R139" s="6">
        <f t="shared" si="63"/>
        <v>-3.5</v>
      </c>
      <c r="S139" s="6">
        <f t="shared" si="64"/>
        <v>58.4</v>
      </c>
      <c r="U139" s="6">
        <f t="shared" si="65"/>
        <v>3.5</v>
      </c>
      <c r="V139" s="6">
        <f t="shared" si="66"/>
        <v>58.4</v>
      </c>
      <c r="W139" s="7">
        <f t="shared" si="67"/>
        <v>0</v>
      </c>
      <c r="X139" s="7">
        <f t="shared" si="68"/>
        <v>0</v>
      </c>
      <c r="Y139" s="6">
        <f t="shared" si="69"/>
        <v>0</v>
      </c>
      <c r="Z139" s="6"/>
      <c r="AA139" s="6">
        <f t="shared" si="70"/>
        <v>0</v>
      </c>
      <c r="AB139" s="6">
        <f t="shared" si="71"/>
        <v>0</v>
      </c>
      <c r="AC139" s="13">
        <f t="shared" si="72"/>
        <v>190</v>
      </c>
      <c r="AD139" s="7">
        <f t="shared" si="73"/>
        <v>0</v>
      </c>
      <c r="AE139" s="13">
        <f t="shared" si="74"/>
        <v>0</v>
      </c>
      <c r="AF139" s="13">
        <f t="shared" si="75"/>
        <v>0</v>
      </c>
      <c r="AG139" s="13">
        <f t="shared" si="76"/>
        <v>0</v>
      </c>
      <c r="AH139" s="13">
        <f t="shared" si="77"/>
        <v>0</v>
      </c>
      <c r="AI139" s="13">
        <f t="shared" si="78"/>
        <v>380</v>
      </c>
      <c r="AJ139" s="14">
        <f t="shared" si="79"/>
        <v>0</v>
      </c>
      <c r="AL139" s="12">
        <f t="shared" si="80"/>
        <v>350.25</v>
      </c>
      <c r="AM139" s="12">
        <f t="shared" si="81"/>
        <v>17</v>
      </c>
      <c r="AN139" s="12">
        <f t="shared" si="82"/>
        <v>0</v>
      </c>
      <c r="AO139" s="12">
        <f t="shared" si="83"/>
        <v>7260</v>
      </c>
      <c r="AP139" s="12">
        <f>MAX(AO$4:AO139)</f>
        <v>7505</v>
      </c>
      <c r="AQ139" s="8">
        <f t="shared" si="84"/>
        <v>-3.2644903397734841E-2</v>
      </c>
      <c r="AS139" s="12">
        <f t="shared" si="85"/>
        <v>517.5</v>
      </c>
      <c r="AT139" s="12">
        <f t="shared" si="86"/>
        <v>25</v>
      </c>
      <c r="AU139" s="12">
        <f t="shared" si="87"/>
        <v>0</v>
      </c>
      <c r="AV139" s="12">
        <f t="shared" si="88"/>
        <v>10350</v>
      </c>
      <c r="AW139" s="12">
        <f>MAX(AV$4:AV139)</f>
        <v>10350</v>
      </c>
      <c r="AX139" s="8">
        <f t="shared" si="89"/>
        <v>0</v>
      </c>
      <c r="BH139" s="19"/>
      <c r="BI139" s="19"/>
      <c r="BJ139" s="12"/>
      <c r="BK139" s="12"/>
      <c r="BL139" s="12"/>
      <c r="BM139" s="8"/>
    </row>
    <row r="140" spans="1:65" x14ac:dyDescent="0.3">
      <c r="A140" s="1">
        <v>42697</v>
      </c>
      <c r="B140" s="1">
        <v>42706</v>
      </c>
      <c r="C140" s="1" t="s">
        <v>45</v>
      </c>
      <c r="D140" s="3">
        <v>115</v>
      </c>
      <c r="E140" s="3">
        <v>0</v>
      </c>
      <c r="F140" s="3">
        <f t="shared" si="60"/>
        <v>115</v>
      </c>
      <c r="G140" s="11">
        <f t="shared" si="61"/>
        <v>9</v>
      </c>
      <c r="H140" s="3" t="s">
        <v>17</v>
      </c>
      <c r="L140" s="2">
        <f t="shared" si="62"/>
        <v>1</v>
      </c>
      <c r="M140" s="2" t="s">
        <v>20</v>
      </c>
      <c r="N140" s="14">
        <v>7</v>
      </c>
      <c r="O140" s="2">
        <v>106760</v>
      </c>
      <c r="P140" s="2">
        <v>106893</v>
      </c>
      <c r="Q140" s="2">
        <v>106247</v>
      </c>
      <c r="R140" s="6">
        <f t="shared" si="63"/>
        <v>14</v>
      </c>
      <c r="S140" s="6">
        <f t="shared" si="64"/>
        <v>50.6</v>
      </c>
      <c r="U140" s="6">
        <f t="shared" si="65"/>
        <v>-14</v>
      </c>
      <c r="V140" s="6">
        <f t="shared" si="66"/>
        <v>50.6</v>
      </c>
      <c r="W140" s="7">
        <f t="shared" si="67"/>
        <v>1</v>
      </c>
      <c r="X140" s="7">
        <f t="shared" si="68"/>
        <v>1</v>
      </c>
      <c r="Y140" s="6">
        <f t="shared" si="69"/>
        <v>0</v>
      </c>
      <c r="Z140" s="6"/>
      <c r="AA140" s="6">
        <f t="shared" si="70"/>
        <v>0</v>
      </c>
      <c r="AB140" s="6">
        <f t="shared" si="71"/>
        <v>15</v>
      </c>
      <c r="AC140" s="13">
        <f t="shared" si="72"/>
        <v>205</v>
      </c>
      <c r="AD140" s="7">
        <f t="shared" si="73"/>
        <v>1</v>
      </c>
      <c r="AE140" s="13">
        <f t="shared" si="74"/>
        <v>0</v>
      </c>
      <c r="AF140" s="13">
        <f t="shared" si="75"/>
        <v>0</v>
      </c>
      <c r="AG140" s="13">
        <f t="shared" si="76"/>
        <v>0</v>
      </c>
      <c r="AH140" s="13">
        <f t="shared" si="77"/>
        <v>15</v>
      </c>
      <c r="AI140" s="13">
        <f t="shared" si="78"/>
        <v>395</v>
      </c>
      <c r="AJ140" s="14">
        <f t="shared" si="79"/>
        <v>1</v>
      </c>
      <c r="AL140" s="12">
        <f t="shared" si="80"/>
        <v>363</v>
      </c>
      <c r="AM140" s="12">
        <f t="shared" si="81"/>
        <v>18</v>
      </c>
      <c r="AN140" s="12">
        <f t="shared" si="82"/>
        <v>270</v>
      </c>
      <c r="AO140" s="12">
        <f t="shared" si="83"/>
        <v>7530</v>
      </c>
      <c r="AP140" s="12">
        <f>MAX(AO$4:AO140)</f>
        <v>7530</v>
      </c>
      <c r="AQ140" s="8">
        <f t="shared" si="84"/>
        <v>0</v>
      </c>
      <c r="AS140" s="12">
        <f t="shared" si="85"/>
        <v>517.5</v>
      </c>
      <c r="AT140" s="12">
        <f t="shared" si="86"/>
        <v>25</v>
      </c>
      <c r="AU140" s="12">
        <f t="shared" si="87"/>
        <v>375</v>
      </c>
      <c r="AV140" s="12">
        <f t="shared" si="88"/>
        <v>10725</v>
      </c>
      <c r="AW140" s="12">
        <f>MAX(AV$4:AV140)</f>
        <v>10725</v>
      </c>
      <c r="AX140" s="8">
        <f t="shared" si="89"/>
        <v>0</v>
      </c>
      <c r="BH140" s="19"/>
      <c r="BI140" s="19"/>
      <c r="BJ140" s="12"/>
      <c r="BK140" s="12"/>
      <c r="BL140" s="12"/>
      <c r="BM140" s="8"/>
    </row>
    <row r="141" spans="1:65" x14ac:dyDescent="0.3">
      <c r="A141" s="1">
        <v>42705</v>
      </c>
      <c r="B141" s="1">
        <v>42706</v>
      </c>
      <c r="C141" s="1" t="s">
        <v>44</v>
      </c>
      <c r="D141" s="3">
        <v>315</v>
      </c>
      <c r="E141" s="3">
        <v>-200</v>
      </c>
      <c r="F141" s="3">
        <f t="shared" si="60"/>
        <v>115</v>
      </c>
      <c r="G141" s="11">
        <f t="shared" si="61"/>
        <v>1</v>
      </c>
      <c r="H141" s="3" t="s">
        <v>38</v>
      </c>
      <c r="L141" s="2">
        <f t="shared" si="62"/>
        <v>1</v>
      </c>
      <c r="M141" s="2" t="s">
        <v>21</v>
      </c>
      <c r="N141" s="14">
        <v>7</v>
      </c>
      <c r="O141" s="2">
        <v>113580</v>
      </c>
      <c r="P141" s="2">
        <v>113576</v>
      </c>
      <c r="Q141" s="2">
        <v>114134</v>
      </c>
      <c r="R141" s="6">
        <f t="shared" si="63"/>
        <v>1.1000000000000001</v>
      </c>
      <c r="S141" s="6">
        <f t="shared" si="64"/>
        <v>54.7</v>
      </c>
      <c r="U141" s="6">
        <f t="shared" si="65"/>
        <v>-1.1000000000000001</v>
      </c>
      <c r="V141" s="6">
        <f t="shared" si="66"/>
        <v>54.7</v>
      </c>
      <c r="W141" s="7">
        <f t="shared" si="67"/>
        <v>1</v>
      </c>
      <c r="X141" s="7">
        <f t="shared" si="68"/>
        <v>1</v>
      </c>
      <c r="Y141" s="6">
        <f t="shared" si="69"/>
        <v>0</v>
      </c>
      <c r="Z141" s="6"/>
      <c r="AA141" s="6">
        <f t="shared" si="70"/>
        <v>0</v>
      </c>
      <c r="AB141" s="6">
        <f t="shared" si="71"/>
        <v>15</v>
      </c>
      <c r="AC141" s="13">
        <f t="shared" si="72"/>
        <v>220</v>
      </c>
      <c r="AD141" s="7">
        <f t="shared" si="73"/>
        <v>1</v>
      </c>
      <c r="AE141" s="13">
        <f t="shared" si="74"/>
        <v>0</v>
      </c>
      <c r="AF141" s="13">
        <f t="shared" si="75"/>
        <v>0</v>
      </c>
      <c r="AG141" s="13">
        <f t="shared" si="76"/>
        <v>0</v>
      </c>
      <c r="AH141" s="13">
        <f t="shared" si="77"/>
        <v>15</v>
      </c>
      <c r="AI141" s="13">
        <f t="shared" si="78"/>
        <v>410</v>
      </c>
      <c r="AJ141" s="14">
        <f t="shared" si="79"/>
        <v>1</v>
      </c>
      <c r="AL141" s="12">
        <f t="shared" si="80"/>
        <v>363</v>
      </c>
      <c r="AM141" s="12">
        <f t="shared" si="81"/>
        <v>18</v>
      </c>
      <c r="AN141" s="12">
        <f t="shared" si="82"/>
        <v>270</v>
      </c>
      <c r="AO141" s="12">
        <f t="shared" si="83"/>
        <v>7800</v>
      </c>
      <c r="AP141" s="12">
        <f>MAX(AO$4:AO141)</f>
        <v>7800</v>
      </c>
      <c r="AQ141" s="8">
        <f t="shared" si="84"/>
        <v>0</v>
      </c>
      <c r="AS141" s="12">
        <f t="shared" si="85"/>
        <v>517.5</v>
      </c>
      <c r="AT141" s="12">
        <f t="shared" si="86"/>
        <v>25</v>
      </c>
      <c r="AU141" s="12">
        <f t="shared" si="87"/>
        <v>375</v>
      </c>
      <c r="AV141" s="12">
        <f t="shared" si="88"/>
        <v>11100</v>
      </c>
      <c r="AW141" s="12">
        <f>MAX(AV$4:AV141)</f>
        <v>11100</v>
      </c>
      <c r="AX141" s="8">
        <f t="shared" si="89"/>
        <v>0</v>
      </c>
      <c r="BH141" s="19"/>
      <c r="BI141" s="19"/>
      <c r="BJ141" s="12"/>
      <c r="BK141" s="12"/>
      <c r="BL141" s="12"/>
      <c r="BM141" s="8"/>
    </row>
    <row r="142" spans="1:65" x14ac:dyDescent="0.3">
      <c r="A142" s="1">
        <v>42706</v>
      </c>
      <c r="B142" s="1">
        <v>42706</v>
      </c>
      <c r="C142" s="1" t="s">
        <v>45</v>
      </c>
      <c r="D142" s="3">
        <v>955</v>
      </c>
      <c r="E142" s="3">
        <v>0</v>
      </c>
      <c r="F142" s="3">
        <f t="shared" si="60"/>
        <v>955</v>
      </c>
      <c r="G142" s="11">
        <f t="shared" si="61"/>
        <v>0</v>
      </c>
      <c r="H142" s="3" t="s">
        <v>17</v>
      </c>
      <c r="L142" s="2">
        <f t="shared" si="62"/>
        <v>1</v>
      </c>
      <c r="M142" s="2" t="s">
        <v>21</v>
      </c>
      <c r="N142" s="14">
        <v>7</v>
      </c>
      <c r="O142" s="2">
        <v>106460</v>
      </c>
      <c r="P142" s="2">
        <v>106288</v>
      </c>
      <c r="Q142" s="2">
        <v>106712</v>
      </c>
      <c r="R142" s="6">
        <f t="shared" si="63"/>
        <v>17.899999999999999</v>
      </c>
      <c r="S142" s="6">
        <f t="shared" si="64"/>
        <v>24.5</v>
      </c>
      <c r="U142" s="6">
        <f t="shared" si="65"/>
        <v>-17.899999999999999</v>
      </c>
      <c r="V142" s="6">
        <f t="shared" si="66"/>
        <v>24.5</v>
      </c>
      <c r="W142" s="7">
        <f t="shared" si="67"/>
        <v>1</v>
      </c>
      <c r="X142" s="7">
        <f t="shared" si="68"/>
        <v>1</v>
      </c>
      <c r="Y142" s="6">
        <f t="shared" si="69"/>
        <v>0</v>
      </c>
      <c r="Z142" s="6"/>
      <c r="AA142" s="6">
        <f t="shared" si="70"/>
        <v>0</v>
      </c>
      <c r="AB142" s="6">
        <f t="shared" si="71"/>
        <v>15</v>
      </c>
      <c r="AC142" s="13">
        <f t="shared" si="72"/>
        <v>235</v>
      </c>
      <c r="AD142" s="7">
        <f t="shared" si="73"/>
        <v>1</v>
      </c>
      <c r="AE142" s="13">
        <f t="shared" si="74"/>
        <v>0</v>
      </c>
      <c r="AF142" s="13">
        <f t="shared" si="75"/>
        <v>0</v>
      </c>
      <c r="AG142" s="13">
        <f t="shared" si="76"/>
        <v>0</v>
      </c>
      <c r="AH142" s="13">
        <f t="shared" si="77"/>
        <v>15</v>
      </c>
      <c r="AI142" s="13">
        <f t="shared" si="78"/>
        <v>425</v>
      </c>
      <c r="AJ142" s="14">
        <f t="shared" si="79"/>
        <v>1</v>
      </c>
      <c r="AL142" s="12">
        <f t="shared" si="80"/>
        <v>363</v>
      </c>
      <c r="AM142" s="12">
        <f t="shared" si="81"/>
        <v>18</v>
      </c>
      <c r="AN142" s="12">
        <f t="shared" si="82"/>
        <v>270</v>
      </c>
      <c r="AO142" s="12">
        <f t="shared" si="83"/>
        <v>8070</v>
      </c>
      <c r="AP142" s="12">
        <f>MAX(AO$4:AO142)</f>
        <v>8070</v>
      </c>
      <c r="AQ142" s="8">
        <f t="shared" si="84"/>
        <v>0</v>
      </c>
      <c r="AS142" s="12">
        <f t="shared" si="85"/>
        <v>517.5</v>
      </c>
      <c r="AT142" s="12">
        <f t="shared" si="86"/>
        <v>25</v>
      </c>
      <c r="AU142" s="12">
        <f t="shared" si="87"/>
        <v>375</v>
      </c>
      <c r="AV142" s="12">
        <f t="shared" si="88"/>
        <v>11475</v>
      </c>
      <c r="AW142" s="12">
        <f>MAX(AV$4:AV142)</f>
        <v>11475</v>
      </c>
      <c r="AX142" s="8">
        <f t="shared" si="89"/>
        <v>0</v>
      </c>
      <c r="BH142" s="19"/>
      <c r="BI142" s="19"/>
      <c r="BJ142" s="12"/>
      <c r="BK142" s="12"/>
      <c r="BL142" s="12"/>
      <c r="BM142" s="8"/>
    </row>
    <row r="143" spans="1:65" x14ac:dyDescent="0.3">
      <c r="A143" s="1">
        <v>42706</v>
      </c>
      <c r="B143" s="1">
        <v>42706</v>
      </c>
      <c r="C143" s="1" t="s">
        <v>45</v>
      </c>
      <c r="D143" s="3">
        <v>1300</v>
      </c>
      <c r="E143" s="3">
        <v>0</v>
      </c>
      <c r="F143" s="3">
        <f t="shared" si="60"/>
        <v>1300</v>
      </c>
      <c r="G143" s="11">
        <f t="shared" si="61"/>
        <v>0</v>
      </c>
      <c r="H143" s="3" t="s">
        <v>17</v>
      </c>
      <c r="K143" s="2" t="s">
        <v>11</v>
      </c>
      <c r="L143" s="2">
        <f t="shared" si="62"/>
        <v>1</v>
      </c>
      <c r="M143" s="2" t="s">
        <v>21</v>
      </c>
      <c r="N143" s="14">
        <v>7</v>
      </c>
      <c r="O143" s="2">
        <v>106290</v>
      </c>
      <c r="P143" s="2">
        <v>106288</v>
      </c>
      <c r="Q143" s="2">
        <v>106712</v>
      </c>
      <c r="R143" s="6">
        <f t="shared" si="63"/>
        <v>0.9</v>
      </c>
      <c r="S143" s="6">
        <f t="shared" si="64"/>
        <v>41.5</v>
      </c>
      <c r="U143" s="6">
        <f t="shared" si="65"/>
        <v>-0.9</v>
      </c>
      <c r="V143" s="6">
        <f t="shared" si="66"/>
        <v>41.5</v>
      </c>
      <c r="W143" s="7">
        <f t="shared" si="67"/>
        <v>1</v>
      </c>
      <c r="X143" s="7">
        <f t="shared" si="68"/>
        <v>0</v>
      </c>
      <c r="Y143" s="6">
        <f t="shared" si="69"/>
        <v>0</v>
      </c>
      <c r="Z143" s="6"/>
      <c r="AA143" s="6">
        <f t="shared" si="70"/>
        <v>0</v>
      </c>
      <c r="AB143" s="6">
        <f t="shared" si="71"/>
        <v>15</v>
      </c>
      <c r="AC143" s="13">
        <f t="shared" si="72"/>
        <v>250</v>
      </c>
      <c r="AD143" s="7">
        <f t="shared" si="73"/>
        <v>1</v>
      </c>
      <c r="AE143" s="13">
        <f t="shared" si="74"/>
        <v>0</v>
      </c>
      <c r="AF143" s="13">
        <f t="shared" si="75"/>
        <v>15</v>
      </c>
      <c r="AG143" s="13">
        <f t="shared" si="76"/>
        <v>0</v>
      </c>
      <c r="AH143" s="13">
        <f t="shared" si="77"/>
        <v>0</v>
      </c>
      <c r="AI143" s="13">
        <f t="shared" si="78"/>
        <v>425</v>
      </c>
      <c r="AJ143" s="14">
        <f t="shared" si="79"/>
        <v>0</v>
      </c>
      <c r="AL143" s="12">
        <f t="shared" si="80"/>
        <v>363</v>
      </c>
      <c r="AM143" s="12">
        <f t="shared" si="81"/>
        <v>18</v>
      </c>
      <c r="AN143" s="12">
        <f t="shared" si="82"/>
        <v>270</v>
      </c>
      <c r="AO143" s="12">
        <f t="shared" si="83"/>
        <v>8340</v>
      </c>
      <c r="AP143" s="12">
        <f>MAX(AO$4:AO143)</f>
        <v>8340</v>
      </c>
      <c r="AQ143" s="8">
        <f t="shared" si="84"/>
        <v>0</v>
      </c>
      <c r="AS143" s="12">
        <f t="shared" si="85"/>
        <v>517.5</v>
      </c>
      <c r="AT143" s="12">
        <f t="shared" si="86"/>
        <v>25</v>
      </c>
      <c r="AU143" s="12">
        <f t="shared" si="87"/>
        <v>0</v>
      </c>
      <c r="AV143" s="12">
        <f t="shared" si="88"/>
        <v>11475</v>
      </c>
      <c r="AW143" s="12">
        <f>MAX(AV$4:AV143)</f>
        <v>11475</v>
      </c>
      <c r="AX143" s="8">
        <f t="shared" si="89"/>
        <v>0</v>
      </c>
      <c r="BH143" s="19"/>
      <c r="BI143" s="19"/>
      <c r="BJ143" s="12"/>
      <c r="BK143" s="12"/>
      <c r="BL143" s="12"/>
      <c r="BM143" s="8"/>
    </row>
    <row r="144" spans="1:65" x14ac:dyDescent="0.3">
      <c r="A144" s="1">
        <v>42706</v>
      </c>
      <c r="B144" s="1">
        <v>42706</v>
      </c>
      <c r="C144" s="1" t="s">
        <v>44</v>
      </c>
      <c r="D144" s="3">
        <v>1530</v>
      </c>
      <c r="E144" s="3">
        <v>-200</v>
      </c>
      <c r="F144" s="3">
        <f t="shared" si="60"/>
        <v>1330</v>
      </c>
      <c r="G144" s="11">
        <f t="shared" si="61"/>
        <v>0</v>
      </c>
      <c r="H144" s="3" t="s">
        <v>37</v>
      </c>
      <c r="K144" s="2" t="s">
        <v>11</v>
      </c>
      <c r="L144" s="2">
        <f t="shared" si="62"/>
        <v>1</v>
      </c>
      <c r="M144" s="2" t="s">
        <v>20</v>
      </c>
      <c r="N144" s="14">
        <v>8</v>
      </c>
      <c r="O144" s="2">
        <v>74400</v>
      </c>
      <c r="P144" s="2">
        <v>74413</v>
      </c>
      <c r="Q144" s="2">
        <v>74079</v>
      </c>
      <c r="R144" s="6">
        <f t="shared" si="63"/>
        <v>2.1</v>
      </c>
      <c r="S144" s="6">
        <f t="shared" si="64"/>
        <v>31.3</v>
      </c>
      <c r="U144" s="6">
        <f t="shared" si="65"/>
        <v>-2.1</v>
      </c>
      <c r="V144" s="6">
        <f t="shared" si="66"/>
        <v>31.3</v>
      </c>
      <c r="W144" s="7">
        <f t="shared" si="67"/>
        <v>1</v>
      </c>
      <c r="X144" s="7">
        <f t="shared" si="68"/>
        <v>0</v>
      </c>
      <c r="Y144" s="6">
        <f t="shared" si="69"/>
        <v>0</v>
      </c>
      <c r="Z144" s="6"/>
      <c r="AA144" s="6">
        <f t="shared" si="70"/>
        <v>0</v>
      </c>
      <c r="AB144" s="6">
        <f t="shared" si="71"/>
        <v>15</v>
      </c>
      <c r="AC144" s="13">
        <f t="shared" si="72"/>
        <v>265</v>
      </c>
      <c r="AD144" s="7">
        <f t="shared" si="73"/>
        <v>1</v>
      </c>
      <c r="AE144" s="13">
        <f t="shared" si="74"/>
        <v>0</v>
      </c>
      <c r="AF144" s="13">
        <f t="shared" si="75"/>
        <v>15</v>
      </c>
      <c r="AG144" s="13">
        <f t="shared" si="76"/>
        <v>0</v>
      </c>
      <c r="AH144" s="13">
        <f t="shared" si="77"/>
        <v>0</v>
      </c>
      <c r="AI144" s="13">
        <f t="shared" si="78"/>
        <v>425</v>
      </c>
      <c r="AJ144" s="14">
        <f t="shared" si="79"/>
        <v>0</v>
      </c>
      <c r="AL144" s="12">
        <f t="shared" si="80"/>
        <v>363</v>
      </c>
      <c r="AM144" s="12">
        <f t="shared" si="81"/>
        <v>18</v>
      </c>
      <c r="AN144" s="12">
        <f t="shared" si="82"/>
        <v>270</v>
      </c>
      <c r="AO144" s="12">
        <f t="shared" si="83"/>
        <v>8610</v>
      </c>
      <c r="AP144" s="12">
        <f>MAX(AO$4:AO144)</f>
        <v>8610</v>
      </c>
      <c r="AQ144" s="8">
        <f t="shared" si="84"/>
        <v>0</v>
      </c>
      <c r="AS144" s="12">
        <f t="shared" si="85"/>
        <v>517.5</v>
      </c>
      <c r="AT144" s="12">
        <f t="shared" si="86"/>
        <v>25</v>
      </c>
      <c r="AU144" s="12">
        <f t="shared" si="87"/>
        <v>0</v>
      </c>
      <c r="AV144" s="12">
        <f t="shared" si="88"/>
        <v>11475</v>
      </c>
      <c r="AW144" s="12">
        <f>MAX(AV$4:AV144)</f>
        <v>11475</v>
      </c>
      <c r="AX144" s="8">
        <f t="shared" si="89"/>
        <v>0</v>
      </c>
      <c r="BH144" s="19"/>
      <c r="BI144" s="19"/>
      <c r="BJ144" s="12"/>
      <c r="BK144" s="12"/>
      <c r="BL144" s="12"/>
      <c r="BM144" s="8"/>
    </row>
    <row r="145" spans="1:65" x14ac:dyDescent="0.3">
      <c r="A145" s="1">
        <v>42706</v>
      </c>
      <c r="B145" s="1">
        <v>42709</v>
      </c>
      <c r="C145" s="1" t="s">
        <v>45</v>
      </c>
      <c r="D145" s="3">
        <v>1135</v>
      </c>
      <c r="E145" s="3">
        <v>0</v>
      </c>
      <c r="F145" s="3">
        <f t="shared" si="60"/>
        <v>1135</v>
      </c>
      <c r="G145" s="11">
        <f t="shared" si="61"/>
        <v>3</v>
      </c>
      <c r="H145" s="3" t="s">
        <v>17</v>
      </c>
      <c r="L145" s="2">
        <f t="shared" si="62"/>
        <v>1</v>
      </c>
      <c r="M145" s="2" t="s">
        <v>20</v>
      </c>
      <c r="N145" s="14">
        <v>7</v>
      </c>
      <c r="O145" s="2">
        <v>107230</v>
      </c>
      <c r="P145" s="2">
        <v>107290</v>
      </c>
      <c r="Q145" s="2">
        <v>106821</v>
      </c>
      <c r="R145" s="6">
        <f t="shared" si="63"/>
        <v>6.7</v>
      </c>
      <c r="S145" s="6">
        <f t="shared" si="64"/>
        <v>40.200000000000003</v>
      </c>
      <c r="U145" s="6">
        <f t="shared" si="65"/>
        <v>-6.7</v>
      </c>
      <c r="V145" s="6">
        <f t="shared" si="66"/>
        <v>40.200000000000003</v>
      </c>
      <c r="W145" s="7">
        <f t="shared" si="67"/>
        <v>1</v>
      </c>
      <c r="X145" s="7">
        <f t="shared" si="68"/>
        <v>1</v>
      </c>
      <c r="Y145" s="6">
        <f t="shared" si="69"/>
        <v>0</v>
      </c>
      <c r="Z145" s="6"/>
      <c r="AA145" s="6">
        <f t="shared" si="70"/>
        <v>0</v>
      </c>
      <c r="AB145" s="6">
        <f t="shared" si="71"/>
        <v>15</v>
      </c>
      <c r="AC145" s="13">
        <f t="shared" si="72"/>
        <v>280</v>
      </c>
      <c r="AD145" s="7">
        <f t="shared" si="73"/>
        <v>1</v>
      </c>
      <c r="AE145" s="13">
        <f t="shared" si="74"/>
        <v>0</v>
      </c>
      <c r="AF145" s="13">
        <f t="shared" si="75"/>
        <v>0</v>
      </c>
      <c r="AG145" s="13">
        <f t="shared" si="76"/>
        <v>0</v>
      </c>
      <c r="AH145" s="13">
        <f t="shared" si="77"/>
        <v>15</v>
      </c>
      <c r="AI145" s="13">
        <f t="shared" si="78"/>
        <v>440</v>
      </c>
      <c r="AJ145" s="14">
        <f t="shared" si="79"/>
        <v>1</v>
      </c>
      <c r="AL145" s="12">
        <f t="shared" si="80"/>
        <v>430.5</v>
      </c>
      <c r="AM145" s="12">
        <f t="shared" si="81"/>
        <v>21</v>
      </c>
      <c r="AN145" s="12">
        <f t="shared" si="82"/>
        <v>315</v>
      </c>
      <c r="AO145" s="12">
        <f t="shared" si="83"/>
        <v>8925</v>
      </c>
      <c r="AP145" s="12">
        <f>MAX(AO$4:AO145)</f>
        <v>8925</v>
      </c>
      <c r="AQ145" s="8">
        <f t="shared" si="84"/>
        <v>0</v>
      </c>
      <c r="AS145" s="12">
        <f t="shared" si="85"/>
        <v>517.5</v>
      </c>
      <c r="AT145" s="12">
        <f t="shared" si="86"/>
        <v>25</v>
      </c>
      <c r="AU145" s="12">
        <f t="shared" si="87"/>
        <v>375</v>
      </c>
      <c r="AV145" s="12">
        <f t="shared" si="88"/>
        <v>11850</v>
      </c>
      <c r="AW145" s="12">
        <f>MAX(AV$4:AV145)</f>
        <v>11850</v>
      </c>
      <c r="AX145" s="8">
        <f t="shared" si="89"/>
        <v>0</v>
      </c>
      <c r="BH145" s="19"/>
      <c r="BI145" s="19"/>
      <c r="BJ145" s="12"/>
      <c r="BK145" s="12"/>
      <c r="BL145" s="12"/>
      <c r="BM145" s="8"/>
    </row>
    <row r="146" spans="1:65" x14ac:dyDescent="0.3">
      <c r="A146" s="1">
        <v>42675</v>
      </c>
      <c r="B146" s="1">
        <v>42709</v>
      </c>
      <c r="C146" s="1" t="s">
        <v>44</v>
      </c>
      <c r="D146" s="3">
        <v>1800</v>
      </c>
      <c r="E146" s="3">
        <v>-200</v>
      </c>
      <c r="F146" s="3">
        <f t="shared" si="60"/>
        <v>1600</v>
      </c>
      <c r="G146" s="11">
        <f t="shared" si="61"/>
        <v>34</v>
      </c>
      <c r="H146" s="3" t="s">
        <v>43</v>
      </c>
      <c r="L146" s="2">
        <f t="shared" si="62"/>
        <v>1</v>
      </c>
      <c r="M146" s="2" t="s">
        <v>21</v>
      </c>
      <c r="N146" s="14">
        <v>10</v>
      </c>
      <c r="O146" s="2">
        <v>132460</v>
      </c>
      <c r="P146" s="2">
        <v>132453</v>
      </c>
      <c r="Q146" s="2">
        <v>132759</v>
      </c>
      <c r="R146" s="6">
        <f t="shared" si="63"/>
        <v>1.7</v>
      </c>
      <c r="S146" s="6">
        <f t="shared" si="64"/>
        <v>28.9</v>
      </c>
      <c r="U146" s="6">
        <f t="shared" si="65"/>
        <v>-1.7</v>
      </c>
      <c r="V146" s="6">
        <f t="shared" si="66"/>
        <v>28.9</v>
      </c>
      <c r="W146" s="7">
        <f t="shared" si="67"/>
        <v>1</v>
      </c>
      <c r="X146" s="7">
        <f t="shared" si="68"/>
        <v>1</v>
      </c>
      <c r="Y146" s="6">
        <f t="shared" si="69"/>
        <v>0</v>
      </c>
      <c r="Z146" s="6"/>
      <c r="AA146" s="6">
        <f t="shared" si="70"/>
        <v>0</v>
      </c>
      <c r="AB146" s="6">
        <f t="shared" si="71"/>
        <v>15</v>
      </c>
      <c r="AC146" s="13">
        <f t="shared" si="72"/>
        <v>295</v>
      </c>
      <c r="AD146" s="7">
        <f t="shared" si="73"/>
        <v>1</v>
      </c>
      <c r="AE146" s="13">
        <f t="shared" si="74"/>
        <v>0</v>
      </c>
      <c r="AF146" s="13">
        <f t="shared" si="75"/>
        <v>0</v>
      </c>
      <c r="AG146" s="13">
        <f t="shared" si="76"/>
        <v>0</v>
      </c>
      <c r="AH146" s="13">
        <f t="shared" si="77"/>
        <v>15</v>
      </c>
      <c r="AI146" s="13">
        <f t="shared" si="78"/>
        <v>455</v>
      </c>
      <c r="AJ146" s="14">
        <f t="shared" si="79"/>
        <v>1</v>
      </c>
      <c r="AL146" s="12">
        <f t="shared" si="80"/>
        <v>430.5</v>
      </c>
      <c r="AM146" s="12">
        <f t="shared" si="81"/>
        <v>21</v>
      </c>
      <c r="AN146" s="12">
        <f t="shared" si="82"/>
        <v>315</v>
      </c>
      <c r="AO146" s="12">
        <f t="shared" si="83"/>
        <v>9240</v>
      </c>
      <c r="AP146" s="12">
        <f>MAX(AO$4:AO146)</f>
        <v>9240</v>
      </c>
      <c r="AQ146" s="8">
        <f t="shared" si="84"/>
        <v>0</v>
      </c>
      <c r="AS146" s="12">
        <f t="shared" si="85"/>
        <v>517.5</v>
      </c>
      <c r="AT146" s="12">
        <f t="shared" si="86"/>
        <v>25</v>
      </c>
      <c r="AU146" s="12">
        <f t="shared" si="87"/>
        <v>375</v>
      </c>
      <c r="AV146" s="12">
        <f t="shared" si="88"/>
        <v>12225</v>
      </c>
      <c r="AW146" s="12">
        <f>MAX(AV$4:AV146)</f>
        <v>12225</v>
      </c>
      <c r="AX146" s="8">
        <f t="shared" si="89"/>
        <v>0</v>
      </c>
      <c r="BH146" s="19"/>
      <c r="BI146" s="19"/>
      <c r="BJ146" s="12"/>
      <c r="BK146" s="12"/>
      <c r="BL146" s="12"/>
      <c r="BM146" s="8"/>
    </row>
    <row r="147" spans="1:65" x14ac:dyDescent="0.3">
      <c r="A147" s="1">
        <v>42709</v>
      </c>
      <c r="B147" s="1">
        <v>42709</v>
      </c>
      <c r="C147" s="1" t="s">
        <v>44</v>
      </c>
      <c r="D147" s="3">
        <v>1805</v>
      </c>
      <c r="E147" s="3">
        <v>-200</v>
      </c>
      <c r="F147" s="3">
        <f t="shared" si="60"/>
        <v>1605</v>
      </c>
      <c r="G147" s="11">
        <f t="shared" si="61"/>
        <v>0</v>
      </c>
      <c r="H147" s="3" t="s">
        <v>37</v>
      </c>
      <c r="L147" s="2">
        <f t="shared" si="62"/>
        <v>1</v>
      </c>
      <c r="M147" s="2" t="s">
        <v>20</v>
      </c>
      <c r="N147" s="14">
        <v>8</v>
      </c>
      <c r="O147" s="2">
        <v>74780</v>
      </c>
      <c r="P147" s="2">
        <v>74931</v>
      </c>
      <c r="Q147" s="2">
        <v>74305</v>
      </c>
      <c r="R147" s="6">
        <f t="shared" si="63"/>
        <v>15.9</v>
      </c>
      <c r="S147" s="6">
        <f t="shared" si="64"/>
        <v>46.7</v>
      </c>
      <c r="U147" s="6">
        <f t="shared" si="65"/>
        <v>-15.9</v>
      </c>
      <c r="V147" s="6">
        <f t="shared" si="66"/>
        <v>46.7</v>
      </c>
      <c r="W147" s="7">
        <f t="shared" si="67"/>
        <v>1</v>
      </c>
      <c r="X147" s="7">
        <f t="shared" si="68"/>
        <v>1</v>
      </c>
      <c r="Y147" s="6">
        <f t="shared" si="69"/>
        <v>0</v>
      </c>
      <c r="Z147" s="6"/>
      <c r="AA147" s="6">
        <f t="shared" si="70"/>
        <v>0</v>
      </c>
      <c r="AB147" s="6">
        <f t="shared" si="71"/>
        <v>15</v>
      </c>
      <c r="AC147" s="13">
        <f t="shared" si="72"/>
        <v>310</v>
      </c>
      <c r="AD147" s="7">
        <f t="shared" si="73"/>
        <v>1</v>
      </c>
      <c r="AE147" s="13">
        <f t="shared" si="74"/>
        <v>0</v>
      </c>
      <c r="AF147" s="13">
        <f t="shared" si="75"/>
        <v>0</v>
      </c>
      <c r="AG147" s="13">
        <f t="shared" si="76"/>
        <v>0</v>
      </c>
      <c r="AH147" s="13">
        <f t="shared" si="77"/>
        <v>15</v>
      </c>
      <c r="AI147" s="13">
        <f t="shared" si="78"/>
        <v>470</v>
      </c>
      <c r="AJ147" s="14">
        <f t="shared" si="79"/>
        <v>1</v>
      </c>
      <c r="AL147" s="12">
        <f t="shared" si="80"/>
        <v>430.5</v>
      </c>
      <c r="AM147" s="12">
        <f t="shared" si="81"/>
        <v>21</v>
      </c>
      <c r="AN147" s="12">
        <f t="shared" si="82"/>
        <v>315</v>
      </c>
      <c r="AO147" s="12">
        <f t="shared" si="83"/>
        <v>9555</v>
      </c>
      <c r="AP147" s="12">
        <f>MAX(AO$4:AO147)</f>
        <v>9555</v>
      </c>
      <c r="AQ147" s="8">
        <f t="shared" si="84"/>
        <v>0</v>
      </c>
      <c r="AS147" s="12">
        <f t="shared" si="85"/>
        <v>517.5</v>
      </c>
      <c r="AT147" s="12">
        <f t="shared" si="86"/>
        <v>25</v>
      </c>
      <c r="AU147" s="12">
        <f t="shared" si="87"/>
        <v>375</v>
      </c>
      <c r="AV147" s="12">
        <f t="shared" si="88"/>
        <v>12600</v>
      </c>
      <c r="AW147" s="12">
        <f>MAX(AV$4:AV147)</f>
        <v>12600</v>
      </c>
      <c r="AX147" s="8">
        <f t="shared" si="89"/>
        <v>0</v>
      </c>
      <c r="BH147" s="19"/>
      <c r="BI147" s="19"/>
      <c r="BJ147" s="12"/>
      <c r="BK147" s="12"/>
      <c r="BL147" s="12"/>
      <c r="BM147" s="8"/>
    </row>
    <row r="148" spans="1:65" x14ac:dyDescent="0.3">
      <c r="A148" s="1">
        <v>42691</v>
      </c>
      <c r="B148" s="1">
        <v>42709</v>
      </c>
      <c r="C148" s="1" t="s">
        <v>45</v>
      </c>
      <c r="D148" s="3">
        <v>1805</v>
      </c>
      <c r="E148" s="3">
        <v>0</v>
      </c>
      <c r="F148" s="3">
        <f t="shared" si="60"/>
        <v>1805</v>
      </c>
      <c r="G148" s="11">
        <f t="shared" si="61"/>
        <v>18</v>
      </c>
      <c r="H148" s="3" t="s">
        <v>17</v>
      </c>
      <c r="I148" s="2" t="s">
        <v>11</v>
      </c>
      <c r="J148" s="2">
        <v>52</v>
      </c>
      <c r="L148" s="2">
        <f t="shared" si="62"/>
        <v>1</v>
      </c>
      <c r="M148" s="2" t="s">
        <v>20</v>
      </c>
      <c r="N148" s="14">
        <v>7</v>
      </c>
      <c r="O148" s="2">
        <v>107710</v>
      </c>
      <c r="P148" s="2">
        <v>107956</v>
      </c>
      <c r="Q148" s="2">
        <v>107364</v>
      </c>
      <c r="R148" s="6">
        <f t="shared" si="63"/>
        <v>25.3</v>
      </c>
      <c r="S148" s="6">
        <f t="shared" si="64"/>
        <v>33.9</v>
      </c>
      <c r="U148" s="6">
        <f t="shared" si="65"/>
        <v>-25.3</v>
      </c>
      <c r="V148" s="6">
        <f t="shared" si="66"/>
        <v>33.9</v>
      </c>
      <c r="W148" s="7">
        <f t="shared" si="67"/>
        <v>1</v>
      </c>
      <c r="X148" s="7">
        <f t="shared" si="68"/>
        <v>0</v>
      </c>
      <c r="Y148" s="6">
        <f t="shared" si="69"/>
        <v>-20</v>
      </c>
      <c r="Z148" s="6"/>
      <c r="AA148" s="6">
        <f t="shared" si="70"/>
        <v>-20</v>
      </c>
      <c r="AB148" s="6">
        <f t="shared" si="71"/>
        <v>-20</v>
      </c>
      <c r="AC148" s="13">
        <f t="shared" si="72"/>
        <v>290</v>
      </c>
      <c r="AD148" s="7">
        <f t="shared" si="73"/>
        <v>0</v>
      </c>
      <c r="AE148" s="13">
        <f t="shared" si="74"/>
        <v>-20</v>
      </c>
      <c r="AF148" s="13">
        <f t="shared" si="75"/>
        <v>0</v>
      </c>
      <c r="AG148" s="13">
        <f t="shared" si="76"/>
        <v>0</v>
      </c>
      <c r="AH148" s="13">
        <f t="shared" si="77"/>
        <v>0</v>
      </c>
      <c r="AI148" s="13">
        <f t="shared" si="78"/>
        <v>470</v>
      </c>
      <c r="AJ148" s="14">
        <f t="shared" si="79"/>
        <v>0</v>
      </c>
      <c r="AL148" s="12">
        <f t="shared" si="80"/>
        <v>430.5</v>
      </c>
      <c r="AM148" s="12">
        <f t="shared" si="81"/>
        <v>21</v>
      </c>
      <c r="AN148" s="12">
        <f t="shared" si="82"/>
        <v>-420</v>
      </c>
      <c r="AO148" s="12">
        <f t="shared" si="83"/>
        <v>9135</v>
      </c>
      <c r="AP148" s="12">
        <f>MAX(AO$4:AO148)</f>
        <v>9555</v>
      </c>
      <c r="AQ148" s="8">
        <f t="shared" si="84"/>
        <v>-4.3956043956043959E-2</v>
      </c>
      <c r="AS148" s="12">
        <f t="shared" si="85"/>
        <v>630</v>
      </c>
      <c r="AT148" s="12">
        <f t="shared" si="86"/>
        <v>31</v>
      </c>
      <c r="AU148" s="12">
        <f t="shared" si="87"/>
        <v>0</v>
      </c>
      <c r="AV148" s="12">
        <f t="shared" si="88"/>
        <v>12600</v>
      </c>
      <c r="AW148" s="12">
        <f>MAX(AV$4:AV148)</f>
        <v>12600</v>
      </c>
      <c r="AX148" s="8">
        <f t="shared" si="89"/>
        <v>0</v>
      </c>
      <c r="BH148" s="19"/>
      <c r="BI148" s="19"/>
      <c r="BJ148" s="12"/>
      <c r="BK148" s="12"/>
      <c r="BL148" s="12"/>
      <c r="BM148" s="8"/>
    </row>
    <row r="149" spans="1:65" x14ac:dyDescent="0.3">
      <c r="A149" s="1">
        <v>42691</v>
      </c>
      <c r="B149" s="1">
        <v>42709</v>
      </c>
      <c r="C149" s="1" t="s">
        <v>45</v>
      </c>
      <c r="D149" s="3">
        <v>1805</v>
      </c>
      <c r="E149" s="3">
        <v>0</v>
      </c>
      <c r="F149" s="3">
        <f t="shared" si="60"/>
        <v>1805</v>
      </c>
      <c r="G149" s="11">
        <f t="shared" si="61"/>
        <v>18</v>
      </c>
      <c r="H149" s="3" t="s">
        <v>17</v>
      </c>
      <c r="I149" s="2" t="s">
        <v>11</v>
      </c>
      <c r="J149" s="2">
        <v>60</v>
      </c>
      <c r="L149" s="2">
        <f t="shared" si="62"/>
        <v>1</v>
      </c>
      <c r="M149" s="2" t="s">
        <v>20</v>
      </c>
      <c r="N149" s="14">
        <v>7</v>
      </c>
      <c r="O149" s="2">
        <v>107960</v>
      </c>
      <c r="P149" s="2">
        <v>107956</v>
      </c>
      <c r="Q149" s="2">
        <v>107383</v>
      </c>
      <c r="R149" s="6">
        <f t="shared" si="63"/>
        <v>0.3</v>
      </c>
      <c r="S149" s="6">
        <f t="shared" si="64"/>
        <v>57</v>
      </c>
      <c r="U149" s="6">
        <f t="shared" si="65"/>
        <v>-0.3</v>
      </c>
      <c r="V149" s="6">
        <f t="shared" si="66"/>
        <v>57</v>
      </c>
      <c r="W149" s="7">
        <f t="shared" si="67"/>
        <v>0</v>
      </c>
      <c r="X149" s="7">
        <f t="shared" si="68"/>
        <v>0</v>
      </c>
      <c r="Y149" s="6">
        <f t="shared" si="69"/>
        <v>0</v>
      </c>
      <c r="Z149" s="6"/>
      <c r="AA149" s="6">
        <f t="shared" si="70"/>
        <v>0</v>
      </c>
      <c r="AB149" s="6">
        <f t="shared" si="71"/>
        <v>0</v>
      </c>
      <c r="AC149" s="13">
        <f t="shared" si="72"/>
        <v>290</v>
      </c>
      <c r="AD149" s="7">
        <f t="shared" si="73"/>
        <v>0</v>
      </c>
      <c r="AE149" s="13">
        <f t="shared" si="74"/>
        <v>0</v>
      </c>
      <c r="AF149" s="13">
        <f t="shared" si="75"/>
        <v>0</v>
      </c>
      <c r="AG149" s="13">
        <f t="shared" si="76"/>
        <v>0</v>
      </c>
      <c r="AH149" s="13">
        <f t="shared" si="77"/>
        <v>0</v>
      </c>
      <c r="AI149" s="13">
        <f t="shared" si="78"/>
        <v>470</v>
      </c>
      <c r="AJ149" s="14">
        <f t="shared" si="79"/>
        <v>0</v>
      </c>
      <c r="AL149" s="12">
        <f t="shared" si="80"/>
        <v>430.5</v>
      </c>
      <c r="AM149" s="12">
        <f t="shared" si="81"/>
        <v>21</v>
      </c>
      <c r="AN149" s="12">
        <f t="shared" si="82"/>
        <v>0</v>
      </c>
      <c r="AO149" s="12">
        <f t="shared" si="83"/>
        <v>9135</v>
      </c>
      <c r="AP149" s="12">
        <f>MAX(AO$4:AO149)</f>
        <v>9555</v>
      </c>
      <c r="AQ149" s="8">
        <f t="shared" si="84"/>
        <v>-4.3956043956043959E-2</v>
      </c>
      <c r="AS149" s="12">
        <f t="shared" si="85"/>
        <v>630</v>
      </c>
      <c r="AT149" s="12">
        <f t="shared" si="86"/>
        <v>31</v>
      </c>
      <c r="AU149" s="12">
        <f t="shared" si="87"/>
        <v>0</v>
      </c>
      <c r="AV149" s="12">
        <f t="shared" si="88"/>
        <v>12600</v>
      </c>
      <c r="AW149" s="12">
        <f>MAX(AV$4:AV149)</f>
        <v>12600</v>
      </c>
      <c r="AX149" s="8">
        <f t="shared" si="89"/>
        <v>0</v>
      </c>
      <c r="BH149" s="19"/>
      <c r="BI149" s="19"/>
      <c r="BJ149" s="12"/>
      <c r="BK149" s="12"/>
      <c r="BL149" s="12"/>
      <c r="BM149" s="8"/>
    </row>
    <row r="150" spans="1:65" x14ac:dyDescent="0.3">
      <c r="A150" s="1">
        <v>42710</v>
      </c>
      <c r="B150" s="1">
        <v>42710</v>
      </c>
      <c r="C150" s="1" t="s">
        <v>45</v>
      </c>
      <c r="D150" s="3">
        <v>1245</v>
      </c>
      <c r="E150" s="3">
        <v>0</v>
      </c>
      <c r="F150" s="3">
        <f t="shared" si="60"/>
        <v>1245</v>
      </c>
      <c r="G150" s="11">
        <f t="shared" si="61"/>
        <v>0</v>
      </c>
      <c r="H150" s="3" t="s">
        <v>17</v>
      </c>
      <c r="I150" s="2" t="s">
        <v>11</v>
      </c>
      <c r="J150" s="2">
        <v>22</v>
      </c>
      <c r="L150" s="2">
        <f t="shared" si="62"/>
        <v>1</v>
      </c>
      <c r="M150" s="2" t="s">
        <v>21</v>
      </c>
      <c r="N150" s="14">
        <v>7</v>
      </c>
      <c r="O150" s="2">
        <v>107250</v>
      </c>
      <c r="P150" s="2">
        <v>107227</v>
      </c>
      <c r="Q150" s="2">
        <v>107493</v>
      </c>
      <c r="R150" s="6">
        <f t="shared" si="63"/>
        <v>3</v>
      </c>
      <c r="S150" s="6">
        <f t="shared" si="64"/>
        <v>23.6</v>
      </c>
      <c r="U150" s="6">
        <f t="shared" si="65"/>
        <v>-3</v>
      </c>
      <c r="V150" s="6">
        <f t="shared" si="66"/>
        <v>23.6</v>
      </c>
      <c r="W150" s="7">
        <f t="shared" si="67"/>
        <v>1</v>
      </c>
      <c r="X150" s="7">
        <f t="shared" si="68"/>
        <v>0</v>
      </c>
      <c r="Y150" s="6">
        <f t="shared" si="69"/>
        <v>0</v>
      </c>
      <c r="Z150" s="6"/>
      <c r="AA150" s="6">
        <f t="shared" si="70"/>
        <v>0</v>
      </c>
      <c r="AB150" s="6">
        <f t="shared" si="71"/>
        <v>15</v>
      </c>
      <c r="AC150" s="13">
        <f t="shared" si="72"/>
        <v>305</v>
      </c>
      <c r="AD150" s="7">
        <f t="shared" si="73"/>
        <v>1</v>
      </c>
      <c r="AE150" s="13">
        <f t="shared" si="74"/>
        <v>15</v>
      </c>
      <c r="AF150" s="13">
        <f t="shared" si="75"/>
        <v>0</v>
      </c>
      <c r="AG150" s="13">
        <f t="shared" si="76"/>
        <v>0</v>
      </c>
      <c r="AH150" s="13">
        <f t="shared" si="77"/>
        <v>0</v>
      </c>
      <c r="AI150" s="13">
        <f t="shared" si="78"/>
        <v>470</v>
      </c>
      <c r="AJ150" s="14">
        <f t="shared" si="79"/>
        <v>0</v>
      </c>
      <c r="AL150" s="12">
        <f t="shared" si="80"/>
        <v>456.75</v>
      </c>
      <c r="AM150" s="12">
        <f t="shared" si="81"/>
        <v>22</v>
      </c>
      <c r="AN150" s="12">
        <f t="shared" si="82"/>
        <v>330</v>
      </c>
      <c r="AO150" s="12">
        <f t="shared" si="83"/>
        <v>9465</v>
      </c>
      <c r="AP150" s="12">
        <f>MAX(AO$4:AO150)</f>
        <v>9555</v>
      </c>
      <c r="AQ150" s="8">
        <f t="shared" si="84"/>
        <v>-9.4191522762951327E-3</v>
      </c>
      <c r="AS150" s="12">
        <f t="shared" si="85"/>
        <v>630</v>
      </c>
      <c r="AT150" s="12">
        <f t="shared" si="86"/>
        <v>31</v>
      </c>
      <c r="AU150" s="12">
        <f t="shared" si="87"/>
        <v>0</v>
      </c>
      <c r="AV150" s="12">
        <f t="shared" si="88"/>
        <v>12600</v>
      </c>
      <c r="AW150" s="12">
        <f>MAX(AV$4:AV150)</f>
        <v>12600</v>
      </c>
      <c r="AX150" s="8">
        <f t="shared" si="89"/>
        <v>0</v>
      </c>
      <c r="BH150" s="19"/>
      <c r="BI150" s="19"/>
      <c r="BJ150" s="12"/>
      <c r="BK150" s="12"/>
      <c r="BL150" s="12"/>
      <c r="BM150" s="8"/>
    </row>
    <row r="151" spans="1:65" x14ac:dyDescent="0.3">
      <c r="A151" s="1">
        <v>42710</v>
      </c>
      <c r="B151" s="1">
        <v>42711</v>
      </c>
      <c r="C151" s="1" t="s">
        <v>44</v>
      </c>
      <c r="D151" s="3">
        <v>200</v>
      </c>
      <c r="E151" s="3">
        <v>-200</v>
      </c>
      <c r="F151" s="3">
        <f t="shared" si="60"/>
        <v>0</v>
      </c>
      <c r="G151" s="11">
        <f t="shared" si="61"/>
        <v>1</v>
      </c>
      <c r="H151" s="3" t="s">
        <v>37</v>
      </c>
      <c r="L151" s="2">
        <f t="shared" si="62"/>
        <v>0</v>
      </c>
      <c r="M151" s="2" t="s">
        <v>20</v>
      </c>
      <c r="N151" s="14">
        <v>8</v>
      </c>
      <c r="O151" s="2">
        <v>74740</v>
      </c>
      <c r="P151" s="2">
        <v>74733</v>
      </c>
      <c r="Q151" s="2">
        <v>74166</v>
      </c>
      <c r="R151" s="6">
        <f t="shared" si="63"/>
        <v>0.1</v>
      </c>
      <c r="S151" s="6">
        <f t="shared" si="64"/>
        <v>56.6</v>
      </c>
      <c r="U151" s="6">
        <f t="shared" si="65"/>
        <v>-0.1</v>
      </c>
      <c r="V151" s="6">
        <f t="shared" si="66"/>
        <v>56.6</v>
      </c>
      <c r="W151" s="7">
        <f t="shared" si="67"/>
        <v>0</v>
      </c>
      <c r="X151" s="7">
        <f t="shared" si="68"/>
        <v>0</v>
      </c>
      <c r="Y151" s="6">
        <f t="shared" si="69"/>
        <v>0</v>
      </c>
      <c r="Z151" s="6"/>
      <c r="AA151" s="6">
        <f t="shared" si="70"/>
        <v>0</v>
      </c>
      <c r="AB151" s="6">
        <f t="shared" si="71"/>
        <v>0</v>
      </c>
      <c r="AC151" s="13">
        <f t="shared" si="72"/>
        <v>305</v>
      </c>
      <c r="AD151" s="7">
        <f t="shared" si="73"/>
        <v>0</v>
      </c>
      <c r="AE151" s="13">
        <f t="shared" si="74"/>
        <v>0</v>
      </c>
      <c r="AF151" s="13">
        <f t="shared" si="75"/>
        <v>0</v>
      </c>
      <c r="AG151" s="13">
        <f t="shared" si="76"/>
        <v>0</v>
      </c>
      <c r="AH151" s="13">
        <f t="shared" si="77"/>
        <v>0</v>
      </c>
      <c r="AI151" s="13">
        <f t="shared" si="78"/>
        <v>470</v>
      </c>
      <c r="AJ151" s="14">
        <f t="shared" si="79"/>
        <v>0</v>
      </c>
      <c r="AL151" s="12">
        <f t="shared" si="80"/>
        <v>473.25</v>
      </c>
      <c r="AM151" s="12">
        <f t="shared" si="81"/>
        <v>23</v>
      </c>
      <c r="AN151" s="12">
        <f t="shared" si="82"/>
        <v>0</v>
      </c>
      <c r="AO151" s="12">
        <f t="shared" si="83"/>
        <v>9465</v>
      </c>
      <c r="AP151" s="12">
        <f>MAX(AO$4:AO151)</f>
        <v>9555</v>
      </c>
      <c r="AQ151" s="8">
        <f t="shared" si="84"/>
        <v>-9.4191522762951327E-3</v>
      </c>
      <c r="AS151" s="12">
        <f t="shared" si="85"/>
        <v>630</v>
      </c>
      <c r="AT151" s="12">
        <f t="shared" si="86"/>
        <v>31</v>
      </c>
      <c r="AU151" s="12">
        <f t="shared" si="87"/>
        <v>0</v>
      </c>
      <c r="AV151" s="12">
        <f t="shared" si="88"/>
        <v>12600</v>
      </c>
      <c r="AW151" s="12">
        <f>MAX(AV$4:AV151)</f>
        <v>12600</v>
      </c>
      <c r="AX151" s="8">
        <f t="shared" si="89"/>
        <v>0</v>
      </c>
      <c r="BH151" s="19"/>
      <c r="BI151" s="19"/>
      <c r="BJ151" s="12"/>
      <c r="BK151" s="12"/>
      <c r="BL151" s="12"/>
      <c r="BM151" s="8"/>
    </row>
    <row r="152" spans="1:65" x14ac:dyDescent="0.3">
      <c r="A152" s="1">
        <v>42711</v>
      </c>
      <c r="B152" s="1">
        <v>42711</v>
      </c>
      <c r="C152" s="1" t="s">
        <v>45</v>
      </c>
      <c r="D152" s="3">
        <v>820</v>
      </c>
      <c r="E152" s="3">
        <v>0</v>
      </c>
      <c r="F152" s="3">
        <f t="shared" si="60"/>
        <v>820</v>
      </c>
      <c r="G152" s="11">
        <f t="shared" si="61"/>
        <v>0</v>
      </c>
      <c r="H152" s="3" t="s">
        <v>17</v>
      </c>
      <c r="I152" s="2" t="s">
        <v>11</v>
      </c>
      <c r="J152" s="2">
        <v>21</v>
      </c>
      <c r="L152" s="2">
        <f t="shared" si="62"/>
        <v>1</v>
      </c>
      <c r="M152" s="2" t="s">
        <v>20</v>
      </c>
      <c r="N152" s="14">
        <v>7</v>
      </c>
      <c r="O152" s="2">
        <v>107330</v>
      </c>
      <c r="P152" s="2">
        <v>107325</v>
      </c>
      <c r="Q152" s="2">
        <v>107098</v>
      </c>
      <c r="R152" s="6">
        <f t="shared" si="63"/>
        <v>0.2</v>
      </c>
      <c r="S152" s="6">
        <f t="shared" si="64"/>
        <v>22.5</v>
      </c>
      <c r="U152" s="6">
        <f t="shared" si="65"/>
        <v>-0.2</v>
      </c>
      <c r="V152" s="6">
        <f t="shared" si="66"/>
        <v>22.5</v>
      </c>
      <c r="W152" s="7">
        <f t="shared" si="67"/>
        <v>0</v>
      </c>
      <c r="X152" s="7">
        <f t="shared" si="68"/>
        <v>0</v>
      </c>
      <c r="Y152" s="6">
        <f t="shared" si="69"/>
        <v>0</v>
      </c>
      <c r="Z152" s="6"/>
      <c r="AA152" s="6">
        <f t="shared" si="70"/>
        <v>0</v>
      </c>
      <c r="AB152" s="6">
        <f t="shared" si="71"/>
        <v>0</v>
      </c>
      <c r="AC152" s="13">
        <f t="shared" si="72"/>
        <v>305</v>
      </c>
      <c r="AD152" s="7">
        <f t="shared" si="73"/>
        <v>0</v>
      </c>
      <c r="AE152" s="13">
        <f t="shared" si="74"/>
        <v>0</v>
      </c>
      <c r="AF152" s="13">
        <f t="shared" si="75"/>
        <v>0</v>
      </c>
      <c r="AG152" s="13">
        <f t="shared" si="76"/>
        <v>0</v>
      </c>
      <c r="AH152" s="13">
        <f t="shared" si="77"/>
        <v>0</v>
      </c>
      <c r="AI152" s="13">
        <f t="shared" si="78"/>
        <v>470</v>
      </c>
      <c r="AJ152" s="14">
        <f t="shared" si="79"/>
        <v>0</v>
      </c>
      <c r="AL152" s="12">
        <f t="shared" si="80"/>
        <v>473.25</v>
      </c>
      <c r="AM152" s="12">
        <f t="shared" si="81"/>
        <v>23</v>
      </c>
      <c r="AN152" s="12">
        <f t="shared" si="82"/>
        <v>0</v>
      </c>
      <c r="AO152" s="12">
        <f t="shared" si="83"/>
        <v>9465</v>
      </c>
      <c r="AP152" s="12">
        <f>MAX(AO$4:AO152)</f>
        <v>9555</v>
      </c>
      <c r="AQ152" s="8">
        <f t="shared" si="84"/>
        <v>-9.4191522762951327E-3</v>
      </c>
      <c r="AS152" s="12">
        <f t="shared" si="85"/>
        <v>630</v>
      </c>
      <c r="AT152" s="12">
        <f t="shared" si="86"/>
        <v>31</v>
      </c>
      <c r="AU152" s="12">
        <f t="shared" si="87"/>
        <v>0</v>
      </c>
      <c r="AV152" s="12">
        <f t="shared" si="88"/>
        <v>12600</v>
      </c>
      <c r="AW152" s="12">
        <f>MAX(AV$4:AV152)</f>
        <v>12600</v>
      </c>
      <c r="AX152" s="8">
        <f t="shared" si="89"/>
        <v>0</v>
      </c>
      <c r="BH152" s="19"/>
      <c r="BI152" s="19"/>
      <c r="BJ152" s="12"/>
      <c r="BK152" s="12"/>
      <c r="BL152" s="12"/>
      <c r="BM152" s="8"/>
    </row>
    <row r="153" spans="1:65" x14ac:dyDescent="0.3">
      <c r="A153" s="1">
        <v>42711</v>
      </c>
      <c r="B153" s="1">
        <v>42711</v>
      </c>
      <c r="C153" s="1" t="s">
        <v>45</v>
      </c>
      <c r="D153" s="3">
        <v>1525</v>
      </c>
      <c r="E153" s="3">
        <v>0</v>
      </c>
      <c r="F153" s="3">
        <f t="shared" si="60"/>
        <v>1525</v>
      </c>
      <c r="G153" s="11">
        <f t="shared" si="61"/>
        <v>0</v>
      </c>
      <c r="H153" s="3" t="s">
        <v>17</v>
      </c>
      <c r="L153" s="2">
        <f t="shared" si="62"/>
        <v>1</v>
      </c>
      <c r="M153" s="2" t="s">
        <v>20</v>
      </c>
      <c r="N153" s="14">
        <v>7</v>
      </c>
      <c r="O153" s="2">
        <v>107680</v>
      </c>
      <c r="P153" s="2">
        <v>107682</v>
      </c>
      <c r="Q153" s="2">
        <v>107414</v>
      </c>
      <c r="R153" s="6">
        <f t="shared" si="63"/>
        <v>0.9</v>
      </c>
      <c r="S153" s="6">
        <f t="shared" si="64"/>
        <v>25.9</v>
      </c>
      <c r="U153" s="6">
        <f t="shared" si="65"/>
        <v>-0.9</v>
      </c>
      <c r="V153" s="6">
        <f t="shared" si="66"/>
        <v>25.9</v>
      </c>
      <c r="W153" s="7">
        <f t="shared" si="67"/>
        <v>1</v>
      </c>
      <c r="X153" s="7">
        <f t="shared" si="68"/>
        <v>1</v>
      </c>
      <c r="Y153" s="6">
        <f t="shared" si="69"/>
        <v>0</v>
      </c>
      <c r="Z153" s="6"/>
      <c r="AA153" s="6">
        <f t="shared" si="70"/>
        <v>0</v>
      </c>
      <c r="AB153" s="6">
        <f t="shared" si="71"/>
        <v>15</v>
      </c>
      <c r="AC153" s="13">
        <f t="shared" si="72"/>
        <v>320</v>
      </c>
      <c r="AD153" s="7">
        <f t="shared" si="73"/>
        <v>1</v>
      </c>
      <c r="AE153" s="13">
        <f t="shared" si="74"/>
        <v>0</v>
      </c>
      <c r="AF153" s="13">
        <f t="shared" si="75"/>
        <v>0</v>
      </c>
      <c r="AG153" s="13">
        <f t="shared" si="76"/>
        <v>0</v>
      </c>
      <c r="AH153" s="13">
        <f t="shared" si="77"/>
        <v>15</v>
      </c>
      <c r="AI153" s="13">
        <f t="shared" si="78"/>
        <v>485</v>
      </c>
      <c r="AJ153" s="14">
        <f t="shared" si="79"/>
        <v>1</v>
      </c>
      <c r="AL153" s="12">
        <f t="shared" si="80"/>
        <v>473.25</v>
      </c>
      <c r="AM153" s="12">
        <f t="shared" si="81"/>
        <v>23</v>
      </c>
      <c r="AN153" s="12">
        <f t="shared" si="82"/>
        <v>345</v>
      </c>
      <c r="AO153" s="12">
        <f t="shared" si="83"/>
        <v>9810</v>
      </c>
      <c r="AP153" s="12">
        <f>MAX(AO$4:AO153)</f>
        <v>9810</v>
      </c>
      <c r="AQ153" s="8">
        <f t="shared" si="84"/>
        <v>0</v>
      </c>
      <c r="AS153" s="12">
        <f t="shared" si="85"/>
        <v>630</v>
      </c>
      <c r="AT153" s="12">
        <f t="shared" si="86"/>
        <v>31</v>
      </c>
      <c r="AU153" s="12">
        <f t="shared" si="87"/>
        <v>465</v>
      </c>
      <c r="AV153" s="12">
        <f t="shared" si="88"/>
        <v>13065</v>
      </c>
      <c r="AW153" s="12">
        <f>MAX(AV$4:AV153)</f>
        <v>13065</v>
      </c>
      <c r="AX153" s="8">
        <f t="shared" si="89"/>
        <v>0</v>
      </c>
      <c r="BH153" s="19"/>
      <c r="BI153" s="19"/>
      <c r="BJ153" s="12"/>
      <c r="BK153" s="12"/>
      <c r="BL153" s="12"/>
      <c r="BM153" s="8"/>
    </row>
    <row r="154" spans="1:65" x14ac:dyDescent="0.3">
      <c r="A154" s="1">
        <v>42669</v>
      </c>
      <c r="B154" s="1">
        <v>42712</v>
      </c>
      <c r="C154" s="1" t="s">
        <v>44</v>
      </c>
      <c r="D154" s="3">
        <v>1445</v>
      </c>
      <c r="E154" s="3">
        <v>-200</v>
      </c>
      <c r="F154" s="3">
        <f t="shared" si="60"/>
        <v>1245</v>
      </c>
      <c r="G154" s="11">
        <f t="shared" si="61"/>
        <v>43</v>
      </c>
      <c r="H154" s="3" t="s">
        <v>43</v>
      </c>
      <c r="K154" s="2" t="s">
        <v>11</v>
      </c>
      <c r="L154" s="2">
        <f t="shared" si="62"/>
        <v>1</v>
      </c>
      <c r="M154" s="2" t="s">
        <v>21</v>
      </c>
      <c r="N154" s="14">
        <v>10</v>
      </c>
      <c r="O154" s="2">
        <v>131960</v>
      </c>
      <c r="P154" s="2">
        <v>131982</v>
      </c>
      <c r="Q154" s="2">
        <v>132492</v>
      </c>
      <c r="R154" s="6">
        <f t="shared" si="63"/>
        <v>-1.2</v>
      </c>
      <c r="S154" s="6">
        <f t="shared" si="64"/>
        <v>52.2</v>
      </c>
      <c r="U154" s="6">
        <f t="shared" si="65"/>
        <v>1.2</v>
      </c>
      <c r="V154" s="6">
        <f t="shared" si="66"/>
        <v>52.2</v>
      </c>
      <c r="W154" s="7">
        <f t="shared" si="67"/>
        <v>0</v>
      </c>
      <c r="X154" s="7">
        <f t="shared" si="68"/>
        <v>0</v>
      </c>
      <c r="Y154" s="6">
        <f t="shared" si="69"/>
        <v>0</v>
      </c>
      <c r="Z154" s="6"/>
      <c r="AA154" s="6">
        <f t="shared" si="70"/>
        <v>0</v>
      </c>
      <c r="AB154" s="6">
        <f t="shared" si="71"/>
        <v>0</v>
      </c>
      <c r="AC154" s="13">
        <f t="shared" si="72"/>
        <v>320</v>
      </c>
      <c r="AD154" s="7">
        <f t="shared" si="73"/>
        <v>0</v>
      </c>
      <c r="AE154" s="13">
        <f t="shared" si="74"/>
        <v>0</v>
      </c>
      <c r="AF154" s="13">
        <f t="shared" si="75"/>
        <v>0</v>
      </c>
      <c r="AG154" s="13">
        <f t="shared" si="76"/>
        <v>0</v>
      </c>
      <c r="AH154" s="13">
        <f t="shared" si="77"/>
        <v>0</v>
      </c>
      <c r="AI154" s="13">
        <f t="shared" si="78"/>
        <v>485</v>
      </c>
      <c r="AJ154" s="14">
        <f t="shared" si="79"/>
        <v>0</v>
      </c>
      <c r="AL154" s="12">
        <f t="shared" si="80"/>
        <v>490.5</v>
      </c>
      <c r="AM154" s="12">
        <f t="shared" si="81"/>
        <v>24</v>
      </c>
      <c r="AN154" s="12">
        <f t="shared" si="82"/>
        <v>0</v>
      </c>
      <c r="AO154" s="12">
        <f t="shared" si="83"/>
        <v>9810</v>
      </c>
      <c r="AP154" s="12">
        <f>MAX(AO$4:AO154)</f>
        <v>9810</v>
      </c>
      <c r="AQ154" s="8">
        <f t="shared" si="84"/>
        <v>0</v>
      </c>
      <c r="AS154" s="12">
        <f t="shared" si="85"/>
        <v>630</v>
      </c>
      <c r="AT154" s="12">
        <f t="shared" si="86"/>
        <v>31</v>
      </c>
      <c r="AU154" s="12">
        <f t="shared" si="87"/>
        <v>0</v>
      </c>
      <c r="AV154" s="12">
        <f t="shared" si="88"/>
        <v>13065</v>
      </c>
      <c r="AW154" s="12">
        <f>MAX(AV$4:AV154)</f>
        <v>13065</v>
      </c>
      <c r="AX154" s="8">
        <f t="shared" si="89"/>
        <v>0</v>
      </c>
      <c r="BH154" s="19"/>
      <c r="BI154" s="19"/>
      <c r="BJ154" s="12"/>
      <c r="BK154" s="12"/>
      <c r="BL154" s="12"/>
      <c r="BM154" s="8"/>
    </row>
    <row r="155" spans="1:65" x14ac:dyDescent="0.3">
      <c r="A155" s="1">
        <v>42688</v>
      </c>
      <c r="B155" s="1">
        <v>42712</v>
      </c>
      <c r="C155" s="1" t="s">
        <v>45</v>
      </c>
      <c r="D155" s="3">
        <v>1245</v>
      </c>
      <c r="E155" s="3">
        <v>0</v>
      </c>
      <c r="F155" s="3">
        <f t="shared" si="60"/>
        <v>1245</v>
      </c>
      <c r="G155" s="11">
        <f t="shared" si="61"/>
        <v>24</v>
      </c>
      <c r="H155" s="3" t="s">
        <v>17</v>
      </c>
      <c r="K155" s="2" t="s">
        <v>11</v>
      </c>
      <c r="L155" s="2">
        <f t="shared" si="62"/>
        <v>1</v>
      </c>
      <c r="M155" s="2" t="s">
        <v>20</v>
      </c>
      <c r="N155" s="14">
        <v>7</v>
      </c>
      <c r="O155" s="2">
        <v>108750</v>
      </c>
      <c r="P155" s="2">
        <v>108734</v>
      </c>
      <c r="Q155" s="2">
        <v>105253</v>
      </c>
      <c r="R155" s="6">
        <f t="shared" si="63"/>
        <v>-0.9</v>
      </c>
      <c r="S155" s="6">
        <f t="shared" si="64"/>
        <v>349</v>
      </c>
      <c r="U155" s="6">
        <f t="shared" si="65"/>
        <v>0.9</v>
      </c>
      <c r="V155" s="6">
        <f t="shared" si="66"/>
        <v>349</v>
      </c>
      <c r="W155" s="7">
        <f t="shared" si="67"/>
        <v>0</v>
      </c>
      <c r="X155" s="7">
        <f t="shared" si="68"/>
        <v>0</v>
      </c>
      <c r="Y155" s="6">
        <f t="shared" si="69"/>
        <v>0</v>
      </c>
      <c r="Z155" s="6"/>
      <c r="AA155" s="6">
        <f t="shared" si="70"/>
        <v>0</v>
      </c>
      <c r="AB155" s="6">
        <f t="shared" si="71"/>
        <v>0</v>
      </c>
      <c r="AC155" s="13">
        <f t="shared" si="72"/>
        <v>320</v>
      </c>
      <c r="AD155" s="7">
        <f t="shared" si="73"/>
        <v>0</v>
      </c>
      <c r="AE155" s="13">
        <f t="shared" si="74"/>
        <v>0</v>
      </c>
      <c r="AF155" s="13">
        <f t="shared" si="75"/>
        <v>0</v>
      </c>
      <c r="AG155" s="13">
        <f t="shared" si="76"/>
        <v>0</v>
      </c>
      <c r="AH155" s="13">
        <f t="shared" si="77"/>
        <v>0</v>
      </c>
      <c r="AI155" s="13">
        <f t="shared" si="78"/>
        <v>485</v>
      </c>
      <c r="AJ155" s="14">
        <f t="shared" si="79"/>
        <v>0</v>
      </c>
      <c r="AL155" s="12">
        <f t="shared" si="80"/>
        <v>490.5</v>
      </c>
      <c r="AM155" s="12">
        <f t="shared" si="81"/>
        <v>24</v>
      </c>
      <c r="AN155" s="12">
        <f t="shared" si="82"/>
        <v>0</v>
      </c>
      <c r="AO155" s="12">
        <f t="shared" si="83"/>
        <v>9810</v>
      </c>
      <c r="AP155" s="12">
        <f>MAX(AO$4:AO155)</f>
        <v>9810</v>
      </c>
      <c r="AQ155" s="8">
        <f t="shared" si="84"/>
        <v>0</v>
      </c>
      <c r="AS155" s="12">
        <f t="shared" si="85"/>
        <v>630</v>
      </c>
      <c r="AT155" s="12">
        <f t="shared" si="86"/>
        <v>31</v>
      </c>
      <c r="AU155" s="12">
        <f t="shared" si="87"/>
        <v>0</v>
      </c>
      <c r="AV155" s="12">
        <f t="shared" si="88"/>
        <v>13065</v>
      </c>
      <c r="AW155" s="12">
        <f>MAX(AV$4:AV155)</f>
        <v>13065</v>
      </c>
      <c r="AX155" s="8">
        <f t="shared" si="89"/>
        <v>0</v>
      </c>
      <c r="BH155" s="19"/>
      <c r="BI155" s="19"/>
      <c r="BJ155" s="12"/>
      <c r="BK155" s="12"/>
      <c r="BL155" s="12"/>
      <c r="BM155" s="8"/>
    </row>
    <row r="156" spans="1:65" x14ac:dyDescent="0.3">
      <c r="A156" s="1">
        <v>42689</v>
      </c>
      <c r="B156" s="1">
        <v>42712</v>
      </c>
      <c r="C156" s="1" t="s">
        <v>45</v>
      </c>
      <c r="D156" s="3">
        <v>1245</v>
      </c>
      <c r="E156" s="3">
        <v>0</v>
      </c>
      <c r="F156" s="3">
        <f t="shared" si="60"/>
        <v>1245</v>
      </c>
      <c r="G156" s="11">
        <f t="shared" si="61"/>
        <v>23</v>
      </c>
      <c r="H156" s="3" t="s">
        <v>17</v>
      </c>
      <c r="I156" s="2" t="s">
        <v>11</v>
      </c>
      <c r="J156" s="2">
        <v>344</v>
      </c>
      <c r="K156" s="2" t="s">
        <v>11</v>
      </c>
      <c r="L156" s="2">
        <f t="shared" si="62"/>
        <v>1</v>
      </c>
      <c r="M156" s="2" t="s">
        <v>20</v>
      </c>
      <c r="N156" s="14">
        <v>7</v>
      </c>
      <c r="O156" s="2">
        <v>108360</v>
      </c>
      <c r="P156" s="2">
        <v>108725</v>
      </c>
      <c r="Q156" s="2">
        <v>105970</v>
      </c>
      <c r="R156" s="6">
        <f t="shared" si="63"/>
        <v>37.200000000000003</v>
      </c>
      <c r="S156" s="6">
        <f t="shared" si="64"/>
        <v>238.3</v>
      </c>
      <c r="U156" s="6">
        <f t="shared" si="65"/>
        <v>-37.200000000000003</v>
      </c>
      <c r="V156" s="6">
        <f t="shared" si="66"/>
        <v>238.3</v>
      </c>
      <c r="W156" s="7">
        <f t="shared" si="67"/>
        <v>1</v>
      </c>
      <c r="X156" s="7">
        <f t="shared" si="68"/>
        <v>0</v>
      </c>
      <c r="Y156" s="6">
        <f t="shared" si="69"/>
        <v>-20</v>
      </c>
      <c r="Z156" s="6"/>
      <c r="AA156" s="6">
        <f t="shared" si="70"/>
        <v>-20</v>
      </c>
      <c r="AB156" s="6">
        <f t="shared" si="71"/>
        <v>-20</v>
      </c>
      <c r="AC156" s="13">
        <f t="shared" si="72"/>
        <v>300</v>
      </c>
      <c r="AD156" s="7">
        <f t="shared" si="73"/>
        <v>0</v>
      </c>
      <c r="AE156" s="13">
        <f t="shared" si="74"/>
        <v>-20</v>
      </c>
      <c r="AF156" s="13">
        <f t="shared" si="75"/>
        <v>-20</v>
      </c>
      <c r="AG156" s="13">
        <f t="shared" si="76"/>
        <v>0</v>
      </c>
      <c r="AH156" s="13">
        <f t="shared" si="77"/>
        <v>0</v>
      </c>
      <c r="AI156" s="13">
        <f t="shared" si="78"/>
        <v>485</v>
      </c>
      <c r="AJ156" s="14">
        <f t="shared" si="79"/>
        <v>0</v>
      </c>
      <c r="AL156" s="12">
        <f t="shared" si="80"/>
        <v>490.5</v>
      </c>
      <c r="AM156" s="12">
        <f t="shared" si="81"/>
        <v>24</v>
      </c>
      <c r="AN156" s="12">
        <f t="shared" si="82"/>
        <v>-480</v>
      </c>
      <c r="AO156" s="12">
        <f t="shared" si="83"/>
        <v>9330</v>
      </c>
      <c r="AP156" s="12">
        <f>MAX(AO$4:AO156)</f>
        <v>9810</v>
      </c>
      <c r="AQ156" s="8">
        <f t="shared" si="84"/>
        <v>-4.8929663608562692E-2</v>
      </c>
      <c r="AS156" s="12">
        <f t="shared" si="85"/>
        <v>653.25</v>
      </c>
      <c r="AT156" s="12">
        <f t="shared" si="86"/>
        <v>32</v>
      </c>
      <c r="AU156" s="12">
        <f t="shared" si="87"/>
        <v>0</v>
      </c>
      <c r="AV156" s="12">
        <f t="shared" si="88"/>
        <v>13065</v>
      </c>
      <c r="AW156" s="12">
        <f>MAX(AV$4:AV156)</f>
        <v>13065</v>
      </c>
      <c r="AX156" s="8">
        <f t="shared" si="89"/>
        <v>0</v>
      </c>
      <c r="BH156" s="19"/>
      <c r="BI156" s="19"/>
      <c r="BJ156" s="12"/>
      <c r="BK156" s="12"/>
      <c r="BL156" s="12"/>
      <c r="BM156" s="8"/>
    </row>
    <row r="157" spans="1:65" x14ac:dyDescent="0.3">
      <c r="A157" s="1">
        <v>42712</v>
      </c>
      <c r="B157" s="1">
        <v>42712</v>
      </c>
      <c r="C157" s="1" t="s">
        <v>44</v>
      </c>
      <c r="D157" s="3">
        <v>1540</v>
      </c>
      <c r="E157" s="3">
        <v>-200</v>
      </c>
      <c r="F157" s="3">
        <f t="shared" si="60"/>
        <v>1340</v>
      </c>
      <c r="G157" s="11">
        <f t="shared" si="61"/>
        <v>0</v>
      </c>
      <c r="H157" s="3" t="s">
        <v>37</v>
      </c>
      <c r="K157" s="2" t="s">
        <v>11</v>
      </c>
      <c r="L157" s="2">
        <f t="shared" si="62"/>
        <v>1</v>
      </c>
      <c r="M157" s="2" t="s">
        <v>21</v>
      </c>
      <c r="N157" s="14">
        <v>8</v>
      </c>
      <c r="O157" s="2">
        <v>74510</v>
      </c>
      <c r="P157" s="2">
        <v>74401</v>
      </c>
      <c r="Q157" s="2">
        <v>74744</v>
      </c>
      <c r="R157" s="6">
        <f t="shared" si="63"/>
        <v>11.7</v>
      </c>
      <c r="S157" s="6">
        <f t="shared" si="64"/>
        <v>22.6</v>
      </c>
      <c r="U157" s="6">
        <f t="shared" si="65"/>
        <v>-11.7</v>
      </c>
      <c r="V157" s="6">
        <f t="shared" si="66"/>
        <v>22.6</v>
      </c>
      <c r="W157" s="7">
        <f t="shared" si="67"/>
        <v>1</v>
      </c>
      <c r="X157" s="7">
        <f t="shared" si="68"/>
        <v>0</v>
      </c>
      <c r="Y157" s="6">
        <f t="shared" si="69"/>
        <v>0</v>
      </c>
      <c r="Z157" s="6"/>
      <c r="AA157" s="6">
        <f t="shared" si="70"/>
        <v>0</v>
      </c>
      <c r="AB157" s="6">
        <f t="shared" si="71"/>
        <v>15</v>
      </c>
      <c r="AC157" s="13">
        <f t="shared" si="72"/>
        <v>315</v>
      </c>
      <c r="AD157" s="7">
        <f t="shared" si="73"/>
        <v>1</v>
      </c>
      <c r="AE157" s="13">
        <f t="shared" si="74"/>
        <v>0</v>
      </c>
      <c r="AF157" s="13">
        <f t="shared" si="75"/>
        <v>15</v>
      </c>
      <c r="AG157" s="13">
        <f t="shared" si="76"/>
        <v>0</v>
      </c>
      <c r="AH157" s="13">
        <f t="shared" si="77"/>
        <v>0</v>
      </c>
      <c r="AI157" s="13">
        <f t="shared" si="78"/>
        <v>485</v>
      </c>
      <c r="AJ157" s="14">
        <f t="shared" si="79"/>
        <v>0</v>
      </c>
      <c r="AL157" s="12">
        <f t="shared" si="80"/>
        <v>490.5</v>
      </c>
      <c r="AM157" s="12">
        <f t="shared" si="81"/>
        <v>24</v>
      </c>
      <c r="AN157" s="12">
        <f t="shared" si="82"/>
        <v>360</v>
      </c>
      <c r="AO157" s="12">
        <f t="shared" si="83"/>
        <v>9690</v>
      </c>
      <c r="AP157" s="12">
        <f>MAX(AO$4:AO157)</f>
        <v>9810</v>
      </c>
      <c r="AQ157" s="8">
        <f t="shared" si="84"/>
        <v>-1.2232415902140673E-2</v>
      </c>
      <c r="AS157" s="12">
        <f t="shared" si="85"/>
        <v>653.25</v>
      </c>
      <c r="AT157" s="12">
        <f t="shared" si="86"/>
        <v>32</v>
      </c>
      <c r="AU157" s="12">
        <f t="shared" si="87"/>
        <v>0</v>
      </c>
      <c r="AV157" s="12">
        <f t="shared" si="88"/>
        <v>13065</v>
      </c>
      <c r="AW157" s="12">
        <f>MAX(AV$4:AV157)</f>
        <v>13065</v>
      </c>
      <c r="AX157" s="8">
        <f t="shared" si="89"/>
        <v>0</v>
      </c>
      <c r="BH157" s="19"/>
      <c r="BI157" s="19"/>
      <c r="BJ157" s="12"/>
      <c r="BK157" s="12"/>
      <c r="BL157" s="12"/>
      <c r="BM157" s="8"/>
    </row>
    <row r="158" spans="1:65" x14ac:dyDescent="0.3">
      <c r="A158" s="1">
        <v>42712</v>
      </c>
      <c r="B158" s="1">
        <v>42712</v>
      </c>
      <c r="C158" s="1" t="s">
        <v>44</v>
      </c>
      <c r="D158" s="3">
        <v>1545</v>
      </c>
      <c r="E158" s="3">
        <v>-200</v>
      </c>
      <c r="F158" s="3">
        <f t="shared" si="60"/>
        <v>1345</v>
      </c>
      <c r="G158" s="11">
        <f t="shared" si="61"/>
        <v>0</v>
      </c>
      <c r="H158" s="3" t="s">
        <v>43</v>
      </c>
      <c r="L158" s="2">
        <f t="shared" si="62"/>
        <v>1</v>
      </c>
      <c r="M158" s="2" t="s">
        <v>20</v>
      </c>
      <c r="N158" s="14">
        <v>10</v>
      </c>
      <c r="O158" s="2">
        <v>132420</v>
      </c>
      <c r="P158" s="2">
        <v>132492</v>
      </c>
      <c r="Q158" s="2">
        <v>131941</v>
      </c>
      <c r="R158" s="6">
        <f t="shared" si="63"/>
        <v>8.1999999999999993</v>
      </c>
      <c r="S158" s="6">
        <f t="shared" si="64"/>
        <v>46.9</v>
      </c>
      <c r="U158" s="6">
        <f t="shared" si="65"/>
        <v>-8.1999999999999993</v>
      </c>
      <c r="V158" s="6">
        <f t="shared" si="66"/>
        <v>46.9</v>
      </c>
      <c r="W158" s="7">
        <f t="shared" si="67"/>
        <v>1</v>
      </c>
      <c r="X158" s="7">
        <f t="shared" si="68"/>
        <v>1</v>
      </c>
      <c r="Y158" s="6">
        <f t="shared" si="69"/>
        <v>0</v>
      </c>
      <c r="Z158" s="6"/>
      <c r="AA158" s="6">
        <f t="shared" si="70"/>
        <v>0</v>
      </c>
      <c r="AB158" s="6">
        <f t="shared" si="71"/>
        <v>15</v>
      </c>
      <c r="AC158" s="13">
        <f t="shared" si="72"/>
        <v>330</v>
      </c>
      <c r="AD158" s="7">
        <f t="shared" si="73"/>
        <v>1</v>
      </c>
      <c r="AE158" s="13">
        <f t="shared" si="74"/>
        <v>0</v>
      </c>
      <c r="AF158" s="13">
        <f t="shared" si="75"/>
        <v>0</v>
      </c>
      <c r="AG158" s="13">
        <f t="shared" si="76"/>
        <v>0</v>
      </c>
      <c r="AH158" s="13">
        <f t="shared" si="77"/>
        <v>15</v>
      </c>
      <c r="AI158" s="13">
        <f t="shared" si="78"/>
        <v>500</v>
      </c>
      <c r="AJ158" s="14">
        <f t="shared" si="79"/>
        <v>1</v>
      </c>
      <c r="AL158" s="12">
        <f t="shared" si="80"/>
        <v>490.5</v>
      </c>
      <c r="AM158" s="12">
        <f t="shared" si="81"/>
        <v>24</v>
      </c>
      <c r="AN158" s="12">
        <f t="shared" si="82"/>
        <v>360</v>
      </c>
      <c r="AO158" s="12">
        <f t="shared" si="83"/>
        <v>10050</v>
      </c>
      <c r="AP158" s="12">
        <f>MAX(AO$4:AO158)</f>
        <v>10050</v>
      </c>
      <c r="AQ158" s="8">
        <f t="shared" si="84"/>
        <v>0</v>
      </c>
      <c r="AS158" s="12">
        <f t="shared" si="85"/>
        <v>653.25</v>
      </c>
      <c r="AT158" s="12">
        <f t="shared" si="86"/>
        <v>32</v>
      </c>
      <c r="AU158" s="12">
        <f t="shared" si="87"/>
        <v>480</v>
      </c>
      <c r="AV158" s="12">
        <f t="shared" si="88"/>
        <v>13545</v>
      </c>
      <c r="AW158" s="12">
        <f>MAX(AV$4:AV158)</f>
        <v>13545</v>
      </c>
      <c r="AX158" s="8">
        <f t="shared" si="89"/>
        <v>0</v>
      </c>
      <c r="BH158" s="19"/>
      <c r="BI158" s="19"/>
      <c r="BJ158" s="12"/>
      <c r="BK158" s="12"/>
      <c r="BL158" s="12"/>
      <c r="BM158" s="8"/>
    </row>
    <row r="159" spans="1:65" x14ac:dyDescent="0.3">
      <c r="A159" s="1">
        <v>42711</v>
      </c>
      <c r="B159" s="1">
        <v>42712</v>
      </c>
      <c r="C159" s="1" t="s">
        <v>45</v>
      </c>
      <c r="D159" s="3">
        <v>1350</v>
      </c>
      <c r="E159" s="3">
        <v>0</v>
      </c>
      <c r="F159" s="3">
        <f t="shared" si="60"/>
        <v>1350</v>
      </c>
      <c r="G159" s="11">
        <f t="shared" si="61"/>
        <v>1</v>
      </c>
      <c r="H159" s="3" t="s">
        <v>17</v>
      </c>
      <c r="K159" s="2" t="s">
        <v>11</v>
      </c>
      <c r="L159" s="2">
        <f t="shared" si="62"/>
        <v>1</v>
      </c>
      <c r="M159" s="2" t="s">
        <v>21</v>
      </c>
      <c r="N159" s="14">
        <v>7</v>
      </c>
      <c r="O159" s="2">
        <v>106400</v>
      </c>
      <c r="P159" s="2">
        <v>106390</v>
      </c>
      <c r="Q159" s="2">
        <v>106786</v>
      </c>
      <c r="R159" s="6">
        <f t="shared" si="63"/>
        <v>1.7</v>
      </c>
      <c r="S159" s="6">
        <f t="shared" si="64"/>
        <v>37.9</v>
      </c>
      <c r="U159" s="6">
        <f t="shared" si="65"/>
        <v>-1.7</v>
      </c>
      <c r="V159" s="6">
        <f t="shared" si="66"/>
        <v>37.9</v>
      </c>
      <c r="W159" s="7">
        <f t="shared" si="67"/>
        <v>1</v>
      </c>
      <c r="X159" s="7">
        <f t="shared" si="68"/>
        <v>0</v>
      </c>
      <c r="Y159" s="6">
        <f t="shared" si="69"/>
        <v>0</v>
      </c>
      <c r="Z159" s="6"/>
      <c r="AA159" s="6">
        <f t="shared" si="70"/>
        <v>0</v>
      </c>
      <c r="AB159" s="6">
        <f t="shared" si="71"/>
        <v>15</v>
      </c>
      <c r="AC159" s="13">
        <f t="shared" si="72"/>
        <v>345</v>
      </c>
      <c r="AD159" s="7">
        <f t="shared" si="73"/>
        <v>1</v>
      </c>
      <c r="AE159" s="13">
        <f t="shared" si="74"/>
        <v>0</v>
      </c>
      <c r="AF159" s="13">
        <f t="shared" si="75"/>
        <v>15</v>
      </c>
      <c r="AG159" s="13">
        <f t="shared" si="76"/>
        <v>0</v>
      </c>
      <c r="AH159" s="13">
        <f t="shared" si="77"/>
        <v>0</v>
      </c>
      <c r="AI159" s="13">
        <f t="shared" si="78"/>
        <v>500</v>
      </c>
      <c r="AJ159" s="14">
        <f t="shared" si="79"/>
        <v>0</v>
      </c>
      <c r="AL159" s="12">
        <f t="shared" si="80"/>
        <v>490.5</v>
      </c>
      <c r="AM159" s="12">
        <f t="shared" si="81"/>
        <v>24</v>
      </c>
      <c r="AN159" s="12">
        <f t="shared" si="82"/>
        <v>360</v>
      </c>
      <c r="AO159" s="12">
        <f t="shared" si="83"/>
        <v>10410</v>
      </c>
      <c r="AP159" s="12">
        <f>MAX(AO$4:AO159)</f>
        <v>10410</v>
      </c>
      <c r="AQ159" s="8">
        <f t="shared" si="84"/>
        <v>0</v>
      </c>
      <c r="AS159" s="12">
        <f t="shared" si="85"/>
        <v>653.25</v>
      </c>
      <c r="AT159" s="12">
        <f t="shared" si="86"/>
        <v>32</v>
      </c>
      <c r="AU159" s="12">
        <f t="shared" si="87"/>
        <v>0</v>
      </c>
      <c r="AV159" s="12">
        <f t="shared" si="88"/>
        <v>13545</v>
      </c>
      <c r="AW159" s="12">
        <f>MAX(AV$4:AV159)</f>
        <v>13545</v>
      </c>
      <c r="AX159" s="8">
        <f t="shared" si="89"/>
        <v>0</v>
      </c>
      <c r="BH159" s="19"/>
      <c r="BI159" s="19"/>
      <c r="BJ159" s="12"/>
      <c r="BK159" s="12"/>
      <c r="BL159" s="12"/>
      <c r="BM159" s="8"/>
    </row>
    <row r="160" spans="1:65" x14ac:dyDescent="0.3">
      <c r="A160" s="1">
        <v>42712</v>
      </c>
      <c r="B160" s="1">
        <v>42712</v>
      </c>
      <c r="C160" s="1" t="s">
        <v>44</v>
      </c>
      <c r="D160" s="3">
        <v>1725</v>
      </c>
      <c r="E160" s="3">
        <v>-200</v>
      </c>
      <c r="F160" s="3">
        <f t="shared" si="60"/>
        <v>1525</v>
      </c>
      <c r="G160" s="11">
        <f t="shared" si="61"/>
        <v>0</v>
      </c>
      <c r="H160" s="3" t="s">
        <v>37</v>
      </c>
      <c r="L160" s="2">
        <f t="shared" si="62"/>
        <v>1</v>
      </c>
      <c r="M160" s="2" t="s">
        <v>21</v>
      </c>
      <c r="N160" s="14">
        <v>8</v>
      </c>
      <c r="O160" s="2">
        <v>74340</v>
      </c>
      <c r="P160" s="2">
        <v>74280</v>
      </c>
      <c r="Q160" s="2">
        <v>74952</v>
      </c>
      <c r="R160" s="6">
        <f t="shared" si="63"/>
        <v>6.8</v>
      </c>
      <c r="S160" s="6">
        <f t="shared" si="64"/>
        <v>60.4</v>
      </c>
      <c r="U160" s="6">
        <f t="shared" si="65"/>
        <v>-6.8</v>
      </c>
      <c r="V160" s="6">
        <f t="shared" si="66"/>
        <v>60.4</v>
      </c>
      <c r="W160" s="7">
        <f t="shared" si="67"/>
        <v>1</v>
      </c>
      <c r="X160" s="7">
        <f t="shared" si="68"/>
        <v>1</v>
      </c>
      <c r="Y160" s="6">
        <f t="shared" si="69"/>
        <v>0</v>
      </c>
      <c r="Z160" s="6"/>
      <c r="AA160" s="6">
        <f t="shared" si="70"/>
        <v>0</v>
      </c>
      <c r="AB160" s="6">
        <f t="shared" si="71"/>
        <v>15</v>
      </c>
      <c r="AC160" s="13">
        <f t="shared" si="72"/>
        <v>360</v>
      </c>
      <c r="AD160" s="7">
        <f t="shared" si="73"/>
        <v>1</v>
      </c>
      <c r="AE160" s="13">
        <f t="shared" si="74"/>
        <v>0</v>
      </c>
      <c r="AF160" s="13">
        <f t="shared" si="75"/>
        <v>0</v>
      </c>
      <c r="AG160" s="13">
        <f t="shared" si="76"/>
        <v>0</v>
      </c>
      <c r="AH160" s="13">
        <f t="shared" si="77"/>
        <v>15</v>
      </c>
      <c r="AI160" s="13">
        <f t="shared" si="78"/>
        <v>515</v>
      </c>
      <c r="AJ160" s="14">
        <f t="shared" si="79"/>
        <v>1</v>
      </c>
      <c r="AL160" s="12">
        <f t="shared" si="80"/>
        <v>490.5</v>
      </c>
      <c r="AM160" s="12">
        <f t="shared" si="81"/>
        <v>24</v>
      </c>
      <c r="AN160" s="12">
        <f t="shared" si="82"/>
        <v>360</v>
      </c>
      <c r="AO160" s="12">
        <f t="shared" si="83"/>
        <v>10770</v>
      </c>
      <c r="AP160" s="12">
        <f>MAX(AO$4:AO160)</f>
        <v>10770</v>
      </c>
      <c r="AQ160" s="8">
        <f t="shared" si="84"/>
        <v>0</v>
      </c>
      <c r="AS160" s="12">
        <f t="shared" si="85"/>
        <v>653.25</v>
      </c>
      <c r="AT160" s="12">
        <f t="shared" si="86"/>
        <v>32</v>
      </c>
      <c r="AU160" s="12">
        <f t="shared" si="87"/>
        <v>480</v>
      </c>
      <c r="AV160" s="12">
        <f t="shared" si="88"/>
        <v>14025</v>
      </c>
      <c r="AW160" s="12">
        <f>MAX(AV$4:AV160)</f>
        <v>14025</v>
      </c>
      <c r="AX160" s="8">
        <f t="shared" si="89"/>
        <v>0</v>
      </c>
      <c r="BH160" s="19"/>
      <c r="BI160" s="19"/>
      <c r="BJ160" s="12"/>
      <c r="BK160" s="12"/>
      <c r="BL160" s="12"/>
      <c r="BM160" s="8"/>
    </row>
    <row r="161" spans="1:65" x14ac:dyDescent="0.3">
      <c r="A161" s="1">
        <v>42713</v>
      </c>
      <c r="B161" s="1">
        <v>42713</v>
      </c>
      <c r="C161" s="1" t="s">
        <v>44</v>
      </c>
      <c r="D161" s="3">
        <v>1325</v>
      </c>
      <c r="E161" s="3">
        <v>-200</v>
      </c>
      <c r="F161" s="3">
        <f t="shared" si="60"/>
        <v>1125</v>
      </c>
      <c r="G161" s="11">
        <f t="shared" si="61"/>
        <v>0</v>
      </c>
      <c r="H161" s="3" t="s">
        <v>37</v>
      </c>
      <c r="L161" s="2">
        <f t="shared" si="62"/>
        <v>1</v>
      </c>
      <c r="M161" s="2" t="s">
        <v>20</v>
      </c>
      <c r="N161" s="14">
        <v>8</v>
      </c>
      <c r="O161" s="2">
        <v>74930</v>
      </c>
      <c r="P161" s="2">
        <v>74952</v>
      </c>
      <c r="Q161" s="2">
        <v>74343</v>
      </c>
      <c r="R161" s="6">
        <f t="shared" si="63"/>
        <v>3</v>
      </c>
      <c r="S161" s="6">
        <f t="shared" si="64"/>
        <v>57.9</v>
      </c>
      <c r="U161" s="6">
        <f t="shared" si="65"/>
        <v>-3</v>
      </c>
      <c r="V161" s="6">
        <f t="shared" si="66"/>
        <v>57.9</v>
      </c>
      <c r="W161" s="7">
        <f t="shared" si="67"/>
        <v>1</v>
      </c>
      <c r="X161" s="7">
        <f t="shared" si="68"/>
        <v>1</v>
      </c>
      <c r="Y161" s="6">
        <f t="shared" si="69"/>
        <v>0</v>
      </c>
      <c r="Z161" s="6"/>
      <c r="AA161" s="6">
        <f t="shared" si="70"/>
        <v>0</v>
      </c>
      <c r="AB161" s="6">
        <f t="shared" si="71"/>
        <v>15</v>
      </c>
      <c r="AC161" s="13">
        <f t="shared" si="72"/>
        <v>375</v>
      </c>
      <c r="AD161" s="7">
        <f t="shared" si="73"/>
        <v>1</v>
      </c>
      <c r="AE161" s="13">
        <f t="shared" si="74"/>
        <v>0</v>
      </c>
      <c r="AF161" s="13">
        <f t="shared" si="75"/>
        <v>0</v>
      </c>
      <c r="AG161" s="13">
        <f t="shared" si="76"/>
        <v>0</v>
      </c>
      <c r="AH161" s="13">
        <f t="shared" si="77"/>
        <v>15</v>
      </c>
      <c r="AI161" s="13">
        <f t="shared" si="78"/>
        <v>530</v>
      </c>
      <c r="AJ161" s="14">
        <f t="shared" si="79"/>
        <v>1</v>
      </c>
      <c r="AL161" s="12">
        <f t="shared" si="80"/>
        <v>538.5</v>
      </c>
      <c r="AM161" s="12">
        <f t="shared" si="81"/>
        <v>26</v>
      </c>
      <c r="AN161" s="12">
        <f t="shared" si="82"/>
        <v>390</v>
      </c>
      <c r="AO161" s="12">
        <f t="shared" si="83"/>
        <v>11160</v>
      </c>
      <c r="AP161" s="12">
        <f>MAX(AO$4:AO161)</f>
        <v>11160</v>
      </c>
      <c r="AQ161" s="8">
        <f t="shared" si="84"/>
        <v>0</v>
      </c>
      <c r="AS161" s="12">
        <f t="shared" si="85"/>
        <v>653.25</v>
      </c>
      <c r="AT161" s="12">
        <f t="shared" si="86"/>
        <v>32</v>
      </c>
      <c r="AU161" s="12">
        <f t="shared" si="87"/>
        <v>480</v>
      </c>
      <c r="AV161" s="12">
        <f t="shared" si="88"/>
        <v>14505</v>
      </c>
      <c r="AW161" s="12">
        <f>MAX(AV$4:AV161)</f>
        <v>14505</v>
      </c>
      <c r="AX161" s="8">
        <f t="shared" si="89"/>
        <v>0</v>
      </c>
      <c r="BH161" s="19"/>
      <c r="BI161" s="19"/>
      <c r="BJ161" s="12"/>
      <c r="BK161" s="12"/>
      <c r="BL161" s="12"/>
      <c r="BM161" s="8"/>
    </row>
    <row r="162" spans="1:65" x14ac:dyDescent="0.3">
      <c r="A162" s="1">
        <v>42713</v>
      </c>
      <c r="B162" s="1">
        <v>42713</v>
      </c>
      <c r="C162" s="1" t="s">
        <v>45</v>
      </c>
      <c r="D162" s="3">
        <v>1210</v>
      </c>
      <c r="E162" s="3">
        <v>0</v>
      </c>
      <c r="F162" s="3">
        <f t="shared" si="60"/>
        <v>1210</v>
      </c>
      <c r="G162" s="11">
        <f t="shared" si="61"/>
        <v>0</v>
      </c>
      <c r="H162" s="3" t="s">
        <v>17</v>
      </c>
      <c r="I162" s="2" t="s">
        <v>11</v>
      </c>
      <c r="J162" s="2">
        <v>19</v>
      </c>
      <c r="L162" s="2">
        <f t="shared" si="62"/>
        <v>1</v>
      </c>
      <c r="M162" s="2" t="s">
        <v>21</v>
      </c>
      <c r="N162" s="14">
        <v>7</v>
      </c>
      <c r="O162" s="2">
        <v>105660</v>
      </c>
      <c r="P162" s="2">
        <v>105500</v>
      </c>
      <c r="Q162" s="2">
        <v>105800</v>
      </c>
      <c r="R162" s="6">
        <f t="shared" si="63"/>
        <v>16.7</v>
      </c>
      <c r="S162" s="6">
        <f t="shared" si="64"/>
        <v>13.3</v>
      </c>
      <c r="U162" s="6">
        <f t="shared" si="65"/>
        <v>-16.7</v>
      </c>
      <c r="V162" s="6">
        <f t="shared" si="66"/>
        <v>13.3</v>
      </c>
      <c r="W162" s="7">
        <f t="shared" si="67"/>
        <v>1</v>
      </c>
      <c r="X162" s="7">
        <f t="shared" si="68"/>
        <v>0</v>
      </c>
      <c r="Y162" s="6">
        <f t="shared" si="69"/>
        <v>0</v>
      </c>
      <c r="Z162" s="6"/>
      <c r="AA162" s="6">
        <f t="shared" si="70"/>
        <v>-20</v>
      </c>
      <c r="AB162" s="6">
        <f t="shared" si="71"/>
        <v>-20</v>
      </c>
      <c r="AC162" s="13">
        <f t="shared" si="72"/>
        <v>355</v>
      </c>
      <c r="AD162" s="7">
        <f t="shared" si="73"/>
        <v>0</v>
      </c>
      <c r="AE162" s="13">
        <f t="shared" si="74"/>
        <v>-20</v>
      </c>
      <c r="AF162" s="13">
        <f t="shared" si="75"/>
        <v>0</v>
      </c>
      <c r="AG162" s="13">
        <f t="shared" si="76"/>
        <v>0</v>
      </c>
      <c r="AH162" s="13">
        <f t="shared" si="77"/>
        <v>0</v>
      </c>
      <c r="AI162" s="13">
        <f t="shared" si="78"/>
        <v>530</v>
      </c>
      <c r="AJ162" s="14">
        <f t="shared" si="79"/>
        <v>0</v>
      </c>
      <c r="AL162" s="12">
        <f t="shared" si="80"/>
        <v>538.5</v>
      </c>
      <c r="AM162" s="12">
        <f t="shared" si="81"/>
        <v>26</v>
      </c>
      <c r="AN162" s="12">
        <f t="shared" si="82"/>
        <v>-520</v>
      </c>
      <c r="AO162" s="12">
        <f t="shared" si="83"/>
        <v>10640</v>
      </c>
      <c r="AP162" s="12">
        <f>MAX(AO$4:AO162)</f>
        <v>11160</v>
      </c>
      <c r="AQ162" s="8">
        <f t="shared" si="84"/>
        <v>-4.6594982078853049E-2</v>
      </c>
      <c r="AS162" s="12">
        <f t="shared" si="85"/>
        <v>725.25</v>
      </c>
      <c r="AT162" s="12">
        <f t="shared" si="86"/>
        <v>36</v>
      </c>
      <c r="AU162" s="12">
        <f t="shared" si="87"/>
        <v>0</v>
      </c>
      <c r="AV162" s="12">
        <f t="shared" si="88"/>
        <v>14505</v>
      </c>
      <c r="AW162" s="12">
        <f>MAX(AV$4:AV162)</f>
        <v>14505</v>
      </c>
      <c r="AX162" s="8">
        <f t="shared" si="89"/>
        <v>0</v>
      </c>
      <c r="BH162" s="19"/>
      <c r="BI162" s="19"/>
      <c r="BJ162" s="12"/>
      <c r="BK162" s="12"/>
      <c r="BL162" s="12"/>
      <c r="BM162" s="8"/>
    </row>
    <row r="163" spans="1:65" x14ac:dyDescent="0.3">
      <c r="A163" s="1">
        <v>42716</v>
      </c>
      <c r="B163" s="1">
        <v>42716</v>
      </c>
      <c r="C163" s="1" t="s">
        <v>44</v>
      </c>
      <c r="D163" s="3">
        <v>1620</v>
      </c>
      <c r="E163" s="3">
        <v>-200</v>
      </c>
      <c r="F163" s="3">
        <f t="shared" si="60"/>
        <v>1420</v>
      </c>
      <c r="G163" s="11">
        <f t="shared" si="61"/>
        <v>0</v>
      </c>
      <c r="H163" s="3" t="s">
        <v>38</v>
      </c>
      <c r="L163" s="2">
        <f t="shared" si="62"/>
        <v>1</v>
      </c>
      <c r="M163" s="2" t="s">
        <v>21</v>
      </c>
      <c r="N163" s="14">
        <v>7</v>
      </c>
      <c r="O163" s="2">
        <v>115240</v>
      </c>
      <c r="P163" s="2">
        <v>115202</v>
      </c>
      <c r="Q163" s="2">
        <v>115594</v>
      </c>
      <c r="R163" s="6">
        <f t="shared" si="63"/>
        <v>4.5</v>
      </c>
      <c r="S163" s="6">
        <f t="shared" si="64"/>
        <v>34.700000000000003</v>
      </c>
      <c r="U163" s="6">
        <f t="shared" si="65"/>
        <v>-4.5</v>
      </c>
      <c r="V163" s="6">
        <f t="shared" si="66"/>
        <v>34.700000000000003</v>
      </c>
      <c r="W163" s="7">
        <f t="shared" si="67"/>
        <v>1</v>
      </c>
      <c r="X163" s="7">
        <f t="shared" si="68"/>
        <v>1</v>
      </c>
      <c r="Y163" s="6">
        <f t="shared" si="69"/>
        <v>0</v>
      </c>
      <c r="Z163" s="6"/>
      <c r="AA163" s="6">
        <f t="shared" si="70"/>
        <v>0</v>
      </c>
      <c r="AB163" s="6">
        <f t="shared" si="71"/>
        <v>15</v>
      </c>
      <c r="AC163" s="13">
        <f t="shared" si="72"/>
        <v>370</v>
      </c>
      <c r="AD163" s="7">
        <f t="shared" si="73"/>
        <v>1</v>
      </c>
      <c r="AE163" s="13">
        <f t="shared" si="74"/>
        <v>0</v>
      </c>
      <c r="AF163" s="13">
        <f t="shared" si="75"/>
        <v>0</v>
      </c>
      <c r="AG163" s="13">
        <f t="shared" si="76"/>
        <v>0</v>
      </c>
      <c r="AH163" s="13">
        <f t="shared" si="77"/>
        <v>15</v>
      </c>
      <c r="AI163" s="13">
        <f t="shared" si="78"/>
        <v>545</v>
      </c>
      <c r="AJ163" s="14">
        <f t="shared" si="79"/>
        <v>1</v>
      </c>
      <c r="AL163" s="12">
        <f t="shared" si="80"/>
        <v>532</v>
      </c>
      <c r="AM163" s="12">
        <f t="shared" si="81"/>
        <v>26</v>
      </c>
      <c r="AN163" s="12">
        <f t="shared" si="82"/>
        <v>390</v>
      </c>
      <c r="AO163" s="12">
        <f t="shared" si="83"/>
        <v>11030</v>
      </c>
      <c r="AP163" s="12">
        <f>MAX(AO$4:AO163)</f>
        <v>11160</v>
      </c>
      <c r="AQ163" s="8">
        <f t="shared" si="84"/>
        <v>-1.1648745519713262E-2</v>
      </c>
      <c r="AS163" s="12">
        <f t="shared" si="85"/>
        <v>725.25</v>
      </c>
      <c r="AT163" s="12">
        <f t="shared" si="86"/>
        <v>36</v>
      </c>
      <c r="AU163" s="12">
        <f t="shared" si="87"/>
        <v>540</v>
      </c>
      <c r="AV163" s="12">
        <f t="shared" si="88"/>
        <v>15045</v>
      </c>
      <c r="AW163" s="12">
        <f>MAX(AV$4:AV163)</f>
        <v>15045</v>
      </c>
      <c r="AX163" s="8">
        <f t="shared" si="89"/>
        <v>0</v>
      </c>
      <c r="BH163" s="19"/>
      <c r="BI163" s="19"/>
      <c r="BJ163" s="12"/>
      <c r="BK163" s="12"/>
      <c r="BL163" s="12"/>
      <c r="BM163" s="8"/>
    </row>
    <row r="164" spans="1:65" x14ac:dyDescent="0.3">
      <c r="A164" s="1">
        <v>42713</v>
      </c>
      <c r="B164" s="1">
        <v>42716</v>
      </c>
      <c r="C164" s="1" t="s">
        <v>44</v>
      </c>
      <c r="D164" s="3">
        <v>2510</v>
      </c>
      <c r="E164" s="3">
        <v>-200</v>
      </c>
      <c r="F164" s="3">
        <f t="shared" si="60"/>
        <v>2310</v>
      </c>
      <c r="G164" s="11">
        <f t="shared" si="61"/>
        <v>3</v>
      </c>
      <c r="H164" s="3" t="s">
        <v>43</v>
      </c>
      <c r="I164" s="2" t="s">
        <v>11</v>
      </c>
      <c r="J164" s="2">
        <v>15</v>
      </c>
      <c r="L164" s="2">
        <f t="shared" si="62"/>
        <v>1</v>
      </c>
      <c r="M164" s="2" t="s">
        <v>21</v>
      </c>
      <c r="N164" s="14">
        <v>10</v>
      </c>
      <c r="O164" s="2">
        <v>131280</v>
      </c>
      <c r="P164" s="2">
        <v>131107</v>
      </c>
      <c r="Q164" s="2">
        <v>131427</v>
      </c>
      <c r="R164" s="6">
        <f t="shared" si="63"/>
        <v>18.3</v>
      </c>
      <c r="S164" s="6">
        <f t="shared" si="64"/>
        <v>13.7</v>
      </c>
      <c r="U164" s="6">
        <f t="shared" si="65"/>
        <v>-18.3</v>
      </c>
      <c r="V164" s="6">
        <f t="shared" si="66"/>
        <v>13.7</v>
      </c>
      <c r="W164" s="7">
        <f t="shared" si="67"/>
        <v>1</v>
      </c>
      <c r="X164" s="7">
        <f t="shared" si="68"/>
        <v>0</v>
      </c>
      <c r="Y164" s="6">
        <f t="shared" si="69"/>
        <v>0</v>
      </c>
      <c r="Z164" s="6"/>
      <c r="AA164" s="6">
        <f t="shared" si="70"/>
        <v>-20</v>
      </c>
      <c r="AB164" s="6">
        <f t="shared" si="71"/>
        <v>-20</v>
      </c>
      <c r="AC164" s="13">
        <f t="shared" si="72"/>
        <v>350</v>
      </c>
      <c r="AD164" s="7">
        <f t="shared" si="73"/>
        <v>0</v>
      </c>
      <c r="AE164" s="13">
        <f t="shared" si="74"/>
        <v>-20</v>
      </c>
      <c r="AF164" s="13">
        <f t="shared" si="75"/>
        <v>0</v>
      </c>
      <c r="AG164" s="13">
        <f t="shared" si="76"/>
        <v>0</v>
      </c>
      <c r="AH164" s="13">
        <f t="shared" si="77"/>
        <v>0</v>
      </c>
      <c r="AI164" s="13">
        <f t="shared" si="78"/>
        <v>545</v>
      </c>
      <c r="AJ164" s="14">
        <f t="shared" si="79"/>
        <v>0</v>
      </c>
      <c r="AL164" s="12">
        <f t="shared" si="80"/>
        <v>532</v>
      </c>
      <c r="AM164" s="12">
        <f t="shared" si="81"/>
        <v>26</v>
      </c>
      <c r="AN164" s="12">
        <f t="shared" si="82"/>
        <v>-520</v>
      </c>
      <c r="AO164" s="12">
        <f t="shared" si="83"/>
        <v>10510</v>
      </c>
      <c r="AP164" s="12">
        <f>MAX(AO$4:AO164)</f>
        <v>11160</v>
      </c>
      <c r="AQ164" s="8">
        <f t="shared" si="84"/>
        <v>-5.824372759856631E-2</v>
      </c>
      <c r="AS164" s="12">
        <f t="shared" si="85"/>
        <v>752.25</v>
      </c>
      <c r="AT164" s="12">
        <f t="shared" si="86"/>
        <v>37</v>
      </c>
      <c r="AU164" s="12">
        <f t="shared" si="87"/>
        <v>0</v>
      </c>
      <c r="AV164" s="12">
        <f t="shared" si="88"/>
        <v>15045</v>
      </c>
      <c r="AW164" s="12">
        <f>MAX(AV$4:AV164)</f>
        <v>15045</v>
      </c>
      <c r="AX164" s="8">
        <f t="shared" si="89"/>
        <v>0</v>
      </c>
      <c r="BH164" s="19"/>
      <c r="BI164" s="19"/>
      <c r="BJ164" s="12"/>
      <c r="BK164" s="12"/>
      <c r="BL164" s="12"/>
      <c r="BM164" s="8"/>
    </row>
    <row r="165" spans="1:65" x14ac:dyDescent="0.3">
      <c r="A165" s="1">
        <v>42717</v>
      </c>
      <c r="B165" s="1">
        <v>42717</v>
      </c>
      <c r="C165" s="1" t="s">
        <v>44</v>
      </c>
      <c r="D165" s="3">
        <v>1130</v>
      </c>
      <c r="E165" s="3">
        <v>-200</v>
      </c>
      <c r="F165" s="3">
        <f t="shared" si="60"/>
        <v>930</v>
      </c>
      <c r="G165" s="11">
        <f t="shared" si="61"/>
        <v>0</v>
      </c>
      <c r="H165" s="3" t="s">
        <v>37</v>
      </c>
      <c r="L165" s="2">
        <f t="shared" si="62"/>
        <v>1</v>
      </c>
      <c r="M165" s="2" t="s">
        <v>21</v>
      </c>
      <c r="N165" s="14">
        <v>8</v>
      </c>
      <c r="O165" s="2">
        <v>74760</v>
      </c>
      <c r="P165" s="2">
        <v>74749</v>
      </c>
      <c r="Q165" s="2">
        <v>75226</v>
      </c>
      <c r="R165" s="6">
        <f t="shared" si="63"/>
        <v>1.9</v>
      </c>
      <c r="S165" s="6">
        <f t="shared" si="64"/>
        <v>45.8</v>
      </c>
      <c r="U165" s="6">
        <f t="shared" si="65"/>
        <v>-1.9</v>
      </c>
      <c r="V165" s="6">
        <f t="shared" si="66"/>
        <v>45.8</v>
      </c>
      <c r="W165" s="7">
        <f t="shared" si="67"/>
        <v>1</v>
      </c>
      <c r="X165" s="7">
        <f t="shared" si="68"/>
        <v>1</v>
      </c>
      <c r="Y165" s="6">
        <f t="shared" si="69"/>
        <v>0</v>
      </c>
      <c r="Z165" s="6"/>
      <c r="AA165" s="6">
        <f t="shared" si="70"/>
        <v>0</v>
      </c>
      <c r="AB165" s="6">
        <f t="shared" si="71"/>
        <v>15</v>
      </c>
      <c r="AC165" s="13">
        <f t="shared" si="72"/>
        <v>365</v>
      </c>
      <c r="AD165" s="7">
        <f t="shared" si="73"/>
        <v>1</v>
      </c>
      <c r="AE165" s="13">
        <f t="shared" si="74"/>
        <v>0</v>
      </c>
      <c r="AF165" s="13">
        <f t="shared" si="75"/>
        <v>0</v>
      </c>
      <c r="AG165" s="13">
        <f t="shared" si="76"/>
        <v>0</v>
      </c>
      <c r="AH165" s="13">
        <f t="shared" si="77"/>
        <v>15</v>
      </c>
      <c r="AI165" s="13">
        <f t="shared" si="78"/>
        <v>560</v>
      </c>
      <c r="AJ165" s="14">
        <f t="shared" si="79"/>
        <v>1</v>
      </c>
      <c r="AL165" s="12">
        <f t="shared" si="80"/>
        <v>525.5</v>
      </c>
      <c r="AM165" s="12">
        <f t="shared" si="81"/>
        <v>26</v>
      </c>
      <c r="AN165" s="12">
        <f t="shared" si="82"/>
        <v>390</v>
      </c>
      <c r="AO165" s="12">
        <f t="shared" si="83"/>
        <v>10900</v>
      </c>
      <c r="AP165" s="12">
        <f>MAX(AO$4:AO165)</f>
        <v>11160</v>
      </c>
      <c r="AQ165" s="8">
        <f t="shared" si="84"/>
        <v>-2.3297491039426525E-2</v>
      </c>
      <c r="AS165" s="12">
        <f t="shared" si="85"/>
        <v>752.25</v>
      </c>
      <c r="AT165" s="12">
        <f t="shared" si="86"/>
        <v>37</v>
      </c>
      <c r="AU165" s="12">
        <f t="shared" si="87"/>
        <v>555</v>
      </c>
      <c r="AV165" s="12">
        <f t="shared" si="88"/>
        <v>15600</v>
      </c>
      <c r="AW165" s="12">
        <f>MAX(AV$4:AV165)</f>
        <v>15600</v>
      </c>
      <c r="AX165" s="8">
        <f t="shared" si="89"/>
        <v>0</v>
      </c>
      <c r="BH165" s="19"/>
      <c r="BI165" s="19"/>
      <c r="BJ165" s="12"/>
      <c r="BK165" s="12"/>
      <c r="BL165" s="12"/>
      <c r="BM165" s="8"/>
    </row>
    <row r="166" spans="1:65" x14ac:dyDescent="0.3">
      <c r="A166" s="1">
        <v>42717</v>
      </c>
      <c r="B166" s="1">
        <v>42717</v>
      </c>
      <c r="C166" s="1" t="s">
        <v>44</v>
      </c>
      <c r="D166" s="3">
        <v>1300</v>
      </c>
      <c r="E166" s="3">
        <v>-200</v>
      </c>
      <c r="F166" s="3">
        <f t="shared" si="60"/>
        <v>1100</v>
      </c>
      <c r="G166" s="11">
        <f t="shared" si="61"/>
        <v>0</v>
      </c>
      <c r="H166" s="3" t="s">
        <v>38</v>
      </c>
      <c r="L166" s="2">
        <f t="shared" si="62"/>
        <v>1</v>
      </c>
      <c r="M166" s="2" t="s">
        <v>20</v>
      </c>
      <c r="N166" s="14">
        <v>7</v>
      </c>
      <c r="O166" s="2">
        <v>115480</v>
      </c>
      <c r="P166" s="2">
        <v>115468</v>
      </c>
      <c r="Q166" s="2">
        <v>114955</v>
      </c>
      <c r="R166" s="6">
        <f t="shared" si="63"/>
        <v>-0.5</v>
      </c>
      <c r="S166" s="6">
        <f t="shared" si="64"/>
        <v>51.8</v>
      </c>
      <c r="U166" s="6">
        <f t="shared" si="65"/>
        <v>0.5</v>
      </c>
      <c r="V166" s="6">
        <f t="shared" si="66"/>
        <v>51.8</v>
      </c>
      <c r="W166" s="7">
        <f t="shared" si="67"/>
        <v>0</v>
      </c>
      <c r="X166" s="7">
        <f t="shared" si="68"/>
        <v>0</v>
      </c>
      <c r="Y166" s="6">
        <f t="shared" si="69"/>
        <v>0</v>
      </c>
      <c r="Z166" s="6"/>
      <c r="AA166" s="6">
        <f t="shared" si="70"/>
        <v>0</v>
      </c>
      <c r="AB166" s="6">
        <f t="shared" si="71"/>
        <v>0</v>
      </c>
      <c r="AC166" s="13">
        <f t="shared" si="72"/>
        <v>365</v>
      </c>
      <c r="AD166" s="7">
        <f t="shared" si="73"/>
        <v>0</v>
      </c>
      <c r="AE166" s="13">
        <f t="shared" si="74"/>
        <v>0</v>
      </c>
      <c r="AF166" s="13">
        <f t="shared" si="75"/>
        <v>0</v>
      </c>
      <c r="AG166" s="13">
        <f t="shared" si="76"/>
        <v>0</v>
      </c>
      <c r="AH166" s="13">
        <f t="shared" si="77"/>
        <v>0</v>
      </c>
      <c r="AI166" s="13">
        <f t="shared" si="78"/>
        <v>560</v>
      </c>
      <c r="AJ166" s="14">
        <f t="shared" si="79"/>
        <v>0</v>
      </c>
      <c r="AL166" s="12">
        <f t="shared" si="80"/>
        <v>525.5</v>
      </c>
      <c r="AM166" s="12">
        <f t="shared" si="81"/>
        <v>26</v>
      </c>
      <c r="AN166" s="12">
        <f t="shared" si="82"/>
        <v>0</v>
      </c>
      <c r="AO166" s="12">
        <f t="shared" si="83"/>
        <v>10900</v>
      </c>
      <c r="AP166" s="12">
        <f>MAX(AO$4:AO166)</f>
        <v>11160</v>
      </c>
      <c r="AQ166" s="8">
        <f t="shared" si="84"/>
        <v>-2.3297491039426525E-2</v>
      </c>
      <c r="AS166" s="12">
        <f t="shared" si="85"/>
        <v>752.25</v>
      </c>
      <c r="AT166" s="12">
        <f t="shared" si="86"/>
        <v>37</v>
      </c>
      <c r="AU166" s="12">
        <f t="shared" si="87"/>
        <v>0</v>
      </c>
      <c r="AV166" s="12">
        <f t="shared" si="88"/>
        <v>15600</v>
      </c>
      <c r="AW166" s="12">
        <f>MAX(AV$4:AV166)</f>
        <v>15600</v>
      </c>
      <c r="AX166" s="8">
        <f t="shared" si="89"/>
        <v>0</v>
      </c>
      <c r="BH166" s="19"/>
      <c r="BI166" s="19"/>
      <c r="BJ166" s="12"/>
      <c r="BK166" s="12"/>
      <c r="BL166" s="12"/>
      <c r="BM166" s="8"/>
    </row>
    <row r="167" spans="1:65" x14ac:dyDescent="0.3">
      <c r="A167" s="1">
        <v>42712</v>
      </c>
      <c r="B167" s="1">
        <v>42717</v>
      </c>
      <c r="C167" s="1" t="s">
        <v>44</v>
      </c>
      <c r="D167" s="3">
        <v>1640</v>
      </c>
      <c r="E167" s="3">
        <v>-200</v>
      </c>
      <c r="F167" s="3">
        <f t="shared" si="60"/>
        <v>1440</v>
      </c>
      <c r="G167" s="11">
        <f t="shared" si="61"/>
        <v>5</v>
      </c>
      <c r="H167" s="3" t="s">
        <v>37</v>
      </c>
      <c r="L167" s="2">
        <f t="shared" si="62"/>
        <v>1</v>
      </c>
      <c r="M167" s="2" t="s">
        <v>20</v>
      </c>
      <c r="N167" s="14">
        <v>8</v>
      </c>
      <c r="O167" s="2">
        <v>75240</v>
      </c>
      <c r="P167" s="2">
        <v>75226</v>
      </c>
      <c r="Q167" s="2">
        <v>74806</v>
      </c>
      <c r="R167" s="6">
        <f t="shared" si="63"/>
        <v>-0.6</v>
      </c>
      <c r="S167" s="6">
        <f t="shared" si="64"/>
        <v>42.6</v>
      </c>
      <c r="U167" s="6">
        <f t="shared" si="65"/>
        <v>0.6</v>
      </c>
      <c r="V167" s="6">
        <f t="shared" si="66"/>
        <v>42.6</v>
      </c>
      <c r="W167" s="7">
        <f t="shared" si="67"/>
        <v>0</v>
      </c>
      <c r="X167" s="7">
        <f t="shared" si="68"/>
        <v>0</v>
      </c>
      <c r="Y167" s="6">
        <f t="shared" si="69"/>
        <v>0</v>
      </c>
      <c r="Z167" s="6"/>
      <c r="AA167" s="6">
        <f t="shared" si="70"/>
        <v>0</v>
      </c>
      <c r="AB167" s="6">
        <f t="shared" si="71"/>
        <v>0</v>
      </c>
      <c r="AC167" s="13">
        <f t="shared" si="72"/>
        <v>365</v>
      </c>
      <c r="AD167" s="7">
        <f t="shared" si="73"/>
        <v>0</v>
      </c>
      <c r="AE167" s="13">
        <f t="shared" si="74"/>
        <v>0</v>
      </c>
      <c r="AF167" s="13">
        <f t="shared" si="75"/>
        <v>0</v>
      </c>
      <c r="AG167" s="13">
        <f t="shared" si="76"/>
        <v>0</v>
      </c>
      <c r="AH167" s="13">
        <f t="shared" si="77"/>
        <v>0</v>
      </c>
      <c r="AI167" s="13">
        <f t="shared" si="78"/>
        <v>560</v>
      </c>
      <c r="AJ167" s="14">
        <f t="shared" si="79"/>
        <v>0</v>
      </c>
      <c r="AL167" s="12">
        <f t="shared" si="80"/>
        <v>525.5</v>
      </c>
      <c r="AM167" s="12">
        <f t="shared" si="81"/>
        <v>26</v>
      </c>
      <c r="AN167" s="12">
        <f t="shared" si="82"/>
        <v>0</v>
      </c>
      <c r="AO167" s="12">
        <f t="shared" si="83"/>
        <v>10900</v>
      </c>
      <c r="AP167" s="12">
        <f>MAX(AO$4:AO167)</f>
        <v>11160</v>
      </c>
      <c r="AQ167" s="8">
        <f t="shared" si="84"/>
        <v>-2.3297491039426525E-2</v>
      </c>
      <c r="AS167" s="12">
        <f t="shared" si="85"/>
        <v>752.25</v>
      </c>
      <c r="AT167" s="12">
        <f t="shared" si="86"/>
        <v>37</v>
      </c>
      <c r="AU167" s="12">
        <f t="shared" si="87"/>
        <v>0</v>
      </c>
      <c r="AV167" s="12">
        <f t="shared" si="88"/>
        <v>15600</v>
      </c>
      <c r="AW167" s="12">
        <f>MAX(AV$4:AV167)</f>
        <v>15600</v>
      </c>
      <c r="AX167" s="8">
        <f t="shared" si="89"/>
        <v>0</v>
      </c>
      <c r="BH167" s="19"/>
      <c r="BI167" s="19"/>
      <c r="BJ167" s="12"/>
      <c r="BK167" s="12"/>
      <c r="BL167" s="12"/>
      <c r="BM167" s="8"/>
    </row>
    <row r="168" spans="1:65" x14ac:dyDescent="0.3">
      <c r="A168" s="1">
        <v>42717</v>
      </c>
      <c r="B168" s="1">
        <v>42717</v>
      </c>
      <c r="C168" s="1" t="s">
        <v>45</v>
      </c>
      <c r="D168" s="3">
        <v>1610</v>
      </c>
      <c r="E168" s="3">
        <v>0</v>
      </c>
      <c r="F168" s="3">
        <f t="shared" si="60"/>
        <v>1610</v>
      </c>
      <c r="G168" s="11">
        <f t="shared" si="61"/>
        <v>0</v>
      </c>
      <c r="H168" s="3" t="s">
        <v>17</v>
      </c>
      <c r="L168" s="2">
        <f t="shared" si="62"/>
        <v>1</v>
      </c>
      <c r="M168" s="2" t="s">
        <v>20</v>
      </c>
      <c r="N168" s="14">
        <v>7</v>
      </c>
      <c r="O168" s="2">
        <v>106650</v>
      </c>
      <c r="P168" s="2">
        <v>106663</v>
      </c>
      <c r="Q168" s="2">
        <v>106142</v>
      </c>
      <c r="R168" s="6">
        <f t="shared" si="63"/>
        <v>2</v>
      </c>
      <c r="S168" s="6">
        <f t="shared" si="64"/>
        <v>50.1</v>
      </c>
      <c r="U168" s="6">
        <f t="shared" si="65"/>
        <v>-2</v>
      </c>
      <c r="V168" s="6">
        <f t="shared" si="66"/>
        <v>50.1</v>
      </c>
      <c r="W168" s="7">
        <f t="shared" si="67"/>
        <v>1</v>
      </c>
      <c r="X168" s="7">
        <f t="shared" si="68"/>
        <v>1</v>
      </c>
      <c r="Y168" s="6">
        <f t="shared" si="69"/>
        <v>0</v>
      </c>
      <c r="Z168" s="6"/>
      <c r="AA168" s="6">
        <f t="shared" si="70"/>
        <v>0</v>
      </c>
      <c r="AB168" s="6">
        <f t="shared" si="71"/>
        <v>15</v>
      </c>
      <c r="AC168" s="13">
        <f t="shared" si="72"/>
        <v>380</v>
      </c>
      <c r="AD168" s="7">
        <f t="shared" si="73"/>
        <v>1</v>
      </c>
      <c r="AE168" s="13">
        <f t="shared" si="74"/>
        <v>0</v>
      </c>
      <c r="AF168" s="13">
        <f t="shared" si="75"/>
        <v>0</v>
      </c>
      <c r="AG168" s="13">
        <f t="shared" si="76"/>
        <v>0</v>
      </c>
      <c r="AH168" s="13">
        <f t="shared" si="77"/>
        <v>15</v>
      </c>
      <c r="AI168" s="13">
        <f t="shared" si="78"/>
        <v>575</v>
      </c>
      <c r="AJ168" s="14">
        <f t="shared" si="79"/>
        <v>1</v>
      </c>
      <c r="AL168" s="12">
        <f t="shared" si="80"/>
        <v>525.5</v>
      </c>
      <c r="AM168" s="12">
        <f t="shared" si="81"/>
        <v>26</v>
      </c>
      <c r="AN168" s="12">
        <f t="shared" si="82"/>
        <v>390</v>
      </c>
      <c r="AO168" s="12">
        <f t="shared" si="83"/>
        <v>11290</v>
      </c>
      <c r="AP168" s="12">
        <f>MAX(AO$4:AO168)</f>
        <v>11290</v>
      </c>
      <c r="AQ168" s="8">
        <f t="shared" si="84"/>
        <v>0</v>
      </c>
      <c r="AS168" s="12">
        <f t="shared" si="85"/>
        <v>752.25</v>
      </c>
      <c r="AT168" s="12">
        <f t="shared" si="86"/>
        <v>37</v>
      </c>
      <c r="AU168" s="12">
        <f t="shared" si="87"/>
        <v>555</v>
      </c>
      <c r="AV168" s="12">
        <f t="shared" si="88"/>
        <v>16155</v>
      </c>
      <c r="AW168" s="12">
        <f>MAX(AV$4:AV168)</f>
        <v>16155</v>
      </c>
      <c r="AX168" s="8">
        <f t="shared" si="89"/>
        <v>0</v>
      </c>
      <c r="BH168" s="19"/>
      <c r="BI168" s="19"/>
      <c r="BJ168" s="12"/>
      <c r="BK168" s="12"/>
      <c r="BL168" s="12"/>
      <c r="BM168" s="8"/>
    </row>
    <row r="169" spans="1:65" x14ac:dyDescent="0.3">
      <c r="A169" s="1">
        <v>42717</v>
      </c>
      <c r="B169" s="1">
        <v>42717</v>
      </c>
      <c r="C169" s="1" t="s">
        <v>45</v>
      </c>
      <c r="D169" s="3">
        <v>2330</v>
      </c>
      <c r="E169" s="3">
        <v>0</v>
      </c>
      <c r="F169" s="3">
        <f t="shared" si="60"/>
        <v>2330</v>
      </c>
      <c r="G169" s="11">
        <f t="shared" si="61"/>
        <v>0</v>
      </c>
      <c r="H169" s="3" t="s">
        <v>17</v>
      </c>
      <c r="L169" s="2">
        <f t="shared" si="62"/>
        <v>1</v>
      </c>
      <c r="M169" s="2" t="s">
        <v>20</v>
      </c>
      <c r="N169" s="14">
        <v>7</v>
      </c>
      <c r="O169" s="2">
        <v>106380</v>
      </c>
      <c r="P169" s="2">
        <v>106646</v>
      </c>
      <c r="Q169" s="2">
        <v>106116</v>
      </c>
      <c r="R169" s="6">
        <f t="shared" si="63"/>
        <v>27.3</v>
      </c>
      <c r="S169" s="6">
        <f t="shared" si="64"/>
        <v>25.7</v>
      </c>
      <c r="U169" s="6">
        <f t="shared" si="65"/>
        <v>-27.3</v>
      </c>
      <c r="V169" s="6">
        <f t="shared" si="66"/>
        <v>25.7</v>
      </c>
      <c r="W169" s="7">
        <f t="shared" si="67"/>
        <v>1</v>
      </c>
      <c r="X169" s="7">
        <f t="shared" si="68"/>
        <v>1</v>
      </c>
      <c r="Y169" s="6">
        <f t="shared" si="69"/>
        <v>-20</v>
      </c>
      <c r="Z169" s="6"/>
      <c r="AA169" s="6">
        <f t="shared" si="70"/>
        <v>-20</v>
      </c>
      <c r="AB169" s="6">
        <f t="shared" si="71"/>
        <v>-20</v>
      </c>
      <c r="AC169" s="13">
        <f t="shared" si="72"/>
        <v>360</v>
      </c>
      <c r="AD169" s="7">
        <f t="shared" si="73"/>
        <v>0</v>
      </c>
      <c r="AE169" s="13">
        <f t="shared" si="74"/>
        <v>0</v>
      </c>
      <c r="AF169" s="13">
        <f t="shared" si="75"/>
        <v>0</v>
      </c>
      <c r="AG169" s="13">
        <f t="shared" si="76"/>
        <v>0</v>
      </c>
      <c r="AH169" s="13">
        <f t="shared" si="77"/>
        <v>-20</v>
      </c>
      <c r="AI169" s="13">
        <f t="shared" si="78"/>
        <v>555</v>
      </c>
      <c r="AJ169" s="14">
        <f t="shared" si="79"/>
        <v>0</v>
      </c>
      <c r="AL169" s="12">
        <f t="shared" si="80"/>
        <v>525.5</v>
      </c>
      <c r="AM169" s="12">
        <f t="shared" si="81"/>
        <v>26</v>
      </c>
      <c r="AN169" s="12">
        <f t="shared" si="82"/>
        <v>-520</v>
      </c>
      <c r="AO169" s="12">
        <f t="shared" si="83"/>
        <v>10770</v>
      </c>
      <c r="AP169" s="12">
        <f>MAX(AO$4:AO169)</f>
        <v>11290</v>
      </c>
      <c r="AQ169" s="8">
        <f t="shared" si="84"/>
        <v>-4.6058458813108945E-2</v>
      </c>
      <c r="AS169" s="12">
        <f t="shared" si="85"/>
        <v>752.25</v>
      </c>
      <c r="AT169" s="12">
        <f t="shared" si="86"/>
        <v>37</v>
      </c>
      <c r="AU169" s="12">
        <f t="shared" si="87"/>
        <v>-740</v>
      </c>
      <c r="AV169" s="12">
        <f t="shared" si="88"/>
        <v>15415</v>
      </c>
      <c r="AW169" s="12">
        <f>MAX(AV$4:AV169)</f>
        <v>16155</v>
      </c>
      <c r="AX169" s="8">
        <f t="shared" si="89"/>
        <v>-4.5806251934385638E-2</v>
      </c>
      <c r="BH169" s="19"/>
      <c r="BI169" s="19"/>
      <c r="BJ169" s="12"/>
      <c r="BK169" s="12"/>
      <c r="BL169" s="12"/>
      <c r="BM169" s="8"/>
    </row>
    <row r="170" spans="1:65" x14ac:dyDescent="0.3">
      <c r="A170" s="1">
        <v>42718</v>
      </c>
      <c r="B170" s="1">
        <v>42718</v>
      </c>
      <c r="C170" s="1" t="s">
        <v>44</v>
      </c>
      <c r="D170" s="3">
        <v>2050</v>
      </c>
      <c r="E170" s="3">
        <v>-200</v>
      </c>
      <c r="F170" s="3">
        <f t="shared" si="60"/>
        <v>1850</v>
      </c>
      <c r="G170" s="11">
        <f t="shared" si="61"/>
        <v>0</v>
      </c>
      <c r="H170" s="3" t="s">
        <v>43</v>
      </c>
      <c r="K170" s="2" t="s">
        <v>11</v>
      </c>
      <c r="L170" s="2">
        <f t="shared" si="62"/>
        <v>1</v>
      </c>
      <c r="M170" s="2" t="s">
        <v>20</v>
      </c>
      <c r="N170" s="14">
        <v>10</v>
      </c>
      <c r="O170" s="2">
        <v>131750</v>
      </c>
      <c r="P170" s="2">
        <v>131832</v>
      </c>
      <c r="Q170" s="2">
        <v>131571</v>
      </c>
      <c r="R170" s="6">
        <f t="shared" si="63"/>
        <v>9.1999999999999993</v>
      </c>
      <c r="S170" s="6">
        <f t="shared" si="64"/>
        <v>16.899999999999999</v>
      </c>
      <c r="U170" s="6">
        <f t="shared" si="65"/>
        <v>-9.1999999999999993</v>
      </c>
      <c r="V170" s="6">
        <f t="shared" si="66"/>
        <v>16.899999999999999</v>
      </c>
      <c r="W170" s="7">
        <f t="shared" si="67"/>
        <v>1</v>
      </c>
      <c r="X170" s="7">
        <f t="shared" si="68"/>
        <v>0</v>
      </c>
      <c r="Y170" s="6">
        <f t="shared" si="69"/>
        <v>0</v>
      </c>
      <c r="Z170" s="6"/>
      <c r="AA170" s="6">
        <f t="shared" si="70"/>
        <v>-20</v>
      </c>
      <c r="AB170" s="6">
        <f t="shared" si="71"/>
        <v>15</v>
      </c>
      <c r="AC170" s="13">
        <f t="shared" si="72"/>
        <v>375</v>
      </c>
      <c r="AD170" s="7">
        <f t="shared" si="73"/>
        <v>1</v>
      </c>
      <c r="AE170" s="13">
        <f t="shared" si="74"/>
        <v>0</v>
      </c>
      <c r="AF170" s="13">
        <f t="shared" si="75"/>
        <v>15</v>
      </c>
      <c r="AG170" s="13">
        <f t="shared" si="76"/>
        <v>0</v>
      </c>
      <c r="AH170" s="13">
        <f t="shared" si="77"/>
        <v>0</v>
      </c>
      <c r="AI170" s="13">
        <f t="shared" si="78"/>
        <v>555</v>
      </c>
      <c r="AJ170" s="14">
        <f t="shared" si="79"/>
        <v>0</v>
      </c>
      <c r="AL170" s="12">
        <f t="shared" si="80"/>
        <v>538.5</v>
      </c>
      <c r="AM170" s="12">
        <f t="shared" si="81"/>
        <v>26</v>
      </c>
      <c r="AN170" s="12">
        <f t="shared" si="82"/>
        <v>390</v>
      </c>
      <c r="AO170" s="12">
        <f t="shared" si="83"/>
        <v>11160</v>
      </c>
      <c r="AP170" s="12">
        <f>MAX(AO$4:AO170)</f>
        <v>11290</v>
      </c>
      <c r="AQ170" s="8">
        <f t="shared" si="84"/>
        <v>-1.1514614703277236E-2</v>
      </c>
      <c r="AS170" s="12">
        <f t="shared" si="85"/>
        <v>752.25</v>
      </c>
      <c r="AT170" s="12">
        <f t="shared" si="86"/>
        <v>37</v>
      </c>
      <c r="AU170" s="12">
        <f t="shared" si="87"/>
        <v>0</v>
      </c>
      <c r="AV170" s="12">
        <f t="shared" si="88"/>
        <v>15415</v>
      </c>
      <c r="AW170" s="12">
        <f>MAX(AV$4:AV170)</f>
        <v>16155</v>
      </c>
      <c r="AX170" s="8">
        <f t="shared" si="89"/>
        <v>-4.5806251934385638E-2</v>
      </c>
      <c r="BH170" s="19"/>
      <c r="BI170" s="19"/>
      <c r="BJ170" s="12"/>
      <c r="BK170" s="12"/>
      <c r="BL170" s="12"/>
      <c r="BM170" s="8"/>
    </row>
    <row r="171" spans="1:65" x14ac:dyDescent="0.3">
      <c r="A171" s="1">
        <v>42718</v>
      </c>
      <c r="B171" s="1">
        <v>42718</v>
      </c>
      <c r="C171" s="1" t="s">
        <v>44</v>
      </c>
      <c r="D171" s="3">
        <v>2100</v>
      </c>
      <c r="E171" s="3">
        <v>-200</v>
      </c>
      <c r="F171" s="3">
        <f t="shared" si="60"/>
        <v>1900</v>
      </c>
      <c r="G171" s="11">
        <f t="shared" si="61"/>
        <v>0</v>
      </c>
      <c r="H171" s="3" t="s">
        <v>43</v>
      </c>
      <c r="K171" s="2" t="s">
        <v>11</v>
      </c>
      <c r="L171" s="2">
        <f t="shared" si="62"/>
        <v>1</v>
      </c>
      <c r="M171" s="2" t="s">
        <v>20</v>
      </c>
      <c r="N171" s="14">
        <v>10</v>
      </c>
      <c r="O171" s="2">
        <v>132190</v>
      </c>
      <c r="P171" s="2">
        <v>132193</v>
      </c>
      <c r="Q171" s="2">
        <v>131995</v>
      </c>
      <c r="R171" s="6">
        <f t="shared" si="63"/>
        <v>1.3</v>
      </c>
      <c r="S171" s="6">
        <f t="shared" si="64"/>
        <v>18.5</v>
      </c>
      <c r="U171" s="6">
        <f t="shared" si="65"/>
        <v>-1.3</v>
      </c>
      <c r="V171" s="6">
        <f t="shared" si="66"/>
        <v>18.5</v>
      </c>
      <c r="W171" s="7">
        <f t="shared" si="67"/>
        <v>1</v>
      </c>
      <c r="X171" s="7">
        <f t="shared" si="68"/>
        <v>0</v>
      </c>
      <c r="Y171" s="6">
        <f t="shared" si="69"/>
        <v>0</v>
      </c>
      <c r="Z171" s="6"/>
      <c r="AA171" s="6">
        <f t="shared" si="70"/>
        <v>-20</v>
      </c>
      <c r="AB171" s="6">
        <f t="shared" si="71"/>
        <v>15</v>
      </c>
      <c r="AC171" s="13">
        <f t="shared" si="72"/>
        <v>390</v>
      </c>
      <c r="AD171" s="7">
        <f t="shared" si="73"/>
        <v>1</v>
      </c>
      <c r="AE171" s="13">
        <f t="shared" si="74"/>
        <v>0</v>
      </c>
      <c r="AF171" s="13">
        <f t="shared" si="75"/>
        <v>15</v>
      </c>
      <c r="AG171" s="13">
        <f t="shared" si="76"/>
        <v>0</v>
      </c>
      <c r="AH171" s="13">
        <f t="shared" si="77"/>
        <v>0</v>
      </c>
      <c r="AI171" s="13">
        <f t="shared" si="78"/>
        <v>555</v>
      </c>
      <c r="AJ171" s="14">
        <f t="shared" si="79"/>
        <v>0</v>
      </c>
      <c r="AL171" s="12">
        <f t="shared" si="80"/>
        <v>538.5</v>
      </c>
      <c r="AM171" s="12">
        <f t="shared" si="81"/>
        <v>26</v>
      </c>
      <c r="AN171" s="12">
        <f t="shared" si="82"/>
        <v>390</v>
      </c>
      <c r="AO171" s="12">
        <f t="shared" si="83"/>
        <v>11550</v>
      </c>
      <c r="AP171" s="12">
        <f>MAX(AO$4:AO171)</f>
        <v>11550</v>
      </c>
      <c r="AQ171" s="8">
        <f t="shared" si="84"/>
        <v>0</v>
      </c>
      <c r="AS171" s="12">
        <f t="shared" si="85"/>
        <v>752.25</v>
      </c>
      <c r="AT171" s="12">
        <f t="shared" si="86"/>
        <v>37</v>
      </c>
      <c r="AU171" s="12">
        <f t="shared" si="87"/>
        <v>0</v>
      </c>
      <c r="AV171" s="12">
        <f t="shared" si="88"/>
        <v>15415</v>
      </c>
      <c r="AW171" s="12">
        <f>MAX(AV$4:AV171)</f>
        <v>16155</v>
      </c>
      <c r="AX171" s="8">
        <f t="shared" si="89"/>
        <v>-4.5806251934385638E-2</v>
      </c>
      <c r="BH171" s="19"/>
      <c r="BI171" s="19"/>
      <c r="BJ171" s="12"/>
      <c r="BK171" s="12"/>
      <c r="BL171" s="12"/>
      <c r="BM171" s="8"/>
    </row>
    <row r="172" spans="1:65" x14ac:dyDescent="0.3">
      <c r="A172" s="1">
        <v>42718</v>
      </c>
      <c r="B172" s="1">
        <v>42718</v>
      </c>
      <c r="C172" s="1" t="s">
        <v>45</v>
      </c>
      <c r="D172" s="3">
        <v>1900</v>
      </c>
      <c r="E172" s="3">
        <v>0</v>
      </c>
      <c r="F172" s="3">
        <f t="shared" si="60"/>
        <v>1900</v>
      </c>
      <c r="G172" s="11">
        <f t="shared" si="61"/>
        <v>0</v>
      </c>
      <c r="H172" s="3" t="s">
        <v>17</v>
      </c>
      <c r="K172" s="2" t="s">
        <v>11</v>
      </c>
      <c r="L172" s="2">
        <f t="shared" si="62"/>
        <v>1</v>
      </c>
      <c r="M172" s="2" t="s">
        <v>21</v>
      </c>
      <c r="N172" s="14">
        <v>7</v>
      </c>
      <c r="O172" s="2">
        <v>105980</v>
      </c>
      <c r="P172" s="2">
        <v>105970</v>
      </c>
      <c r="Q172" s="2">
        <v>105990</v>
      </c>
      <c r="R172" s="9">
        <f t="shared" si="63"/>
        <v>1.7</v>
      </c>
      <c r="S172" s="9">
        <f t="shared" si="64"/>
        <v>0.3</v>
      </c>
      <c r="U172" s="9">
        <f t="shared" si="65"/>
        <v>-1.7</v>
      </c>
      <c r="V172" s="9">
        <f t="shared" si="66"/>
        <v>0.3</v>
      </c>
      <c r="W172" s="7">
        <f t="shared" si="67"/>
        <v>1</v>
      </c>
      <c r="X172" s="7">
        <f t="shared" si="68"/>
        <v>0</v>
      </c>
      <c r="Y172" s="9">
        <f t="shared" si="69"/>
        <v>0</v>
      </c>
      <c r="Z172" s="9"/>
      <c r="AA172" s="9">
        <f t="shared" si="70"/>
        <v>-20</v>
      </c>
      <c r="AB172" s="9">
        <f t="shared" si="71"/>
        <v>-20</v>
      </c>
      <c r="AC172" s="13">
        <f t="shared" si="72"/>
        <v>370</v>
      </c>
      <c r="AD172" s="7">
        <f t="shared" si="73"/>
        <v>0</v>
      </c>
      <c r="AE172" s="13">
        <f t="shared" si="74"/>
        <v>0</v>
      </c>
      <c r="AF172" s="13">
        <f t="shared" si="75"/>
        <v>-20</v>
      </c>
      <c r="AG172" s="13">
        <f t="shared" si="76"/>
        <v>0</v>
      </c>
      <c r="AH172" s="13">
        <f t="shared" si="77"/>
        <v>0</v>
      </c>
      <c r="AI172" s="13">
        <f t="shared" si="78"/>
        <v>555</v>
      </c>
      <c r="AJ172" s="14">
        <f t="shared" si="79"/>
        <v>0</v>
      </c>
      <c r="AL172" s="12">
        <f t="shared" si="80"/>
        <v>538.5</v>
      </c>
      <c r="AM172" s="12">
        <f t="shared" si="81"/>
        <v>26</v>
      </c>
      <c r="AN172" s="12">
        <f t="shared" si="82"/>
        <v>-520</v>
      </c>
      <c r="AO172" s="12">
        <f t="shared" si="83"/>
        <v>11030</v>
      </c>
      <c r="AP172" s="12">
        <f>MAX(AO$4:AO172)</f>
        <v>11550</v>
      </c>
      <c r="AQ172" s="8">
        <f t="shared" si="84"/>
        <v>-4.5021645021645025E-2</v>
      </c>
      <c r="AS172" s="12">
        <f t="shared" si="85"/>
        <v>752.25</v>
      </c>
      <c r="AT172" s="12">
        <f t="shared" si="86"/>
        <v>37</v>
      </c>
      <c r="AU172" s="12">
        <f t="shared" si="87"/>
        <v>0</v>
      </c>
      <c r="AV172" s="12">
        <f t="shared" si="88"/>
        <v>15415</v>
      </c>
      <c r="AW172" s="12">
        <f>MAX(AV$4:AV172)</f>
        <v>16155</v>
      </c>
      <c r="AX172" s="8">
        <f t="shared" si="89"/>
        <v>-4.5806251934385638E-2</v>
      </c>
      <c r="BH172" s="19"/>
      <c r="BI172" s="19"/>
      <c r="BJ172" s="12"/>
      <c r="BK172" s="12"/>
      <c r="BL172" s="12"/>
      <c r="BM172" s="8"/>
    </row>
    <row r="173" spans="1:65" x14ac:dyDescent="0.3">
      <c r="A173" s="1">
        <v>42718</v>
      </c>
      <c r="B173" s="1">
        <v>42718</v>
      </c>
      <c r="C173" s="1" t="s">
        <v>44</v>
      </c>
      <c r="D173" s="3">
        <v>2100</v>
      </c>
      <c r="E173" s="3">
        <v>-200</v>
      </c>
      <c r="F173" s="3">
        <f t="shared" si="60"/>
        <v>1900</v>
      </c>
      <c r="G173" s="11">
        <f t="shared" si="61"/>
        <v>0</v>
      </c>
      <c r="H173" s="3" t="s">
        <v>38</v>
      </c>
      <c r="K173" s="2" t="s">
        <v>11</v>
      </c>
      <c r="L173" s="2">
        <f t="shared" si="62"/>
        <v>1</v>
      </c>
      <c r="M173" s="2" t="s">
        <v>20</v>
      </c>
      <c r="N173" s="14">
        <v>7</v>
      </c>
      <c r="O173" s="2">
        <v>115770</v>
      </c>
      <c r="P173" s="2">
        <v>115780</v>
      </c>
      <c r="Q173" s="2">
        <v>115760</v>
      </c>
      <c r="R173" s="9">
        <f t="shared" si="63"/>
        <v>1.7</v>
      </c>
      <c r="S173" s="9">
        <f t="shared" si="64"/>
        <v>0.3</v>
      </c>
      <c r="U173" s="9">
        <f t="shared" si="65"/>
        <v>-1.7</v>
      </c>
      <c r="V173" s="9">
        <f t="shared" si="66"/>
        <v>0.3</v>
      </c>
      <c r="W173" s="7">
        <f t="shared" si="67"/>
        <v>1</v>
      </c>
      <c r="X173" s="7">
        <f t="shared" si="68"/>
        <v>0</v>
      </c>
      <c r="Y173" s="9">
        <f t="shared" si="69"/>
        <v>0</v>
      </c>
      <c r="Z173" s="9"/>
      <c r="AA173" s="9">
        <f t="shared" si="70"/>
        <v>-20</v>
      </c>
      <c r="AB173" s="9">
        <f t="shared" si="71"/>
        <v>-20</v>
      </c>
      <c r="AC173" s="13">
        <f t="shared" si="72"/>
        <v>350</v>
      </c>
      <c r="AD173" s="7">
        <f t="shared" si="73"/>
        <v>0</v>
      </c>
      <c r="AE173" s="13">
        <f t="shared" si="74"/>
        <v>0</v>
      </c>
      <c r="AF173" s="13">
        <f t="shared" si="75"/>
        <v>-20</v>
      </c>
      <c r="AG173" s="13">
        <f t="shared" si="76"/>
        <v>0</v>
      </c>
      <c r="AH173" s="13">
        <f t="shared" si="77"/>
        <v>0</v>
      </c>
      <c r="AI173" s="13">
        <f t="shared" si="78"/>
        <v>555</v>
      </c>
      <c r="AJ173" s="14">
        <f t="shared" si="79"/>
        <v>0</v>
      </c>
      <c r="AL173" s="12">
        <f t="shared" si="80"/>
        <v>538.5</v>
      </c>
      <c r="AM173" s="12">
        <f t="shared" si="81"/>
        <v>26</v>
      </c>
      <c r="AN173" s="12">
        <f t="shared" si="82"/>
        <v>-520</v>
      </c>
      <c r="AO173" s="12">
        <f t="shared" si="83"/>
        <v>10510</v>
      </c>
      <c r="AP173" s="12">
        <f>MAX(AO$4:AO173)</f>
        <v>11550</v>
      </c>
      <c r="AQ173" s="8">
        <f t="shared" si="84"/>
        <v>-9.004329004329005E-2</v>
      </c>
      <c r="AS173" s="12">
        <f t="shared" si="85"/>
        <v>752.25</v>
      </c>
      <c r="AT173" s="12">
        <f t="shared" si="86"/>
        <v>37</v>
      </c>
      <c r="AU173" s="12">
        <f t="shared" si="87"/>
        <v>0</v>
      </c>
      <c r="AV173" s="12">
        <f t="shared" si="88"/>
        <v>15415</v>
      </c>
      <c r="AW173" s="12">
        <f>MAX(AV$4:AV173)</f>
        <v>16155</v>
      </c>
      <c r="AX173" s="8">
        <f t="shared" si="89"/>
        <v>-4.5806251934385638E-2</v>
      </c>
      <c r="BH173" s="19"/>
      <c r="BI173" s="19"/>
      <c r="BJ173" s="12"/>
      <c r="BK173" s="12"/>
      <c r="BL173" s="12"/>
      <c r="BM173" s="8"/>
    </row>
    <row r="174" spans="1:65" x14ac:dyDescent="0.3">
      <c r="A174" s="1">
        <v>42718</v>
      </c>
      <c r="B174" s="1">
        <v>42718</v>
      </c>
      <c r="C174" s="1" t="s">
        <v>44</v>
      </c>
      <c r="D174" s="3">
        <v>2110</v>
      </c>
      <c r="E174" s="3">
        <v>-200</v>
      </c>
      <c r="F174" s="3">
        <f t="shared" si="60"/>
        <v>1910</v>
      </c>
      <c r="G174" s="11">
        <f t="shared" si="61"/>
        <v>0</v>
      </c>
      <c r="H174" s="3" t="s">
        <v>37</v>
      </c>
      <c r="K174" s="2" t="s">
        <v>11</v>
      </c>
      <c r="L174" s="2">
        <f t="shared" si="62"/>
        <v>1</v>
      </c>
      <c r="M174" s="2" t="s">
        <v>21</v>
      </c>
      <c r="N174" s="14">
        <v>8</v>
      </c>
      <c r="O174" s="2">
        <v>74560</v>
      </c>
      <c r="P174" s="2">
        <v>74444</v>
      </c>
      <c r="Q174" s="2">
        <v>74650</v>
      </c>
      <c r="R174" s="9">
        <f t="shared" si="63"/>
        <v>12.4</v>
      </c>
      <c r="S174" s="9">
        <f t="shared" si="64"/>
        <v>8.1999999999999993</v>
      </c>
      <c r="U174" s="9">
        <f t="shared" si="65"/>
        <v>-12.4</v>
      </c>
      <c r="V174" s="9">
        <f t="shared" si="66"/>
        <v>8.1999999999999993</v>
      </c>
      <c r="W174" s="7">
        <f t="shared" si="67"/>
        <v>1</v>
      </c>
      <c r="X174" s="7">
        <f t="shared" si="68"/>
        <v>0</v>
      </c>
      <c r="Y174" s="9">
        <f t="shared" si="69"/>
        <v>0</v>
      </c>
      <c r="Z174" s="9"/>
      <c r="AA174" s="9">
        <f t="shared" si="70"/>
        <v>-20</v>
      </c>
      <c r="AB174" s="9">
        <f t="shared" si="71"/>
        <v>-20</v>
      </c>
      <c r="AC174" s="13">
        <f t="shared" si="72"/>
        <v>330</v>
      </c>
      <c r="AD174" s="7">
        <f t="shared" si="73"/>
        <v>0</v>
      </c>
      <c r="AE174" s="13">
        <f t="shared" si="74"/>
        <v>0</v>
      </c>
      <c r="AF174" s="13">
        <f t="shared" si="75"/>
        <v>-20</v>
      </c>
      <c r="AG174" s="13">
        <f t="shared" si="76"/>
        <v>0</v>
      </c>
      <c r="AH174" s="13">
        <f t="shared" si="77"/>
        <v>0</v>
      </c>
      <c r="AI174" s="13">
        <f t="shared" si="78"/>
        <v>555</v>
      </c>
      <c r="AJ174" s="14">
        <f t="shared" si="79"/>
        <v>0</v>
      </c>
      <c r="AL174" s="12">
        <f t="shared" si="80"/>
        <v>538.5</v>
      </c>
      <c r="AM174" s="12">
        <f t="shared" si="81"/>
        <v>26</v>
      </c>
      <c r="AN174" s="12">
        <f t="shared" si="82"/>
        <v>-520</v>
      </c>
      <c r="AO174" s="12">
        <f t="shared" si="83"/>
        <v>9990</v>
      </c>
      <c r="AP174" s="12">
        <f>MAX(AO$4:AO174)</f>
        <v>11550</v>
      </c>
      <c r="AQ174" s="8">
        <f t="shared" si="84"/>
        <v>-0.13506493506493505</v>
      </c>
      <c r="AS174" s="12">
        <f t="shared" si="85"/>
        <v>752.25</v>
      </c>
      <c r="AT174" s="12">
        <f t="shared" si="86"/>
        <v>37</v>
      </c>
      <c r="AU174" s="12">
        <f t="shared" si="87"/>
        <v>0</v>
      </c>
      <c r="AV174" s="12">
        <f t="shared" si="88"/>
        <v>15415</v>
      </c>
      <c r="AW174" s="12">
        <f>MAX(AV$4:AV174)</f>
        <v>16155</v>
      </c>
      <c r="AX174" s="8">
        <f t="shared" si="89"/>
        <v>-4.5806251934385638E-2</v>
      </c>
      <c r="BH174" s="19"/>
      <c r="BI174" s="19"/>
      <c r="BJ174" s="12"/>
      <c r="BK174" s="12"/>
      <c r="BL174" s="12"/>
      <c r="BM174" s="8"/>
    </row>
    <row r="175" spans="1:65" x14ac:dyDescent="0.3">
      <c r="A175" s="1">
        <v>42713</v>
      </c>
      <c r="B175" s="1">
        <v>42718</v>
      </c>
      <c r="C175" s="1" t="s">
        <v>44</v>
      </c>
      <c r="D175" s="3">
        <v>2235</v>
      </c>
      <c r="E175" s="3">
        <v>-200</v>
      </c>
      <c r="F175" s="3">
        <f t="shared" si="60"/>
        <v>2035</v>
      </c>
      <c r="G175" s="11">
        <f t="shared" si="61"/>
        <v>5</v>
      </c>
      <c r="H175" s="3" t="s">
        <v>43</v>
      </c>
      <c r="K175" s="2" t="s">
        <v>11</v>
      </c>
      <c r="L175" s="2">
        <f t="shared" si="62"/>
        <v>1</v>
      </c>
      <c r="M175" s="2" t="s">
        <v>20</v>
      </c>
      <c r="N175" s="14">
        <v>10</v>
      </c>
      <c r="O175" s="2">
        <v>132850</v>
      </c>
      <c r="P175" s="2">
        <v>132939</v>
      </c>
      <c r="Q175" s="2">
        <v>132671</v>
      </c>
      <c r="R175" s="9">
        <f t="shared" si="63"/>
        <v>9.9</v>
      </c>
      <c r="S175" s="9">
        <f t="shared" si="64"/>
        <v>16.899999999999999</v>
      </c>
      <c r="U175" s="9">
        <f t="shared" si="65"/>
        <v>-9.9</v>
      </c>
      <c r="V175" s="9">
        <f t="shared" si="66"/>
        <v>16.899999999999999</v>
      </c>
      <c r="W175" s="7">
        <f t="shared" si="67"/>
        <v>1</v>
      </c>
      <c r="X175" s="7">
        <f t="shared" si="68"/>
        <v>0</v>
      </c>
      <c r="Y175" s="9">
        <f t="shared" si="69"/>
        <v>0</v>
      </c>
      <c r="Z175" s="9"/>
      <c r="AA175" s="9">
        <f t="shared" si="70"/>
        <v>-20</v>
      </c>
      <c r="AB175" s="9">
        <f t="shared" si="71"/>
        <v>15</v>
      </c>
      <c r="AC175" s="13">
        <f t="shared" si="72"/>
        <v>345</v>
      </c>
      <c r="AD175" s="7">
        <f t="shared" si="73"/>
        <v>1</v>
      </c>
      <c r="AE175" s="13">
        <f t="shared" si="74"/>
        <v>0</v>
      </c>
      <c r="AF175" s="13">
        <f t="shared" si="75"/>
        <v>15</v>
      </c>
      <c r="AG175" s="13">
        <f t="shared" si="76"/>
        <v>0</v>
      </c>
      <c r="AH175" s="13">
        <f t="shared" si="77"/>
        <v>0</v>
      </c>
      <c r="AI175" s="13">
        <f t="shared" si="78"/>
        <v>555</v>
      </c>
      <c r="AJ175" s="14">
        <f t="shared" si="79"/>
        <v>0</v>
      </c>
      <c r="AL175" s="12">
        <f t="shared" si="80"/>
        <v>538.5</v>
      </c>
      <c r="AM175" s="12">
        <f t="shared" si="81"/>
        <v>26</v>
      </c>
      <c r="AN175" s="12">
        <f t="shared" si="82"/>
        <v>390</v>
      </c>
      <c r="AO175" s="12">
        <f t="shared" si="83"/>
        <v>10380</v>
      </c>
      <c r="AP175" s="12">
        <f>MAX(AO$4:AO175)</f>
        <v>11550</v>
      </c>
      <c r="AQ175" s="8">
        <f t="shared" si="84"/>
        <v>-0.1012987012987013</v>
      </c>
      <c r="AS175" s="12">
        <f t="shared" si="85"/>
        <v>752.25</v>
      </c>
      <c r="AT175" s="12">
        <f t="shared" si="86"/>
        <v>37</v>
      </c>
      <c r="AU175" s="12">
        <f t="shared" si="87"/>
        <v>0</v>
      </c>
      <c r="AV175" s="12">
        <f t="shared" si="88"/>
        <v>15415</v>
      </c>
      <c r="AW175" s="12">
        <f>MAX(AV$4:AV175)</f>
        <v>16155</v>
      </c>
      <c r="AX175" s="8">
        <f t="shared" si="89"/>
        <v>-4.5806251934385638E-2</v>
      </c>
      <c r="BH175" s="19"/>
      <c r="BI175" s="19"/>
      <c r="BJ175" s="12"/>
      <c r="BK175" s="12"/>
      <c r="BL175" s="12"/>
      <c r="BM175" s="8"/>
    </row>
    <row r="176" spans="1:65" x14ac:dyDescent="0.3">
      <c r="A176" s="1">
        <v>42718</v>
      </c>
      <c r="B176" s="1">
        <v>42719</v>
      </c>
      <c r="C176" s="1" t="s">
        <v>44</v>
      </c>
      <c r="D176" s="3">
        <v>220</v>
      </c>
      <c r="E176" s="3">
        <v>-200</v>
      </c>
      <c r="F176" s="3">
        <f t="shared" si="60"/>
        <v>20</v>
      </c>
      <c r="G176" s="11">
        <f t="shared" si="61"/>
        <v>1</v>
      </c>
      <c r="H176" s="3" t="s">
        <v>37</v>
      </c>
      <c r="K176" s="2" t="s">
        <v>11</v>
      </c>
      <c r="L176" s="2">
        <f t="shared" si="62"/>
        <v>1</v>
      </c>
      <c r="M176" s="2" t="s">
        <v>21</v>
      </c>
      <c r="N176" s="14">
        <v>8</v>
      </c>
      <c r="O176" s="2">
        <v>73860</v>
      </c>
      <c r="P176" s="2">
        <v>73829</v>
      </c>
      <c r="Q176" s="2">
        <v>74300</v>
      </c>
      <c r="R176" s="9">
        <f t="shared" si="63"/>
        <v>3.9</v>
      </c>
      <c r="S176" s="9">
        <f t="shared" si="64"/>
        <v>43.2</v>
      </c>
      <c r="U176" s="9">
        <f t="shared" si="65"/>
        <v>-3.9</v>
      </c>
      <c r="V176" s="9">
        <f t="shared" si="66"/>
        <v>43.2</v>
      </c>
      <c r="W176" s="7">
        <f t="shared" si="67"/>
        <v>1</v>
      </c>
      <c r="X176" s="7">
        <f t="shared" si="68"/>
        <v>0</v>
      </c>
      <c r="Y176" s="9">
        <f t="shared" si="69"/>
        <v>0</v>
      </c>
      <c r="Z176" s="9"/>
      <c r="AA176" s="9">
        <f t="shared" si="70"/>
        <v>0</v>
      </c>
      <c r="AB176" s="9">
        <f t="shared" si="71"/>
        <v>15</v>
      </c>
      <c r="AC176" s="13">
        <f t="shared" si="72"/>
        <v>360</v>
      </c>
      <c r="AD176" s="7">
        <f t="shared" si="73"/>
        <v>1</v>
      </c>
      <c r="AE176" s="13">
        <f t="shared" si="74"/>
        <v>0</v>
      </c>
      <c r="AF176" s="13">
        <f t="shared" si="75"/>
        <v>15</v>
      </c>
      <c r="AG176" s="13">
        <f t="shared" si="76"/>
        <v>0</v>
      </c>
      <c r="AH176" s="13">
        <f t="shared" si="77"/>
        <v>0</v>
      </c>
      <c r="AI176" s="13">
        <f t="shared" si="78"/>
        <v>555</v>
      </c>
      <c r="AJ176" s="14">
        <f t="shared" si="79"/>
        <v>0</v>
      </c>
      <c r="AL176" s="12">
        <f t="shared" si="80"/>
        <v>519</v>
      </c>
      <c r="AM176" s="12">
        <f t="shared" si="81"/>
        <v>25</v>
      </c>
      <c r="AN176" s="12">
        <f t="shared" si="82"/>
        <v>375</v>
      </c>
      <c r="AO176" s="12">
        <f t="shared" si="83"/>
        <v>10755</v>
      </c>
      <c r="AP176" s="12">
        <f>MAX(AO$4:AO176)</f>
        <v>11550</v>
      </c>
      <c r="AQ176" s="8">
        <f t="shared" si="84"/>
        <v>-6.8831168831168826E-2</v>
      </c>
      <c r="AS176" s="12">
        <f t="shared" si="85"/>
        <v>752.25</v>
      </c>
      <c r="AT176" s="12">
        <f t="shared" si="86"/>
        <v>37</v>
      </c>
      <c r="AU176" s="12">
        <f t="shared" si="87"/>
        <v>0</v>
      </c>
      <c r="AV176" s="12">
        <f t="shared" si="88"/>
        <v>15415</v>
      </c>
      <c r="AW176" s="12">
        <f>MAX(AV$4:AV176)</f>
        <v>16155</v>
      </c>
      <c r="AX176" s="8">
        <f t="shared" si="89"/>
        <v>-4.5806251934385638E-2</v>
      </c>
      <c r="BH176" s="19"/>
      <c r="BI176" s="19"/>
      <c r="BJ176" s="12"/>
      <c r="BK176" s="12"/>
      <c r="BL176" s="12"/>
      <c r="BM176" s="8"/>
    </row>
    <row r="177" spans="1:65" x14ac:dyDescent="0.3">
      <c r="A177" s="1">
        <v>42711</v>
      </c>
      <c r="B177" s="1">
        <v>42719</v>
      </c>
      <c r="C177" s="1" t="s">
        <v>44</v>
      </c>
      <c r="D177" s="3">
        <v>300</v>
      </c>
      <c r="E177" s="3">
        <v>-200</v>
      </c>
      <c r="F177" s="3">
        <f t="shared" si="60"/>
        <v>100</v>
      </c>
      <c r="G177" s="11">
        <f t="shared" si="61"/>
        <v>8</v>
      </c>
      <c r="H177" s="3" t="s">
        <v>43</v>
      </c>
      <c r="K177" s="2" t="s">
        <v>11</v>
      </c>
      <c r="L177" s="2">
        <f t="shared" si="62"/>
        <v>1</v>
      </c>
      <c r="M177" s="2" t="s">
        <v>20</v>
      </c>
      <c r="N177" s="14">
        <v>10</v>
      </c>
      <c r="O177" s="2">
        <v>133240</v>
      </c>
      <c r="P177" s="2">
        <v>133230</v>
      </c>
      <c r="Q177" s="2">
        <v>132732</v>
      </c>
      <c r="R177" s="9">
        <f t="shared" si="63"/>
        <v>0</v>
      </c>
      <c r="S177" s="9">
        <f t="shared" si="64"/>
        <v>49.8</v>
      </c>
      <c r="U177" s="9">
        <f t="shared" si="65"/>
        <v>0</v>
      </c>
      <c r="V177" s="9">
        <f t="shared" si="66"/>
        <v>49.8</v>
      </c>
      <c r="W177" s="7">
        <f t="shared" si="67"/>
        <v>0</v>
      </c>
      <c r="X177" s="7">
        <f t="shared" si="68"/>
        <v>0</v>
      </c>
      <c r="Y177" s="9">
        <f t="shared" si="69"/>
        <v>0</v>
      </c>
      <c r="Z177" s="9"/>
      <c r="AA177" s="9">
        <f t="shared" si="70"/>
        <v>0</v>
      </c>
      <c r="AB177" s="9">
        <f t="shared" si="71"/>
        <v>0</v>
      </c>
      <c r="AC177" s="13">
        <f t="shared" si="72"/>
        <v>360</v>
      </c>
      <c r="AD177" s="7">
        <f t="shared" si="73"/>
        <v>0</v>
      </c>
      <c r="AE177" s="13">
        <f t="shared" si="74"/>
        <v>0</v>
      </c>
      <c r="AF177" s="13">
        <f t="shared" si="75"/>
        <v>0</v>
      </c>
      <c r="AG177" s="13">
        <f t="shared" si="76"/>
        <v>0</v>
      </c>
      <c r="AH177" s="13">
        <f t="shared" si="77"/>
        <v>0</v>
      </c>
      <c r="AI177" s="13">
        <f t="shared" si="78"/>
        <v>555</v>
      </c>
      <c r="AJ177" s="14">
        <f t="shared" si="79"/>
        <v>0</v>
      </c>
      <c r="AL177" s="12">
        <f t="shared" si="80"/>
        <v>519</v>
      </c>
      <c r="AM177" s="12">
        <f t="shared" si="81"/>
        <v>25</v>
      </c>
      <c r="AN177" s="12">
        <f t="shared" si="82"/>
        <v>0</v>
      </c>
      <c r="AO177" s="12">
        <f t="shared" si="83"/>
        <v>10755</v>
      </c>
      <c r="AP177" s="12">
        <f>MAX(AO$4:AO177)</f>
        <v>11550</v>
      </c>
      <c r="AQ177" s="8">
        <f t="shared" si="84"/>
        <v>-6.8831168831168826E-2</v>
      </c>
      <c r="AS177" s="12">
        <f t="shared" si="85"/>
        <v>752.25</v>
      </c>
      <c r="AT177" s="12">
        <f t="shared" si="86"/>
        <v>37</v>
      </c>
      <c r="AU177" s="12">
        <f t="shared" si="87"/>
        <v>0</v>
      </c>
      <c r="AV177" s="12">
        <f t="shared" si="88"/>
        <v>15415</v>
      </c>
      <c r="AW177" s="12">
        <f>MAX(AV$4:AV177)</f>
        <v>16155</v>
      </c>
      <c r="AX177" s="8">
        <f t="shared" si="89"/>
        <v>-4.5806251934385638E-2</v>
      </c>
      <c r="BH177" s="19"/>
      <c r="BI177" s="19"/>
      <c r="BJ177" s="12"/>
      <c r="BK177" s="12"/>
      <c r="BL177" s="12"/>
      <c r="BM177" s="8"/>
    </row>
    <row r="178" spans="1:65" x14ac:dyDescent="0.3">
      <c r="A178" s="1">
        <v>42711</v>
      </c>
      <c r="B178" s="1">
        <v>42719</v>
      </c>
      <c r="C178" s="1" t="s">
        <v>44</v>
      </c>
      <c r="D178" s="3">
        <v>1615</v>
      </c>
      <c r="E178" s="3">
        <v>-200</v>
      </c>
      <c r="F178" s="3">
        <f t="shared" si="60"/>
        <v>1415</v>
      </c>
      <c r="G178" s="11">
        <f t="shared" si="61"/>
        <v>8</v>
      </c>
      <c r="H178" s="3" t="s">
        <v>43</v>
      </c>
      <c r="K178" s="2" t="s">
        <v>11</v>
      </c>
      <c r="L178" s="2">
        <f t="shared" si="62"/>
        <v>1</v>
      </c>
      <c r="M178" s="2" t="s">
        <v>20</v>
      </c>
      <c r="N178" s="14">
        <v>10</v>
      </c>
      <c r="O178" s="2">
        <v>133740</v>
      </c>
      <c r="P178" s="2">
        <v>133975</v>
      </c>
      <c r="Q178" s="2">
        <v>133638</v>
      </c>
      <c r="R178" s="9">
        <f t="shared" si="63"/>
        <v>24.5</v>
      </c>
      <c r="S178" s="9">
        <f t="shared" si="64"/>
        <v>9.1999999999999993</v>
      </c>
      <c r="U178" s="9">
        <f t="shared" si="65"/>
        <v>-24.5</v>
      </c>
      <c r="V178" s="9">
        <f t="shared" si="66"/>
        <v>9.1999999999999993</v>
      </c>
      <c r="W178" s="7">
        <f t="shared" si="67"/>
        <v>1</v>
      </c>
      <c r="X178" s="7">
        <f t="shared" si="68"/>
        <v>0</v>
      </c>
      <c r="Y178" s="9">
        <f t="shared" si="69"/>
        <v>-20</v>
      </c>
      <c r="Z178" s="9"/>
      <c r="AA178" s="9">
        <f t="shared" si="70"/>
        <v>-20</v>
      </c>
      <c r="AB178" s="9">
        <f t="shared" si="71"/>
        <v>-20</v>
      </c>
      <c r="AC178" s="13">
        <f t="shared" si="72"/>
        <v>340</v>
      </c>
      <c r="AD178" s="7">
        <f t="shared" si="73"/>
        <v>0</v>
      </c>
      <c r="AE178" s="13">
        <f t="shared" si="74"/>
        <v>0</v>
      </c>
      <c r="AF178" s="13">
        <f t="shared" si="75"/>
        <v>-20</v>
      </c>
      <c r="AG178" s="13">
        <f t="shared" si="76"/>
        <v>0</v>
      </c>
      <c r="AH178" s="13">
        <f t="shared" si="77"/>
        <v>0</v>
      </c>
      <c r="AI178" s="13">
        <f t="shared" si="78"/>
        <v>555</v>
      </c>
      <c r="AJ178" s="14">
        <f t="shared" si="79"/>
        <v>0</v>
      </c>
      <c r="AL178" s="12">
        <f t="shared" si="80"/>
        <v>519</v>
      </c>
      <c r="AM178" s="12">
        <f t="shared" si="81"/>
        <v>25</v>
      </c>
      <c r="AN178" s="12">
        <f t="shared" si="82"/>
        <v>-500</v>
      </c>
      <c r="AO178" s="12">
        <f t="shared" si="83"/>
        <v>10255</v>
      </c>
      <c r="AP178" s="12">
        <f>MAX(AO$4:AO178)</f>
        <v>11550</v>
      </c>
      <c r="AQ178" s="8">
        <f t="shared" si="84"/>
        <v>-0.11212121212121212</v>
      </c>
      <c r="AS178" s="12">
        <f t="shared" si="85"/>
        <v>752.25</v>
      </c>
      <c r="AT178" s="12">
        <f t="shared" si="86"/>
        <v>37</v>
      </c>
      <c r="AU178" s="12">
        <f t="shared" si="87"/>
        <v>0</v>
      </c>
      <c r="AV178" s="12">
        <f t="shared" si="88"/>
        <v>15415</v>
      </c>
      <c r="AW178" s="12">
        <f>MAX(AV$4:AV178)</f>
        <v>16155</v>
      </c>
      <c r="AX178" s="8">
        <f t="shared" si="89"/>
        <v>-4.5806251934385638E-2</v>
      </c>
      <c r="BH178" s="19"/>
      <c r="BI178" s="19"/>
      <c r="BJ178" s="12"/>
      <c r="BK178" s="12"/>
      <c r="BL178" s="12"/>
      <c r="BM178" s="8"/>
    </row>
    <row r="179" spans="1:65" x14ac:dyDescent="0.3">
      <c r="A179" s="1">
        <v>42696</v>
      </c>
      <c r="B179" s="1">
        <v>42719</v>
      </c>
      <c r="C179" s="1" t="s">
        <v>44</v>
      </c>
      <c r="D179" s="3">
        <v>1715</v>
      </c>
      <c r="E179" s="3">
        <v>-200</v>
      </c>
      <c r="F179" s="3">
        <f t="shared" si="60"/>
        <v>1515</v>
      </c>
      <c r="G179" s="11">
        <f t="shared" si="61"/>
        <v>23</v>
      </c>
      <c r="H179" s="3" t="s">
        <v>37</v>
      </c>
      <c r="L179" s="2">
        <f t="shared" si="62"/>
        <v>1</v>
      </c>
      <c r="M179" s="2" t="s">
        <v>21</v>
      </c>
      <c r="N179" s="14">
        <v>8</v>
      </c>
      <c r="O179" s="2">
        <v>73500</v>
      </c>
      <c r="P179" s="2">
        <v>73366</v>
      </c>
      <c r="Q179" s="2">
        <v>73686</v>
      </c>
      <c r="R179" s="9">
        <f t="shared" si="63"/>
        <v>14.2</v>
      </c>
      <c r="S179" s="9">
        <f t="shared" si="64"/>
        <v>17.8</v>
      </c>
      <c r="U179" s="9">
        <f t="shared" si="65"/>
        <v>-14.2</v>
      </c>
      <c r="V179" s="9">
        <f t="shared" si="66"/>
        <v>17.8</v>
      </c>
      <c r="W179" s="7">
        <f t="shared" si="67"/>
        <v>1</v>
      </c>
      <c r="X179" s="7">
        <f t="shared" si="68"/>
        <v>1</v>
      </c>
      <c r="Y179" s="9">
        <f t="shared" si="69"/>
        <v>0</v>
      </c>
      <c r="Z179" s="9"/>
      <c r="AA179" s="9">
        <f t="shared" si="70"/>
        <v>-20</v>
      </c>
      <c r="AB179" s="9">
        <f t="shared" si="71"/>
        <v>15</v>
      </c>
      <c r="AC179" s="13">
        <f t="shared" si="72"/>
        <v>355</v>
      </c>
      <c r="AD179" s="7">
        <f t="shared" si="73"/>
        <v>1</v>
      </c>
      <c r="AE179" s="13">
        <f t="shared" si="74"/>
        <v>0</v>
      </c>
      <c r="AF179" s="13">
        <f t="shared" si="75"/>
        <v>0</v>
      </c>
      <c r="AG179" s="13">
        <f t="shared" si="76"/>
        <v>0</v>
      </c>
      <c r="AH179" s="13">
        <f t="shared" si="77"/>
        <v>15</v>
      </c>
      <c r="AI179" s="13">
        <f t="shared" si="78"/>
        <v>570</v>
      </c>
      <c r="AJ179" s="14">
        <f t="shared" si="79"/>
        <v>1</v>
      </c>
      <c r="AL179" s="12">
        <f t="shared" si="80"/>
        <v>519</v>
      </c>
      <c r="AM179" s="12">
        <f t="shared" si="81"/>
        <v>25</v>
      </c>
      <c r="AN179" s="12">
        <f t="shared" si="82"/>
        <v>375</v>
      </c>
      <c r="AO179" s="12">
        <f t="shared" si="83"/>
        <v>10630</v>
      </c>
      <c r="AP179" s="12">
        <f>MAX(AO$4:AO179)</f>
        <v>11550</v>
      </c>
      <c r="AQ179" s="8">
        <f t="shared" si="84"/>
        <v>-7.9653679653679657E-2</v>
      </c>
      <c r="AS179" s="12">
        <f t="shared" si="85"/>
        <v>752.25</v>
      </c>
      <c r="AT179" s="12">
        <f t="shared" si="86"/>
        <v>37</v>
      </c>
      <c r="AU179" s="12">
        <f t="shared" si="87"/>
        <v>555</v>
      </c>
      <c r="AV179" s="12">
        <f t="shared" si="88"/>
        <v>15970</v>
      </c>
      <c r="AW179" s="12">
        <f>MAX(AV$4:AV179)</f>
        <v>16155</v>
      </c>
      <c r="AX179" s="8">
        <f t="shared" si="89"/>
        <v>-1.1451562983596409E-2</v>
      </c>
      <c r="BH179" s="19"/>
      <c r="BI179" s="19"/>
      <c r="BJ179" s="12"/>
      <c r="BK179" s="12"/>
      <c r="BL179" s="12"/>
      <c r="BM179" s="8"/>
    </row>
    <row r="180" spans="1:65" x14ac:dyDescent="0.3">
      <c r="A180" s="1">
        <v>42709</v>
      </c>
      <c r="B180" s="1">
        <v>42719</v>
      </c>
      <c r="C180" s="1" t="s">
        <v>44</v>
      </c>
      <c r="D180" s="3">
        <v>1835</v>
      </c>
      <c r="E180" s="3">
        <v>-200</v>
      </c>
      <c r="F180" s="3">
        <f t="shared" si="60"/>
        <v>1635</v>
      </c>
      <c r="G180" s="11">
        <f t="shared" si="61"/>
        <v>10</v>
      </c>
      <c r="H180" s="3" t="s">
        <v>43</v>
      </c>
      <c r="K180" s="2" t="s">
        <v>11</v>
      </c>
      <c r="L180" s="2">
        <f t="shared" si="62"/>
        <v>1</v>
      </c>
      <c r="M180" s="2" t="s">
        <v>20</v>
      </c>
      <c r="N180" s="14">
        <v>10</v>
      </c>
      <c r="O180" s="2">
        <v>134110</v>
      </c>
      <c r="P180" s="2">
        <v>134164</v>
      </c>
      <c r="Q180" s="2">
        <v>133173</v>
      </c>
      <c r="R180" s="9">
        <f t="shared" si="63"/>
        <v>6.4</v>
      </c>
      <c r="S180" s="9">
        <f t="shared" si="64"/>
        <v>92.7</v>
      </c>
      <c r="U180" s="9">
        <f t="shared" si="65"/>
        <v>-6.4</v>
      </c>
      <c r="V180" s="9">
        <f t="shared" si="66"/>
        <v>92.7</v>
      </c>
      <c r="W180" s="7">
        <f t="shared" si="67"/>
        <v>1</v>
      </c>
      <c r="X180" s="7">
        <f t="shared" si="68"/>
        <v>0</v>
      </c>
      <c r="Y180" s="9">
        <f t="shared" si="69"/>
        <v>0</v>
      </c>
      <c r="Z180" s="9"/>
      <c r="AA180" s="9">
        <f t="shared" si="70"/>
        <v>0</v>
      </c>
      <c r="AB180" s="9">
        <f t="shared" si="71"/>
        <v>15</v>
      </c>
      <c r="AC180" s="13">
        <f t="shared" si="72"/>
        <v>370</v>
      </c>
      <c r="AD180" s="7">
        <f t="shared" si="73"/>
        <v>1</v>
      </c>
      <c r="AE180" s="13">
        <f t="shared" si="74"/>
        <v>0</v>
      </c>
      <c r="AF180" s="13">
        <f t="shared" si="75"/>
        <v>15</v>
      </c>
      <c r="AG180" s="13">
        <f t="shared" si="76"/>
        <v>0</v>
      </c>
      <c r="AH180" s="13">
        <f t="shared" si="77"/>
        <v>0</v>
      </c>
      <c r="AI180" s="13">
        <f t="shared" si="78"/>
        <v>570</v>
      </c>
      <c r="AJ180" s="14">
        <f t="shared" si="79"/>
        <v>0</v>
      </c>
      <c r="AL180" s="12">
        <f t="shared" si="80"/>
        <v>519</v>
      </c>
      <c r="AM180" s="12">
        <f t="shared" si="81"/>
        <v>25</v>
      </c>
      <c r="AN180" s="12">
        <f t="shared" si="82"/>
        <v>375</v>
      </c>
      <c r="AO180" s="12">
        <f t="shared" si="83"/>
        <v>11005</v>
      </c>
      <c r="AP180" s="12">
        <f>MAX(AO$4:AO180)</f>
        <v>11550</v>
      </c>
      <c r="AQ180" s="8">
        <f t="shared" si="84"/>
        <v>-4.7186147186147186E-2</v>
      </c>
      <c r="AS180" s="12">
        <f t="shared" si="85"/>
        <v>752.25</v>
      </c>
      <c r="AT180" s="12">
        <f t="shared" si="86"/>
        <v>37</v>
      </c>
      <c r="AU180" s="12">
        <f t="shared" si="87"/>
        <v>0</v>
      </c>
      <c r="AV180" s="12">
        <f t="shared" si="88"/>
        <v>15970</v>
      </c>
      <c r="AW180" s="12">
        <f>MAX(AV$4:AV180)</f>
        <v>16155</v>
      </c>
      <c r="AX180" s="8">
        <f t="shared" si="89"/>
        <v>-1.1451562983596409E-2</v>
      </c>
      <c r="BH180" s="19"/>
      <c r="BI180" s="19"/>
      <c r="BJ180" s="12"/>
      <c r="BK180" s="12"/>
      <c r="BL180" s="12"/>
      <c r="BM180" s="8"/>
    </row>
    <row r="181" spans="1:65" x14ac:dyDescent="0.3">
      <c r="A181" s="1">
        <v>42723</v>
      </c>
      <c r="B181" s="1">
        <v>42723</v>
      </c>
      <c r="C181" s="1" t="s">
        <v>44</v>
      </c>
      <c r="D181" s="3">
        <v>1105</v>
      </c>
      <c r="E181" s="3">
        <v>-200</v>
      </c>
      <c r="F181" s="3">
        <f t="shared" si="60"/>
        <v>905</v>
      </c>
      <c r="G181" s="11">
        <f t="shared" si="61"/>
        <v>0</v>
      </c>
      <c r="H181" s="3" t="s">
        <v>38</v>
      </c>
      <c r="L181" s="2">
        <f t="shared" si="62"/>
        <v>1</v>
      </c>
      <c r="M181" s="2" t="s">
        <v>20</v>
      </c>
      <c r="N181" s="14">
        <v>7</v>
      </c>
      <c r="O181" s="2">
        <v>117560</v>
      </c>
      <c r="P181" s="2">
        <v>117544</v>
      </c>
      <c r="Q181" s="2">
        <v>117318</v>
      </c>
      <c r="R181" s="9">
        <f t="shared" si="63"/>
        <v>-0.9</v>
      </c>
      <c r="S181" s="9">
        <f t="shared" si="64"/>
        <v>23.5</v>
      </c>
      <c r="U181" s="9">
        <f t="shared" si="65"/>
        <v>0.9</v>
      </c>
      <c r="V181" s="9">
        <f t="shared" si="66"/>
        <v>23.5</v>
      </c>
      <c r="W181" s="7">
        <f t="shared" si="67"/>
        <v>0</v>
      </c>
      <c r="X181" s="7">
        <f t="shared" si="68"/>
        <v>0</v>
      </c>
      <c r="Y181" s="9">
        <f t="shared" si="69"/>
        <v>0</v>
      </c>
      <c r="Z181" s="9"/>
      <c r="AA181" s="9">
        <f t="shared" si="70"/>
        <v>0</v>
      </c>
      <c r="AB181" s="9">
        <f t="shared" si="71"/>
        <v>0</v>
      </c>
      <c r="AC181" s="13">
        <f t="shared" si="72"/>
        <v>370</v>
      </c>
      <c r="AD181" s="7">
        <f t="shared" si="73"/>
        <v>0</v>
      </c>
      <c r="AE181" s="13">
        <f t="shared" si="74"/>
        <v>0</v>
      </c>
      <c r="AF181" s="13">
        <f t="shared" si="75"/>
        <v>0</v>
      </c>
      <c r="AG181" s="13">
        <f t="shared" si="76"/>
        <v>0</v>
      </c>
      <c r="AH181" s="13">
        <f t="shared" si="77"/>
        <v>0</v>
      </c>
      <c r="AI181" s="13">
        <f t="shared" si="78"/>
        <v>570</v>
      </c>
      <c r="AJ181" s="14">
        <f t="shared" si="79"/>
        <v>0</v>
      </c>
      <c r="AL181" s="12">
        <f t="shared" si="80"/>
        <v>550.25</v>
      </c>
      <c r="AM181" s="12">
        <f t="shared" si="81"/>
        <v>27</v>
      </c>
      <c r="AN181" s="12">
        <f t="shared" si="82"/>
        <v>0</v>
      </c>
      <c r="AO181" s="12">
        <f t="shared" si="83"/>
        <v>11005</v>
      </c>
      <c r="AP181" s="12">
        <f>MAX(AO$4:AO181)</f>
        <v>11550</v>
      </c>
      <c r="AQ181" s="8">
        <f t="shared" si="84"/>
        <v>-4.7186147186147186E-2</v>
      </c>
      <c r="AS181" s="12">
        <f t="shared" si="85"/>
        <v>752.25</v>
      </c>
      <c r="AT181" s="12">
        <f t="shared" si="86"/>
        <v>37</v>
      </c>
      <c r="AU181" s="12">
        <f t="shared" si="87"/>
        <v>0</v>
      </c>
      <c r="AV181" s="12">
        <f t="shared" si="88"/>
        <v>15970</v>
      </c>
      <c r="AW181" s="12">
        <f>MAX(AV$4:AV181)</f>
        <v>16155</v>
      </c>
      <c r="AX181" s="8">
        <f t="shared" si="89"/>
        <v>-1.1451562983596409E-2</v>
      </c>
      <c r="BH181" s="19"/>
      <c r="BI181" s="19"/>
      <c r="BJ181" s="12"/>
      <c r="BK181" s="12"/>
      <c r="BL181" s="12"/>
      <c r="BM181" s="8"/>
    </row>
    <row r="182" spans="1:65" x14ac:dyDescent="0.3">
      <c r="A182" s="1">
        <v>42723</v>
      </c>
      <c r="B182" s="1">
        <v>42723</v>
      </c>
      <c r="C182" s="1" t="s">
        <v>45</v>
      </c>
      <c r="D182" s="3">
        <v>1320</v>
      </c>
      <c r="E182" s="3">
        <v>0</v>
      </c>
      <c r="F182" s="3">
        <f t="shared" si="60"/>
        <v>1320</v>
      </c>
      <c r="G182" s="11">
        <f t="shared" si="61"/>
        <v>0</v>
      </c>
      <c r="H182" s="3" t="s">
        <v>17</v>
      </c>
      <c r="I182" s="2" t="s">
        <v>11</v>
      </c>
      <c r="J182" s="2">
        <v>127</v>
      </c>
      <c r="L182" s="2">
        <f t="shared" si="62"/>
        <v>1</v>
      </c>
      <c r="M182" s="2" t="s">
        <v>21</v>
      </c>
      <c r="N182" s="14">
        <v>7</v>
      </c>
      <c r="O182" s="2">
        <v>104090</v>
      </c>
      <c r="P182" s="2">
        <v>104113</v>
      </c>
      <c r="Q182" s="2">
        <v>105419</v>
      </c>
      <c r="R182" s="9">
        <f t="shared" si="63"/>
        <v>-1.6</v>
      </c>
      <c r="S182" s="9">
        <f t="shared" si="64"/>
        <v>132.19999999999999</v>
      </c>
      <c r="U182" s="9">
        <f t="shared" si="65"/>
        <v>1.6</v>
      </c>
      <c r="V182" s="9">
        <f t="shared" si="66"/>
        <v>132.19999999999999</v>
      </c>
      <c r="W182" s="7">
        <f t="shared" si="67"/>
        <v>0</v>
      </c>
      <c r="X182" s="7">
        <f t="shared" si="68"/>
        <v>0</v>
      </c>
      <c r="Y182" s="9">
        <f t="shared" si="69"/>
        <v>0</v>
      </c>
      <c r="Z182" s="9"/>
      <c r="AA182" s="9">
        <f t="shared" si="70"/>
        <v>0</v>
      </c>
      <c r="AB182" s="9">
        <f t="shared" si="71"/>
        <v>0</v>
      </c>
      <c r="AC182" s="13">
        <f t="shared" si="72"/>
        <v>370</v>
      </c>
      <c r="AD182" s="7">
        <f t="shared" si="73"/>
        <v>0</v>
      </c>
      <c r="AE182" s="13">
        <f t="shared" si="74"/>
        <v>0</v>
      </c>
      <c r="AF182" s="13">
        <f t="shared" si="75"/>
        <v>0</v>
      </c>
      <c r="AG182" s="13">
        <f t="shared" si="76"/>
        <v>0</v>
      </c>
      <c r="AH182" s="13">
        <f t="shared" si="77"/>
        <v>0</v>
      </c>
      <c r="AI182" s="13">
        <f t="shared" si="78"/>
        <v>570</v>
      </c>
      <c r="AJ182" s="14">
        <f t="shared" si="79"/>
        <v>0</v>
      </c>
      <c r="AL182" s="12">
        <f t="shared" si="80"/>
        <v>550.25</v>
      </c>
      <c r="AM182" s="12">
        <f t="shared" si="81"/>
        <v>27</v>
      </c>
      <c r="AN182" s="12">
        <f t="shared" si="82"/>
        <v>0</v>
      </c>
      <c r="AO182" s="12">
        <f t="shared" si="83"/>
        <v>11005</v>
      </c>
      <c r="AP182" s="12">
        <f>MAX(AO$4:AO182)</f>
        <v>11550</v>
      </c>
      <c r="AQ182" s="8">
        <f t="shared" si="84"/>
        <v>-4.7186147186147186E-2</v>
      </c>
      <c r="AS182" s="12">
        <f t="shared" si="85"/>
        <v>798.5</v>
      </c>
      <c r="AT182" s="12">
        <f t="shared" si="86"/>
        <v>39</v>
      </c>
      <c r="AU182" s="12">
        <f t="shared" si="87"/>
        <v>0</v>
      </c>
      <c r="AV182" s="12">
        <f t="shared" si="88"/>
        <v>15970</v>
      </c>
      <c r="AW182" s="12">
        <f>MAX(AV$4:AV182)</f>
        <v>16155</v>
      </c>
      <c r="AX182" s="8">
        <f t="shared" si="89"/>
        <v>-1.1451562983596409E-2</v>
      </c>
      <c r="BH182" s="19"/>
      <c r="BI182" s="19"/>
      <c r="BJ182" s="12"/>
      <c r="BK182" s="12"/>
      <c r="BL182" s="12"/>
      <c r="BM182" s="8"/>
    </row>
    <row r="183" spans="1:65" x14ac:dyDescent="0.3">
      <c r="A183" s="1">
        <v>42723</v>
      </c>
      <c r="B183" s="1">
        <v>42724</v>
      </c>
      <c r="C183" s="1" t="s">
        <v>44</v>
      </c>
      <c r="D183" s="3">
        <v>845</v>
      </c>
      <c r="E183" s="3">
        <v>-200</v>
      </c>
      <c r="F183" s="3">
        <f t="shared" si="60"/>
        <v>645</v>
      </c>
      <c r="G183" s="11">
        <f t="shared" si="61"/>
        <v>1</v>
      </c>
      <c r="H183" s="3" t="s">
        <v>38</v>
      </c>
      <c r="L183" s="2">
        <f t="shared" si="62"/>
        <v>1</v>
      </c>
      <c r="M183" s="2" t="s">
        <v>20</v>
      </c>
      <c r="N183" s="14">
        <v>7</v>
      </c>
      <c r="O183" s="2">
        <v>117920</v>
      </c>
      <c r="P183" s="2">
        <v>117951</v>
      </c>
      <c r="Q183" s="2">
        <v>117703</v>
      </c>
      <c r="R183" s="9">
        <f t="shared" si="63"/>
        <v>3.8</v>
      </c>
      <c r="S183" s="9">
        <f t="shared" si="64"/>
        <v>21</v>
      </c>
      <c r="U183" s="9">
        <f t="shared" si="65"/>
        <v>-3.8</v>
      </c>
      <c r="V183" s="9">
        <f t="shared" si="66"/>
        <v>21</v>
      </c>
      <c r="W183" s="7">
        <f t="shared" si="67"/>
        <v>1</v>
      </c>
      <c r="X183" s="7">
        <f t="shared" si="68"/>
        <v>1</v>
      </c>
      <c r="Y183" s="9">
        <f t="shared" si="69"/>
        <v>0</v>
      </c>
      <c r="Z183" s="9"/>
      <c r="AA183" s="9">
        <f t="shared" si="70"/>
        <v>0</v>
      </c>
      <c r="AB183" s="9">
        <f t="shared" si="71"/>
        <v>15</v>
      </c>
      <c r="AC183" s="13">
        <f t="shared" si="72"/>
        <v>385</v>
      </c>
      <c r="AD183" s="7">
        <f t="shared" si="73"/>
        <v>1</v>
      </c>
      <c r="AE183" s="13">
        <f t="shared" si="74"/>
        <v>0</v>
      </c>
      <c r="AF183" s="13">
        <f t="shared" si="75"/>
        <v>0</v>
      </c>
      <c r="AG183" s="13">
        <f t="shared" si="76"/>
        <v>0</v>
      </c>
      <c r="AH183" s="13">
        <f t="shared" si="77"/>
        <v>15</v>
      </c>
      <c r="AI183" s="13">
        <f t="shared" si="78"/>
        <v>585</v>
      </c>
      <c r="AJ183" s="14">
        <f t="shared" si="79"/>
        <v>1</v>
      </c>
      <c r="AL183" s="12">
        <f t="shared" si="80"/>
        <v>550.25</v>
      </c>
      <c r="AM183" s="12">
        <f t="shared" si="81"/>
        <v>27</v>
      </c>
      <c r="AN183" s="12">
        <f t="shared" si="82"/>
        <v>405</v>
      </c>
      <c r="AO183" s="12">
        <f t="shared" si="83"/>
        <v>11410</v>
      </c>
      <c r="AP183" s="12">
        <f>MAX(AO$4:AO183)</f>
        <v>11550</v>
      </c>
      <c r="AQ183" s="8">
        <f t="shared" si="84"/>
        <v>-1.2121212121212121E-2</v>
      </c>
      <c r="AS183" s="12">
        <f t="shared" si="85"/>
        <v>798.5</v>
      </c>
      <c r="AT183" s="12">
        <f t="shared" si="86"/>
        <v>39</v>
      </c>
      <c r="AU183" s="12">
        <f t="shared" si="87"/>
        <v>585</v>
      </c>
      <c r="AV183" s="12">
        <f t="shared" si="88"/>
        <v>16555</v>
      </c>
      <c r="AW183" s="12">
        <f>MAX(AV$4:AV183)</f>
        <v>16555</v>
      </c>
      <c r="AX183" s="8">
        <f t="shared" si="89"/>
        <v>0</v>
      </c>
      <c r="BH183" s="19"/>
      <c r="BI183" s="19"/>
      <c r="BJ183" s="12"/>
      <c r="BK183" s="12"/>
      <c r="BL183" s="12"/>
      <c r="BM183" s="8"/>
    </row>
    <row r="184" spans="1:65" x14ac:dyDescent="0.3">
      <c r="A184" s="1">
        <v>42724</v>
      </c>
      <c r="B184" s="1">
        <v>42724</v>
      </c>
      <c r="C184" s="1" t="s">
        <v>44</v>
      </c>
      <c r="D184" s="3">
        <v>1030</v>
      </c>
      <c r="E184" s="3">
        <v>-200</v>
      </c>
      <c r="F184" s="3">
        <f t="shared" si="60"/>
        <v>830</v>
      </c>
      <c r="G184" s="11">
        <f t="shared" si="61"/>
        <v>0</v>
      </c>
      <c r="H184" s="3" t="s">
        <v>38</v>
      </c>
      <c r="L184" s="2">
        <f t="shared" si="62"/>
        <v>1</v>
      </c>
      <c r="M184" s="2" t="s">
        <v>20</v>
      </c>
      <c r="N184" s="14">
        <v>7</v>
      </c>
      <c r="O184" s="2">
        <v>118180</v>
      </c>
      <c r="P184" s="2">
        <v>118234</v>
      </c>
      <c r="Q184" s="2">
        <v>117819</v>
      </c>
      <c r="R184" s="9">
        <f t="shared" si="63"/>
        <v>6.1</v>
      </c>
      <c r="S184" s="9">
        <f t="shared" si="64"/>
        <v>35.4</v>
      </c>
      <c r="U184" s="9">
        <f t="shared" si="65"/>
        <v>-6.1</v>
      </c>
      <c r="V184" s="9">
        <f t="shared" si="66"/>
        <v>35.4</v>
      </c>
      <c r="W184" s="7">
        <f t="shared" si="67"/>
        <v>1</v>
      </c>
      <c r="X184" s="7">
        <f t="shared" si="68"/>
        <v>1</v>
      </c>
      <c r="Y184" s="9">
        <f t="shared" si="69"/>
        <v>0</v>
      </c>
      <c r="Z184" s="9"/>
      <c r="AA184" s="9">
        <f t="shared" si="70"/>
        <v>0</v>
      </c>
      <c r="AB184" s="9">
        <f t="shared" si="71"/>
        <v>15</v>
      </c>
      <c r="AC184" s="13">
        <f t="shared" si="72"/>
        <v>400</v>
      </c>
      <c r="AD184" s="7">
        <f t="shared" si="73"/>
        <v>1</v>
      </c>
      <c r="AE184" s="13">
        <f t="shared" si="74"/>
        <v>0</v>
      </c>
      <c r="AF184" s="13">
        <f t="shared" si="75"/>
        <v>0</v>
      </c>
      <c r="AG184" s="13">
        <f t="shared" si="76"/>
        <v>0</v>
      </c>
      <c r="AH184" s="13">
        <f t="shared" si="77"/>
        <v>15</v>
      </c>
      <c r="AI184" s="13">
        <f t="shared" si="78"/>
        <v>600</v>
      </c>
      <c r="AJ184" s="14">
        <f t="shared" si="79"/>
        <v>1</v>
      </c>
      <c r="AL184" s="12">
        <f t="shared" si="80"/>
        <v>550.25</v>
      </c>
      <c r="AM184" s="12">
        <f t="shared" si="81"/>
        <v>27</v>
      </c>
      <c r="AN184" s="12">
        <f t="shared" si="82"/>
        <v>405</v>
      </c>
      <c r="AO184" s="12">
        <f t="shared" si="83"/>
        <v>11815</v>
      </c>
      <c r="AP184" s="12">
        <f>MAX(AO$4:AO184)</f>
        <v>11815</v>
      </c>
      <c r="AQ184" s="8">
        <f t="shared" si="84"/>
        <v>0</v>
      </c>
      <c r="AS184" s="12">
        <f t="shared" si="85"/>
        <v>798.5</v>
      </c>
      <c r="AT184" s="12">
        <f t="shared" si="86"/>
        <v>39</v>
      </c>
      <c r="AU184" s="12">
        <f t="shared" si="87"/>
        <v>585</v>
      </c>
      <c r="AV184" s="12">
        <f t="shared" si="88"/>
        <v>17140</v>
      </c>
      <c r="AW184" s="12">
        <f>MAX(AV$4:AV184)</f>
        <v>17140</v>
      </c>
      <c r="AX184" s="8">
        <f t="shared" si="89"/>
        <v>0</v>
      </c>
      <c r="BH184" s="19"/>
      <c r="BI184" s="19"/>
      <c r="BJ184" s="12"/>
      <c r="BK184" s="12"/>
      <c r="BL184" s="12"/>
      <c r="BM184" s="8"/>
    </row>
    <row r="185" spans="1:65" x14ac:dyDescent="0.3">
      <c r="A185" s="1">
        <v>42724</v>
      </c>
      <c r="B185" s="1">
        <v>42724</v>
      </c>
      <c r="C185" s="1" t="s">
        <v>44</v>
      </c>
      <c r="D185" s="3">
        <v>1850</v>
      </c>
      <c r="E185" s="3">
        <v>-200</v>
      </c>
      <c r="F185" s="3">
        <f t="shared" si="60"/>
        <v>1650</v>
      </c>
      <c r="G185" s="11">
        <f t="shared" si="61"/>
        <v>0</v>
      </c>
      <c r="H185" s="3" t="s">
        <v>37</v>
      </c>
      <c r="L185" s="2">
        <f t="shared" si="62"/>
        <v>1</v>
      </c>
      <c r="M185" s="2" t="s">
        <v>20</v>
      </c>
      <c r="N185" s="14">
        <v>8</v>
      </c>
      <c r="O185" s="2">
        <v>72540</v>
      </c>
      <c r="P185" s="2">
        <v>72725</v>
      </c>
      <c r="Q185" s="2">
        <v>72394</v>
      </c>
      <c r="R185" s="9">
        <f t="shared" si="63"/>
        <v>19.3</v>
      </c>
      <c r="S185" s="9">
        <f t="shared" si="64"/>
        <v>13.8</v>
      </c>
      <c r="U185" s="9">
        <f t="shared" si="65"/>
        <v>-19.3</v>
      </c>
      <c r="V185" s="9">
        <f t="shared" si="66"/>
        <v>13.8</v>
      </c>
      <c r="W185" s="7">
        <f t="shared" si="67"/>
        <v>1</v>
      </c>
      <c r="X185" s="7">
        <f t="shared" si="68"/>
        <v>1</v>
      </c>
      <c r="Y185" s="9">
        <f t="shared" si="69"/>
        <v>0</v>
      </c>
      <c r="Z185" s="9"/>
      <c r="AA185" s="9">
        <f t="shared" si="70"/>
        <v>-20</v>
      </c>
      <c r="AB185" s="9">
        <f t="shared" si="71"/>
        <v>-20</v>
      </c>
      <c r="AC185" s="13">
        <f t="shared" si="72"/>
        <v>380</v>
      </c>
      <c r="AD185" s="7">
        <f t="shared" si="73"/>
        <v>0</v>
      </c>
      <c r="AE185" s="13">
        <f t="shared" si="74"/>
        <v>0</v>
      </c>
      <c r="AF185" s="13">
        <f t="shared" si="75"/>
        <v>0</v>
      </c>
      <c r="AG185" s="13">
        <f t="shared" si="76"/>
        <v>0</v>
      </c>
      <c r="AH185" s="13">
        <f t="shared" si="77"/>
        <v>-20</v>
      </c>
      <c r="AI185" s="13">
        <f t="shared" si="78"/>
        <v>580</v>
      </c>
      <c r="AJ185" s="14">
        <f t="shared" si="79"/>
        <v>0</v>
      </c>
      <c r="AL185" s="12">
        <f t="shared" si="80"/>
        <v>550.25</v>
      </c>
      <c r="AM185" s="12">
        <f t="shared" si="81"/>
        <v>27</v>
      </c>
      <c r="AN185" s="12">
        <f t="shared" si="82"/>
        <v>-540</v>
      </c>
      <c r="AO185" s="12">
        <f t="shared" si="83"/>
        <v>11275</v>
      </c>
      <c r="AP185" s="12">
        <f>MAX(AO$4:AO185)</f>
        <v>11815</v>
      </c>
      <c r="AQ185" s="8">
        <f t="shared" si="84"/>
        <v>-4.5704612780363946E-2</v>
      </c>
      <c r="AS185" s="12">
        <f t="shared" si="85"/>
        <v>798.5</v>
      </c>
      <c r="AT185" s="12">
        <f t="shared" si="86"/>
        <v>39</v>
      </c>
      <c r="AU185" s="12">
        <f t="shared" si="87"/>
        <v>-780</v>
      </c>
      <c r="AV185" s="12">
        <f t="shared" si="88"/>
        <v>16360</v>
      </c>
      <c r="AW185" s="12">
        <f>MAX(AV$4:AV185)</f>
        <v>17140</v>
      </c>
      <c r="AX185" s="8">
        <f t="shared" si="89"/>
        <v>-4.5507584597432905E-2</v>
      </c>
      <c r="BH185" s="19"/>
      <c r="BI185" s="19"/>
      <c r="BJ185" s="12"/>
      <c r="BK185" s="12"/>
      <c r="BL185" s="12"/>
      <c r="BM185" s="8"/>
    </row>
    <row r="186" spans="1:65" x14ac:dyDescent="0.3">
      <c r="A186" s="1">
        <v>42725</v>
      </c>
      <c r="B186" s="1">
        <v>42725</v>
      </c>
      <c r="C186" s="1" t="s">
        <v>45</v>
      </c>
      <c r="D186" s="3">
        <v>1020</v>
      </c>
      <c r="E186" s="3">
        <v>0</v>
      </c>
      <c r="F186" s="3">
        <f t="shared" si="60"/>
        <v>1020</v>
      </c>
      <c r="G186" s="11">
        <f t="shared" si="61"/>
        <v>0</v>
      </c>
      <c r="H186" s="3" t="s">
        <v>17</v>
      </c>
      <c r="L186" s="2">
        <f t="shared" si="62"/>
        <v>1</v>
      </c>
      <c r="M186" s="2" t="s">
        <v>21</v>
      </c>
      <c r="N186" s="14">
        <v>7</v>
      </c>
      <c r="O186" s="2">
        <v>103930</v>
      </c>
      <c r="P186" s="2">
        <v>103877</v>
      </c>
      <c r="Q186" s="2">
        <v>104504</v>
      </c>
      <c r="R186" s="9">
        <f t="shared" si="63"/>
        <v>6</v>
      </c>
      <c r="S186" s="9">
        <f t="shared" si="64"/>
        <v>56.7</v>
      </c>
      <c r="U186" s="9">
        <f t="shared" si="65"/>
        <v>-6</v>
      </c>
      <c r="V186" s="9">
        <f t="shared" si="66"/>
        <v>56.7</v>
      </c>
      <c r="W186" s="7">
        <f t="shared" si="67"/>
        <v>1</v>
      </c>
      <c r="X186" s="7">
        <f t="shared" si="68"/>
        <v>1</v>
      </c>
      <c r="Y186" s="9">
        <f t="shared" si="69"/>
        <v>0</v>
      </c>
      <c r="Z186" s="9"/>
      <c r="AA186" s="9">
        <f t="shared" si="70"/>
        <v>0</v>
      </c>
      <c r="AB186" s="9">
        <f t="shared" si="71"/>
        <v>15</v>
      </c>
      <c r="AC186" s="13">
        <f t="shared" si="72"/>
        <v>395</v>
      </c>
      <c r="AD186" s="7">
        <f t="shared" si="73"/>
        <v>1</v>
      </c>
      <c r="AE186" s="13">
        <f t="shared" si="74"/>
        <v>0</v>
      </c>
      <c r="AF186" s="13">
        <f t="shared" si="75"/>
        <v>0</v>
      </c>
      <c r="AG186" s="13">
        <f t="shared" si="76"/>
        <v>0</v>
      </c>
      <c r="AH186" s="13">
        <f t="shared" si="77"/>
        <v>15</v>
      </c>
      <c r="AI186" s="13">
        <f t="shared" si="78"/>
        <v>595</v>
      </c>
      <c r="AJ186" s="14">
        <f t="shared" si="79"/>
        <v>1</v>
      </c>
      <c r="AL186" s="12">
        <f t="shared" si="80"/>
        <v>563.75</v>
      </c>
      <c r="AM186" s="12">
        <f t="shared" si="81"/>
        <v>28</v>
      </c>
      <c r="AN186" s="12">
        <f t="shared" si="82"/>
        <v>420</v>
      </c>
      <c r="AO186" s="12">
        <f t="shared" si="83"/>
        <v>11695</v>
      </c>
      <c r="AP186" s="12">
        <f>MAX(AO$4:AO186)</f>
        <v>11815</v>
      </c>
      <c r="AQ186" s="8">
        <f t="shared" si="84"/>
        <v>-1.0156580617858655E-2</v>
      </c>
      <c r="AS186" s="12">
        <f t="shared" si="85"/>
        <v>798.5</v>
      </c>
      <c r="AT186" s="12">
        <f t="shared" si="86"/>
        <v>39</v>
      </c>
      <c r="AU186" s="12">
        <f t="shared" si="87"/>
        <v>585</v>
      </c>
      <c r="AV186" s="12">
        <f t="shared" si="88"/>
        <v>16945</v>
      </c>
      <c r="AW186" s="12">
        <f>MAX(AV$4:AV186)</f>
        <v>17140</v>
      </c>
      <c r="AX186" s="8">
        <f t="shared" si="89"/>
        <v>-1.1376896149358226E-2</v>
      </c>
      <c r="BH186" s="19"/>
      <c r="BI186" s="19"/>
      <c r="BJ186" s="12"/>
      <c r="BK186" s="12"/>
      <c r="BL186" s="12"/>
      <c r="BM186" s="8"/>
    </row>
    <row r="187" spans="1:65" x14ac:dyDescent="0.3">
      <c r="A187" s="1">
        <v>42725</v>
      </c>
      <c r="B187" s="1">
        <v>42725</v>
      </c>
      <c r="C187" s="1" t="s">
        <v>45</v>
      </c>
      <c r="D187" s="3">
        <v>1355</v>
      </c>
      <c r="E187" s="3">
        <v>0</v>
      </c>
      <c r="F187" s="3">
        <f t="shared" si="60"/>
        <v>1355</v>
      </c>
      <c r="G187" s="11">
        <f t="shared" si="61"/>
        <v>0</v>
      </c>
      <c r="H187" s="3" t="s">
        <v>17</v>
      </c>
      <c r="L187" s="2">
        <f t="shared" si="62"/>
        <v>1</v>
      </c>
      <c r="M187" s="2" t="s">
        <v>20</v>
      </c>
      <c r="N187" s="14">
        <v>7</v>
      </c>
      <c r="O187" s="2">
        <v>104410</v>
      </c>
      <c r="P187" s="2">
        <v>104504</v>
      </c>
      <c r="Q187" s="2">
        <v>104190</v>
      </c>
      <c r="R187" s="9">
        <f t="shared" si="63"/>
        <v>10.1</v>
      </c>
      <c r="S187" s="9">
        <f t="shared" si="64"/>
        <v>21.3</v>
      </c>
      <c r="U187" s="9">
        <f t="shared" si="65"/>
        <v>-10.1</v>
      </c>
      <c r="V187" s="9">
        <f t="shared" si="66"/>
        <v>21.3</v>
      </c>
      <c r="W187" s="7">
        <f t="shared" si="67"/>
        <v>1</v>
      </c>
      <c r="X187" s="7">
        <f t="shared" si="68"/>
        <v>1</v>
      </c>
      <c r="Y187" s="9">
        <f t="shared" si="69"/>
        <v>0</v>
      </c>
      <c r="Z187" s="9"/>
      <c r="AA187" s="9">
        <f t="shared" si="70"/>
        <v>0</v>
      </c>
      <c r="AB187" s="9">
        <f t="shared" si="71"/>
        <v>15</v>
      </c>
      <c r="AC187" s="13">
        <f t="shared" si="72"/>
        <v>410</v>
      </c>
      <c r="AD187" s="7">
        <f t="shared" si="73"/>
        <v>1</v>
      </c>
      <c r="AE187" s="13">
        <f t="shared" si="74"/>
        <v>0</v>
      </c>
      <c r="AF187" s="13">
        <f t="shared" si="75"/>
        <v>0</v>
      </c>
      <c r="AG187" s="13">
        <f t="shared" si="76"/>
        <v>0</v>
      </c>
      <c r="AH187" s="13">
        <f t="shared" si="77"/>
        <v>15</v>
      </c>
      <c r="AI187" s="13">
        <f t="shared" si="78"/>
        <v>610</v>
      </c>
      <c r="AJ187" s="14">
        <f t="shared" si="79"/>
        <v>1</v>
      </c>
      <c r="AL187" s="12">
        <f t="shared" si="80"/>
        <v>563.75</v>
      </c>
      <c r="AM187" s="12">
        <f t="shared" si="81"/>
        <v>28</v>
      </c>
      <c r="AN187" s="12">
        <f t="shared" si="82"/>
        <v>420</v>
      </c>
      <c r="AO187" s="12">
        <f t="shared" si="83"/>
        <v>12115</v>
      </c>
      <c r="AP187" s="12">
        <f>MAX(AO$4:AO187)</f>
        <v>12115</v>
      </c>
      <c r="AQ187" s="8">
        <f t="shared" si="84"/>
        <v>0</v>
      </c>
      <c r="AS187" s="12">
        <f t="shared" si="85"/>
        <v>798.5</v>
      </c>
      <c r="AT187" s="12">
        <f t="shared" si="86"/>
        <v>39</v>
      </c>
      <c r="AU187" s="12">
        <f t="shared" si="87"/>
        <v>585</v>
      </c>
      <c r="AV187" s="12">
        <f t="shared" si="88"/>
        <v>17530</v>
      </c>
      <c r="AW187" s="12">
        <f>MAX(AV$4:AV187)</f>
        <v>17530</v>
      </c>
      <c r="AX187" s="8">
        <f t="shared" si="89"/>
        <v>0</v>
      </c>
      <c r="BH187" s="19"/>
      <c r="BI187" s="19"/>
      <c r="BJ187" s="12"/>
      <c r="BK187" s="12"/>
      <c r="BL187" s="12"/>
      <c r="BM187" s="8"/>
    </row>
    <row r="188" spans="1:65" x14ac:dyDescent="0.3">
      <c r="A188" s="1">
        <v>42725</v>
      </c>
      <c r="B188" s="1">
        <v>42726</v>
      </c>
      <c r="C188" s="1" t="s">
        <v>45</v>
      </c>
      <c r="D188" s="3">
        <v>1020</v>
      </c>
      <c r="E188" s="3">
        <v>0</v>
      </c>
      <c r="F188" s="3">
        <f t="shared" si="60"/>
        <v>1020</v>
      </c>
      <c r="G188" s="11">
        <f t="shared" si="61"/>
        <v>1</v>
      </c>
      <c r="H188" s="3" t="s">
        <v>17</v>
      </c>
      <c r="L188" s="2">
        <f t="shared" si="62"/>
        <v>1</v>
      </c>
      <c r="M188" s="2" t="s">
        <v>20</v>
      </c>
      <c r="N188" s="14">
        <v>7</v>
      </c>
      <c r="O188" s="2">
        <v>104660</v>
      </c>
      <c r="P188" s="2">
        <v>104694</v>
      </c>
      <c r="Q188" s="2">
        <v>104287</v>
      </c>
      <c r="R188" s="9">
        <f t="shared" si="63"/>
        <v>4.0999999999999996</v>
      </c>
      <c r="S188" s="9">
        <f t="shared" si="64"/>
        <v>36.6</v>
      </c>
      <c r="U188" s="9">
        <f t="shared" si="65"/>
        <v>-4.0999999999999996</v>
      </c>
      <c r="V188" s="9">
        <f t="shared" si="66"/>
        <v>36.6</v>
      </c>
      <c r="W188" s="7">
        <f t="shared" si="67"/>
        <v>1</v>
      </c>
      <c r="X188" s="7">
        <f t="shared" si="68"/>
        <v>1</v>
      </c>
      <c r="Y188" s="9">
        <f t="shared" si="69"/>
        <v>0</v>
      </c>
      <c r="Z188" s="9"/>
      <c r="AA188" s="9">
        <f t="shared" si="70"/>
        <v>0</v>
      </c>
      <c r="AB188" s="9">
        <f t="shared" si="71"/>
        <v>15</v>
      </c>
      <c r="AC188" s="13">
        <f t="shared" si="72"/>
        <v>425</v>
      </c>
      <c r="AD188" s="7">
        <f t="shared" si="73"/>
        <v>1</v>
      </c>
      <c r="AE188" s="13">
        <f t="shared" si="74"/>
        <v>0</v>
      </c>
      <c r="AF188" s="13">
        <f t="shared" si="75"/>
        <v>0</v>
      </c>
      <c r="AG188" s="13">
        <f t="shared" si="76"/>
        <v>0</v>
      </c>
      <c r="AH188" s="13">
        <f t="shared" si="77"/>
        <v>15</v>
      </c>
      <c r="AI188" s="13">
        <f t="shared" si="78"/>
        <v>625</v>
      </c>
      <c r="AJ188" s="14">
        <f t="shared" si="79"/>
        <v>1</v>
      </c>
      <c r="AL188" s="12">
        <f t="shared" si="80"/>
        <v>605.75</v>
      </c>
      <c r="AM188" s="12">
        <f t="shared" si="81"/>
        <v>30</v>
      </c>
      <c r="AN188" s="12">
        <f t="shared" si="82"/>
        <v>450</v>
      </c>
      <c r="AO188" s="12">
        <f t="shared" si="83"/>
        <v>12565</v>
      </c>
      <c r="AP188" s="12">
        <f>MAX(AO$4:AO188)</f>
        <v>12565</v>
      </c>
      <c r="AQ188" s="8">
        <f t="shared" si="84"/>
        <v>0</v>
      </c>
      <c r="AS188" s="12">
        <f t="shared" si="85"/>
        <v>798.5</v>
      </c>
      <c r="AT188" s="12">
        <f t="shared" si="86"/>
        <v>39</v>
      </c>
      <c r="AU188" s="12">
        <f t="shared" si="87"/>
        <v>585</v>
      </c>
      <c r="AV188" s="12">
        <f t="shared" si="88"/>
        <v>18115</v>
      </c>
      <c r="AW188" s="12">
        <f>MAX(AV$4:AV188)</f>
        <v>18115</v>
      </c>
      <c r="AX188" s="8">
        <f t="shared" si="89"/>
        <v>0</v>
      </c>
      <c r="BH188" s="19"/>
      <c r="BI188" s="19"/>
      <c r="BJ188" s="12"/>
      <c r="BK188" s="12"/>
      <c r="BL188" s="12"/>
      <c r="BM188" s="8"/>
    </row>
    <row r="189" spans="1:65" x14ac:dyDescent="0.3">
      <c r="A189" s="1">
        <v>42739</v>
      </c>
      <c r="B189" s="1">
        <v>42739</v>
      </c>
      <c r="C189" s="1" t="s">
        <v>45</v>
      </c>
      <c r="D189" s="3">
        <v>1455</v>
      </c>
      <c r="E189" s="3">
        <v>0</v>
      </c>
      <c r="F189" s="3">
        <f t="shared" si="60"/>
        <v>1455</v>
      </c>
      <c r="G189" s="11">
        <f t="shared" si="61"/>
        <v>0</v>
      </c>
      <c r="H189" s="3" t="s">
        <v>17</v>
      </c>
      <c r="I189" s="2" t="s">
        <v>11</v>
      </c>
      <c r="J189" s="2">
        <v>11</v>
      </c>
      <c r="L189" s="2">
        <f t="shared" si="62"/>
        <v>1</v>
      </c>
      <c r="M189" s="2" t="s">
        <v>20</v>
      </c>
      <c r="N189" s="14">
        <v>7</v>
      </c>
      <c r="O189" s="2">
        <v>104580</v>
      </c>
      <c r="P189" s="2">
        <v>104632</v>
      </c>
      <c r="Q189" s="2">
        <v>104529</v>
      </c>
      <c r="R189" s="9">
        <f t="shared" si="63"/>
        <v>5.9</v>
      </c>
      <c r="S189" s="9">
        <f t="shared" si="64"/>
        <v>4.4000000000000004</v>
      </c>
      <c r="U189" s="9">
        <f t="shared" si="65"/>
        <v>-5.9</v>
      </c>
      <c r="V189" s="9">
        <f t="shared" si="66"/>
        <v>4.4000000000000004</v>
      </c>
      <c r="W189" s="7">
        <f t="shared" si="67"/>
        <v>1</v>
      </c>
      <c r="X189" s="7">
        <f t="shared" si="68"/>
        <v>0</v>
      </c>
      <c r="Y189" s="9">
        <f t="shared" si="69"/>
        <v>0</v>
      </c>
      <c r="Z189" s="9"/>
      <c r="AA189" s="9">
        <f t="shared" si="70"/>
        <v>-20</v>
      </c>
      <c r="AB189" s="9">
        <f t="shared" si="71"/>
        <v>-20</v>
      </c>
      <c r="AC189" s="13">
        <f t="shared" si="72"/>
        <v>405</v>
      </c>
      <c r="AD189" s="7">
        <f t="shared" si="73"/>
        <v>0</v>
      </c>
      <c r="AE189" s="13">
        <f t="shared" si="74"/>
        <v>-20</v>
      </c>
      <c r="AF189" s="13">
        <f t="shared" si="75"/>
        <v>0</v>
      </c>
      <c r="AG189" s="13">
        <f t="shared" si="76"/>
        <v>0</v>
      </c>
      <c r="AH189" s="13">
        <f t="shared" si="77"/>
        <v>0</v>
      </c>
      <c r="AI189" s="13">
        <f t="shared" si="78"/>
        <v>625</v>
      </c>
      <c r="AJ189" s="14">
        <f t="shared" si="79"/>
        <v>0</v>
      </c>
      <c r="AL189" s="12">
        <f t="shared" si="80"/>
        <v>628.25</v>
      </c>
      <c r="AM189" s="12">
        <f t="shared" si="81"/>
        <v>31</v>
      </c>
      <c r="AN189" s="12">
        <f t="shared" si="82"/>
        <v>-620</v>
      </c>
      <c r="AO189" s="12">
        <f t="shared" si="83"/>
        <v>11945</v>
      </c>
      <c r="AP189" s="12">
        <f>MAX(AO$4:AO189)</f>
        <v>12565</v>
      </c>
      <c r="AQ189" s="8">
        <f t="shared" si="84"/>
        <v>-4.9343414245921209E-2</v>
      </c>
      <c r="AS189" s="12">
        <f t="shared" si="85"/>
        <v>905.75</v>
      </c>
      <c r="AT189" s="12">
        <f t="shared" si="86"/>
        <v>45</v>
      </c>
      <c r="AU189" s="12">
        <f t="shared" si="87"/>
        <v>0</v>
      </c>
      <c r="AV189" s="12">
        <f t="shared" si="88"/>
        <v>18115</v>
      </c>
      <c r="AW189" s="12">
        <f>MAX(AV$4:AV189)</f>
        <v>18115</v>
      </c>
      <c r="AX189" s="8">
        <f t="shared" si="89"/>
        <v>0</v>
      </c>
      <c r="BH189" s="19"/>
      <c r="BI189" s="19"/>
      <c r="BJ189" s="12"/>
      <c r="BK189" s="12"/>
      <c r="BL189" s="12"/>
      <c r="BM189" s="8"/>
    </row>
    <row r="190" spans="1:65" x14ac:dyDescent="0.3">
      <c r="A190" s="1">
        <v>42739</v>
      </c>
      <c r="B190" s="1">
        <v>42740</v>
      </c>
      <c r="C190" s="1" t="s">
        <v>44</v>
      </c>
      <c r="D190" s="3">
        <v>205</v>
      </c>
      <c r="E190" s="3">
        <v>-200</v>
      </c>
      <c r="F190" s="3">
        <f t="shared" si="60"/>
        <v>5</v>
      </c>
      <c r="G190" s="11">
        <f t="shared" si="61"/>
        <v>1</v>
      </c>
      <c r="H190" s="3" t="s">
        <v>37</v>
      </c>
      <c r="L190" s="2">
        <f t="shared" si="62"/>
        <v>1</v>
      </c>
      <c r="M190" s="2" t="s">
        <v>20</v>
      </c>
      <c r="N190" s="14">
        <v>8</v>
      </c>
      <c r="O190" s="2">
        <v>72940</v>
      </c>
      <c r="P190" s="2">
        <v>73021</v>
      </c>
      <c r="Q190" s="2">
        <v>72771</v>
      </c>
      <c r="R190" s="9">
        <f t="shared" si="63"/>
        <v>8.9</v>
      </c>
      <c r="S190" s="9">
        <f t="shared" si="64"/>
        <v>16.100000000000001</v>
      </c>
      <c r="U190" s="9">
        <f t="shared" si="65"/>
        <v>-8.9</v>
      </c>
      <c r="V190" s="9">
        <f t="shared" si="66"/>
        <v>16.100000000000001</v>
      </c>
      <c r="W190" s="7">
        <f t="shared" si="67"/>
        <v>1</v>
      </c>
      <c r="X190" s="7">
        <f t="shared" si="68"/>
        <v>1</v>
      </c>
      <c r="Y190" s="9">
        <f t="shared" si="69"/>
        <v>0</v>
      </c>
      <c r="Z190" s="9"/>
      <c r="AA190" s="9">
        <f t="shared" si="70"/>
        <v>-20</v>
      </c>
      <c r="AB190" s="9">
        <f t="shared" si="71"/>
        <v>15</v>
      </c>
      <c r="AC190" s="13">
        <f t="shared" si="72"/>
        <v>420</v>
      </c>
      <c r="AD190" s="7">
        <f t="shared" si="73"/>
        <v>1</v>
      </c>
      <c r="AE190" s="13">
        <f t="shared" si="74"/>
        <v>0</v>
      </c>
      <c r="AF190" s="13">
        <f t="shared" si="75"/>
        <v>0</v>
      </c>
      <c r="AG190" s="13">
        <f t="shared" si="76"/>
        <v>0</v>
      </c>
      <c r="AH190" s="13">
        <f t="shared" si="77"/>
        <v>15</v>
      </c>
      <c r="AI190" s="13">
        <f t="shared" si="78"/>
        <v>640</v>
      </c>
      <c r="AJ190" s="14">
        <f t="shared" si="79"/>
        <v>1</v>
      </c>
      <c r="AL190" s="12">
        <f t="shared" si="80"/>
        <v>597.25</v>
      </c>
      <c r="AM190" s="12">
        <f t="shared" si="81"/>
        <v>29</v>
      </c>
      <c r="AN190" s="12">
        <f t="shared" si="82"/>
        <v>435</v>
      </c>
      <c r="AO190" s="12">
        <f t="shared" si="83"/>
        <v>12380</v>
      </c>
      <c r="AP190" s="12">
        <f>MAX(AO$4:AO190)</f>
        <v>12565</v>
      </c>
      <c r="AQ190" s="8">
        <f t="shared" si="84"/>
        <v>-1.4723438121766812E-2</v>
      </c>
      <c r="AS190" s="12">
        <f t="shared" si="85"/>
        <v>905.75</v>
      </c>
      <c r="AT190" s="12">
        <f t="shared" si="86"/>
        <v>45</v>
      </c>
      <c r="AU190" s="12">
        <f t="shared" si="87"/>
        <v>675</v>
      </c>
      <c r="AV190" s="12">
        <f t="shared" si="88"/>
        <v>18790</v>
      </c>
      <c r="AW190" s="12">
        <f>MAX(AV$4:AV190)</f>
        <v>18790</v>
      </c>
      <c r="AX190" s="8">
        <f t="shared" si="89"/>
        <v>0</v>
      </c>
      <c r="BH190" s="19"/>
      <c r="BI190" s="19"/>
      <c r="BJ190" s="12"/>
      <c r="BK190" s="12"/>
      <c r="BL190" s="12"/>
      <c r="BM190" s="8"/>
    </row>
    <row r="191" spans="1:65" x14ac:dyDescent="0.3">
      <c r="A191" s="1">
        <v>42740</v>
      </c>
      <c r="B191" s="1">
        <v>42740</v>
      </c>
      <c r="C191" s="1" t="s">
        <v>44</v>
      </c>
      <c r="D191" s="3">
        <v>1315</v>
      </c>
      <c r="E191" s="3">
        <v>-200</v>
      </c>
      <c r="F191" s="3">
        <f t="shared" si="60"/>
        <v>1115</v>
      </c>
      <c r="G191" s="11">
        <f t="shared" si="61"/>
        <v>0</v>
      </c>
      <c r="H191" s="3" t="s">
        <v>37</v>
      </c>
      <c r="I191" s="2" t="s">
        <v>11</v>
      </c>
      <c r="J191" s="2">
        <v>12</v>
      </c>
      <c r="L191" s="2">
        <f t="shared" si="62"/>
        <v>1</v>
      </c>
      <c r="M191" s="2" t="s">
        <v>21</v>
      </c>
      <c r="N191" s="14">
        <v>8</v>
      </c>
      <c r="O191" s="2">
        <v>72840</v>
      </c>
      <c r="P191" s="2">
        <v>72828</v>
      </c>
      <c r="Q191" s="2">
        <v>73560</v>
      </c>
      <c r="R191" s="9">
        <f t="shared" si="63"/>
        <v>2</v>
      </c>
      <c r="S191" s="9">
        <f t="shared" si="64"/>
        <v>71.2</v>
      </c>
      <c r="U191" s="9">
        <f t="shared" si="65"/>
        <v>-2</v>
      </c>
      <c r="V191" s="9">
        <f t="shared" si="66"/>
        <v>71.2</v>
      </c>
      <c r="W191" s="7">
        <f t="shared" si="67"/>
        <v>1</v>
      </c>
      <c r="X191" s="7">
        <f t="shared" si="68"/>
        <v>0</v>
      </c>
      <c r="Y191" s="9">
        <f t="shared" si="69"/>
        <v>0</v>
      </c>
      <c r="Z191" s="9"/>
      <c r="AA191" s="9">
        <f t="shared" si="70"/>
        <v>0</v>
      </c>
      <c r="AB191" s="9">
        <f t="shared" si="71"/>
        <v>15</v>
      </c>
      <c r="AC191" s="13">
        <f t="shared" si="72"/>
        <v>435</v>
      </c>
      <c r="AD191" s="7">
        <f t="shared" si="73"/>
        <v>1</v>
      </c>
      <c r="AE191" s="13">
        <f t="shared" si="74"/>
        <v>15</v>
      </c>
      <c r="AF191" s="13">
        <f t="shared" si="75"/>
        <v>0</v>
      </c>
      <c r="AG191" s="13">
        <f t="shared" si="76"/>
        <v>0</v>
      </c>
      <c r="AH191" s="13">
        <f t="shared" si="77"/>
        <v>0</v>
      </c>
      <c r="AI191" s="13">
        <f t="shared" si="78"/>
        <v>640</v>
      </c>
      <c r="AJ191" s="14">
        <f t="shared" si="79"/>
        <v>0</v>
      </c>
      <c r="AL191" s="12">
        <f t="shared" si="80"/>
        <v>597.25</v>
      </c>
      <c r="AM191" s="12">
        <f t="shared" si="81"/>
        <v>29</v>
      </c>
      <c r="AN191" s="12">
        <f t="shared" si="82"/>
        <v>435</v>
      </c>
      <c r="AO191" s="12">
        <f t="shared" si="83"/>
        <v>12815</v>
      </c>
      <c r="AP191" s="12">
        <f>MAX(AO$4:AO191)</f>
        <v>12815</v>
      </c>
      <c r="AQ191" s="8">
        <f t="shared" si="84"/>
        <v>0</v>
      </c>
      <c r="AS191" s="12">
        <f t="shared" si="85"/>
        <v>939.5</v>
      </c>
      <c r="AT191" s="12">
        <f t="shared" si="86"/>
        <v>46</v>
      </c>
      <c r="AU191" s="12">
        <f t="shared" si="87"/>
        <v>0</v>
      </c>
      <c r="AV191" s="12">
        <f t="shared" si="88"/>
        <v>18790</v>
      </c>
      <c r="AW191" s="12">
        <f>MAX(AV$4:AV191)</f>
        <v>18790</v>
      </c>
      <c r="AX191" s="8">
        <f t="shared" si="89"/>
        <v>0</v>
      </c>
      <c r="BH191" s="19"/>
      <c r="BI191" s="19"/>
      <c r="BJ191" s="12"/>
      <c r="BK191" s="12"/>
      <c r="BL191" s="12"/>
      <c r="BM191" s="8"/>
    </row>
    <row r="192" spans="1:65" x14ac:dyDescent="0.3">
      <c r="A192" s="1">
        <v>42741</v>
      </c>
      <c r="B192" s="1">
        <v>42741</v>
      </c>
      <c r="C192" s="1" t="s">
        <v>45</v>
      </c>
      <c r="D192" s="3">
        <v>1330</v>
      </c>
      <c r="E192" s="3">
        <v>0</v>
      </c>
      <c r="F192" s="3">
        <f t="shared" si="60"/>
        <v>1330</v>
      </c>
      <c r="G192" s="11">
        <f t="shared" si="61"/>
        <v>0</v>
      </c>
      <c r="H192" s="3" t="s">
        <v>17</v>
      </c>
      <c r="K192" s="2" t="s">
        <v>11</v>
      </c>
      <c r="L192" s="2">
        <f t="shared" si="62"/>
        <v>1</v>
      </c>
      <c r="M192" s="2" t="s">
        <v>21</v>
      </c>
      <c r="N192" s="14">
        <v>7</v>
      </c>
      <c r="O192" s="2">
        <v>105520</v>
      </c>
      <c r="P192" s="2">
        <v>105451</v>
      </c>
      <c r="Q192" s="2">
        <v>105869</v>
      </c>
      <c r="R192" s="9">
        <f t="shared" si="63"/>
        <v>7.6</v>
      </c>
      <c r="S192" s="9">
        <f t="shared" si="64"/>
        <v>34.200000000000003</v>
      </c>
      <c r="U192" s="9">
        <f t="shared" si="65"/>
        <v>-7.6</v>
      </c>
      <c r="V192" s="9">
        <f t="shared" si="66"/>
        <v>34.200000000000003</v>
      </c>
      <c r="W192" s="7">
        <f t="shared" si="67"/>
        <v>1</v>
      </c>
      <c r="X192" s="7">
        <f t="shared" si="68"/>
        <v>0</v>
      </c>
      <c r="Y192" s="9">
        <f t="shared" si="69"/>
        <v>0</v>
      </c>
      <c r="Z192" s="9"/>
      <c r="AA192" s="9">
        <f t="shared" si="70"/>
        <v>0</v>
      </c>
      <c r="AB192" s="9">
        <f t="shared" si="71"/>
        <v>15</v>
      </c>
      <c r="AC192" s="13">
        <f t="shared" si="72"/>
        <v>450</v>
      </c>
      <c r="AD192" s="7">
        <f t="shared" si="73"/>
        <v>1</v>
      </c>
      <c r="AE192" s="13">
        <f t="shared" si="74"/>
        <v>0</v>
      </c>
      <c r="AF192" s="13">
        <f t="shared" si="75"/>
        <v>15</v>
      </c>
      <c r="AG192" s="13">
        <f t="shared" si="76"/>
        <v>0</v>
      </c>
      <c r="AH192" s="13">
        <f t="shared" si="77"/>
        <v>0</v>
      </c>
      <c r="AI192" s="13">
        <f t="shared" si="78"/>
        <v>640</v>
      </c>
      <c r="AJ192" s="14">
        <f t="shared" si="79"/>
        <v>0</v>
      </c>
      <c r="AL192" s="12">
        <f t="shared" si="80"/>
        <v>640.75</v>
      </c>
      <c r="AM192" s="12">
        <f t="shared" si="81"/>
        <v>32</v>
      </c>
      <c r="AN192" s="12">
        <f t="shared" si="82"/>
        <v>480</v>
      </c>
      <c r="AO192" s="12">
        <f t="shared" si="83"/>
        <v>13295</v>
      </c>
      <c r="AP192" s="12">
        <f>MAX(AO$4:AO192)</f>
        <v>13295</v>
      </c>
      <c r="AQ192" s="8">
        <f t="shared" si="84"/>
        <v>0</v>
      </c>
      <c r="AS192" s="12">
        <f t="shared" si="85"/>
        <v>939.5</v>
      </c>
      <c r="AT192" s="12">
        <f t="shared" si="86"/>
        <v>46</v>
      </c>
      <c r="AU192" s="12">
        <f t="shared" si="87"/>
        <v>0</v>
      </c>
      <c r="AV192" s="12">
        <f t="shared" si="88"/>
        <v>18790</v>
      </c>
      <c r="AW192" s="12">
        <f>MAX(AV$4:AV192)</f>
        <v>18790</v>
      </c>
      <c r="AX192" s="8">
        <f t="shared" si="89"/>
        <v>0</v>
      </c>
      <c r="BH192" s="19"/>
      <c r="BI192" s="19"/>
      <c r="BJ192" s="12"/>
      <c r="BK192" s="12"/>
      <c r="BL192" s="12"/>
      <c r="BM192" s="8"/>
    </row>
    <row r="193" spans="1:65" x14ac:dyDescent="0.3">
      <c r="A193" s="1">
        <v>42741</v>
      </c>
      <c r="B193" s="1">
        <v>42741</v>
      </c>
      <c r="C193" s="1" t="s">
        <v>44</v>
      </c>
      <c r="D193" s="3">
        <v>1550</v>
      </c>
      <c r="E193" s="3">
        <v>-200</v>
      </c>
      <c r="F193" s="3">
        <f t="shared" si="60"/>
        <v>1350</v>
      </c>
      <c r="G193" s="11">
        <f t="shared" si="61"/>
        <v>0</v>
      </c>
      <c r="H193" s="3" t="s">
        <v>38</v>
      </c>
      <c r="K193" s="2" t="s">
        <v>11</v>
      </c>
      <c r="L193" s="2">
        <f t="shared" si="62"/>
        <v>1</v>
      </c>
      <c r="M193" s="2" t="s">
        <v>20</v>
      </c>
      <c r="N193" s="14">
        <v>7</v>
      </c>
      <c r="O193" s="2">
        <v>116560</v>
      </c>
      <c r="P193" s="2">
        <v>116742</v>
      </c>
      <c r="Q193" s="2">
        <v>116303</v>
      </c>
      <c r="R193" s="9">
        <f t="shared" si="63"/>
        <v>18.899999999999999</v>
      </c>
      <c r="S193" s="9">
        <f t="shared" si="64"/>
        <v>25</v>
      </c>
      <c r="U193" s="9">
        <f t="shared" si="65"/>
        <v>-18.899999999999999</v>
      </c>
      <c r="V193" s="9">
        <f t="shared" si="66"/>
        <v>25</v>
      </c>
      <c r="W193" s="7">
        <f t="shared" si="67"/>
        <v>1</v>
      </c>
      <c r="X193" s="7">
        <f t="shared" si="68"/>
        <v>0</v>
      </c>
      <c r="Y193" s="9">
        <f t="shared" si="69"/>
        <v>0</v>
      </c>
      <c r="Z193" s="9"/>
      <c r="AA193" s="9">
        <f t="shared" si="70"/>
        <v>0</v>
      </c>
      <c r="AB193" s="9">
        <f t="shared" si="71"/>
        <v>15</v>
      </c>
      <c r="AC193" s="13">
        <f t="shared" si="72"/>
        <v>465</v>
      </c>
      <c r="AD193" s="7">
        <f t="shared" si="73"/>
        <v>1</v>
      </c>
      <c r="AE193" s="13">
        <f t="shared" si="74"/>
        <v>0</v>
      </c>
      <c r="AF193" s="13">
        <f t="shared" si="75"/>
        <v>15</v>
      </c>
      <c r="AG193" s="13">
        <f t="shared" si="76"/>
        <v>0</v>
      </c>
      <c r="AH193" s="13">
        <f t="shared" si="77"/>
        <v>0</v>
      </c>
      <c r="AI193" s="13">
        <f t="shared" si="78"/>
        <v>640</v>
      </c>
      <c r="AJ193" s="14">
        <f t="shared" si="79"/>
        <v>0</v>
      </c>
      <c r="AL193" s="12">
        <f t="shared" si="80"/>
        <v>640.75</v>
      </c>
      <c r="AM193" s="12">
        <f t="shared" si="81"/>
        <v>32</v>
      </c>
      <c r="AN193" s="12">
        <f t="shared" si="82"/>
        <v>480</v>
      </c>
      <c r="AO193" s="12">
        <f t="shared" si="83"/>
        <v>13775</v>
      </c>
      <c r="AP193" s="12">
        <f>MAX(AO$4:AO193)</f>
        <v>13775</v>
      </c>
      <c r="AQ193" s="8">
        <f t="shared" si="84"/>
        <v>0</v>
      </c>
      <c r="AS193" s="12">
        <f t="shared" si="85"/>
        <v>939.5</v>
      </c>
      <c r="AT193" s="12">
        <f t="shared" si="86"/>
        <v>46</v>
      </c>
      <c r="AU193" s="12">
        <f t="shared" si="87"/>
        <v>0</v>
      </c>
      <c r="AV193" s="12">
        <f t="shared" si="88"/>
        <v>18790</v>
      </c>
      <c r="AW193" s="12">
        <f>MAX(AV$4:AV193)</f>
        <v>18790</v>
      </c>
      <c r="AX193" s="8">
        <f t="shared" si="89"/>
        <v>0</v>
      </c>
      <c r="BH193" s="19"/>
      <c r="BI193" s="19"/>
      <c r="BJ193" s="12"/>
      <c r="BK193" s="12"/>
      <c r="BL193" s="12"/>
      <c r="BM193" s="8"/>
    </row>
    <row r="194" spans="1:65" x14ac:dyDescent="0.3">
      <c r="A194" s="1">
        <v>42740</v>
      </c>
      <c r="B194" s="1">
        <v>42744</v>
      </c>
      <c r="C194" s="1" t="s">
        <v>44</v>
      </c>
      <c r="D194" s="3">
        <v>530</v>
      </c>
      <c r="E194" s="3">
        <v>-200</v>
      </c>
      <c r="F194" s="3">
        <f t="shared" si="60"/>
        <v>330</v>
      </c>
      <c r="G194" s="11">
        <f t="shared" si="61"/>
        <v>4</v>
      </c>
      <c r="H194" s="3" t="s">
        <v>38</v>
      </c>
      <c r="I194" s="2" t="s">
        <v>11</v>
      </c>
      <c r="J194" s="2">
        <v>16</v>
      </c>
      <c r="L194" s="2">
        <f t="shared" si="62"/>
        <v>1</v>
      </c>
      <c r="M194" s="2" t="s">
        <v>20</v>
      </c>
      <c r="N194" s="14">
        <v>7</v>
      </c>
      <c r="O194" s="2">
        <v>117350</v>
      </c>
      <c r="P194" s="2">
        <v>117525</v>
      </c>
      <c r="Q194" s="2">
        <v>115947</v>
      </c>
      <c r="R194" s="9">
        <f t="shared" si="63"/>
        <v>18.2</v>
      </c>
      <c r="S194" s="9">
        <f t="shared" si="64"/>
        <v>139.6</v>
      </c>
      <c r="U194" s="9">
        <f t="shared" si="65"/>
        <v>-18.2</v>
      </c>
      <c r="V194" s="9">
        <f t="shared" si="66"/>
        <v>139.6</v>
      </c>
      <c r="W194" s="7">
        <f t="shared" si="67"/>
        <v>1</v>
      </c>
      <c r="X194" s="7">
        <f t="shared" si="68"/>
        <v>0</v>
      </c>
      <c r="Y194" s="9">
        <f t="shared" si="69"/>
        <v>0</v>
      </c>
      <c r="Z194" s="9"/>
      <c r="AA194" s="9">
        <f t="shared" si="70"/>
        <v>0</v>
      </c>
      <c r="AB194" s="9">
        <f t="shared" si="71"/>
        <v>15</v>
      </c>
      <c r="AC194" s="13">
        <f t="shared" si="72"/>
        <v>480</v>
      </c>
      <c r="AD194" s="7">
        <f t="shared" si="73"/>
        <v>1</v>
      </c>
      <c r="AE194" s="13">
        <f t="shared" si="74"/>
        <v>15</v>
      </c>
      <c r="AF194" s="13">
        <f t="shared" si="75"/>
        <v>0</v>
      </c>
      <c r="AG194" s="13">
        <f t="shared" si="76"/>
        <v>0</v>
      </c>
      <c r="AH194" s="13">
        <f t="shared" si="77"/>
        <v>0</v>
      </c>
      <c r="AI194" s="13">
        <f t="shared" si="78"/>
        <v>640</v>
      </c>
      <c r="AJ194" s="14">
        <f t="shared" si="79"/>
        <v>0</v>
      </c>
      <c r="AL194" s="12">
        <f t="shared" si="80"/>
        <v>688.75</v>
      </c>
      <c r="AM194" s="12">
        <f t="shared" si="81"/>
        <v>34</v>
      </c>
      <c r="AN194" s="12">
        <f t="shared" si="82"/>
        <v>510</v>
      </c>
      <c r="AO194" s="12">
        <f t="shared" si="83"/>
        <v>14285</v>
      </c>
      <c r="AP194" s="12">
        <f>MAX(AO$4:AO194)</f>
        <v>14285</v>
      </c>
      <c r="AQ194" s="8">
        <f t="shared" si="84"/>
        <v>0</v>
      </c>
      <c r="AS194" s="12">
        <f t="shared" si="85"/>
        <v>939.5</v>
      </c>
      <c r="AT194" s="12">
        <f t="shared" si="86"/>
        <v>46</v>
      </c>
      <c r="AU194" s="12">
        <f t="shared" si="87"/>
        <v>0</v>
      </c>
      <c r="AV194" s="12">
        <f t="shared" si="88"/>
        <v>18790</v>
      </c>
      <c r="AW194" s="12">
        <f>MAX(AV$4:AV194)</f>
        <v>18790</v>
      </c>
      <c r="AX194" s="8">
        <f t="shared" si="89"/>
        <v>0</v>
      </c>
      <c r="BH194" s="19"/>
      <c r="BI194" s="19"/>
      <c r="BJ194" s="12"/>
      <c r="BK194" s="12"/>
      <c r="BL194" s="12"/>
      <c r="BM194" s="8"/>
    </row>
    <row r="195" spans="1:65" x14ac:dyDescent="0.3">
      <c r="A195" s="1">
        <v>42744</v>
      </c>
      <c r="B195" s="1">
        <v>42744</v>
      </c>
      <c r="C195" s="1" t="s">
        <v>44</v>
      </c>
      <c r="D195" s="3">
        <v>1520</v>
      </c>
      <c r="E195" s="3">
        <v>-200</v>
      </c>
      <c r="F195" s="3">
        <f t="shared" si="60"/>
        <v>1320</v>
      </c>
      <c r="G195" s="11">
        <f t="shared" si="61"/>
        <v>0</v>
      </c>
      <c r="H195" s="3" t="s">
        <v>38</v>
      </c>
      <c r="L195" s="2">
        <f t="shared" si="62"/>
        <v>1</v>
      </c>
      <c r="M195" s="2" t="s">
        <v>21</v>
      </c>
      <c r="N195" s="14">
        <v>7</v>
      </c>
      <c r="O195" s="2">
        <v>116490</v>
      </c>
      <c r="P195" s="2">
        <v>116290</v>
      </c>
      <c r="Q195" s="2">
        <v>116606</v>
      </c>
      <c r="R195" s="9">
        <f t="shared" si="63"/>
        <v>20.7</v>
      </c>
      <c r="S195" s="9">
        <f t="shared" si="64"/>
        <v>10.9</v>
      </c>
      <c r="U195" s="9">
        <f t="shared" si="65"/>
        <v>-20.7</v>
      </c>
      <c r="V195" s="9">
        <f t="shared" si="66"/>
        <v>10.9</v>
      </c>
      <c r="W195" s="7">
        <f t="shared" si="67"/>
        <v>1</v>
      </c>
      <c r="X195" s="7">
        <f t="shared" si="68"/>
        <v>1</v>
      </c>
      <c r="Y195" s="9">
        <f t="shared" si="69"/>
        <v>-20</v>
      </c>
      <c r="Z195" s="9"/>
      <c r="AA195" s="9">
        <f t="shared" si="70"/>
        <v>-20</v>
      </c>
      <c r="AB195" s="9">
        <f t="shared" si="71"/>
        <v>-20</v>
      </c>
      <c r="AC195" s="13">
        <f t="shared" si="72"/>
        <v>460</v>
      </c>
      <c r="AD195" s="7">
        <f t="shared" si="73"/>
        <v>0</v>
      </c>
      <c r="AE195" s="13">
        <f t="shared" si="74"/>
        <v>0</v>
      </c>
      <c r="AF195" s="13">
        <f t="shared" si="75"/>
        <v>0</v>
      </c>
      <c r="AG195" s="13">
        <f t="shared" si="76"/>
        <v>0</v>
      </c>
      <c r="AH195" s="13">
        <f t="shared" si="77"/>
        <v>-20</v>
      </c>
      <c r="AI195" s="13">
        <f t="shared" si="78"/>
        <v>620</v>
      </c>
      <c r="AJ195" s="14">
        <f t="shared" si="79"/>
        <v>0</v>
      </c>
      <c r="AL195" s="12">
        <f t="shared" si="80"/>
        <v>688.75</v>
      </c>
      <c r="AM195" s="12">
        <f t="shared" si="81"/>
        <v>34</v>
      </c>
      <c r="AN195" s="12">
        <f t="shared" si="82"/>
        <v>-680</v>
      </c>
      <c r="AO195" s="12">
        <f t="shared" si="83"/>
        <v>13605</v>
      </c>
      <c r="AP195" s="12">
        <f>MAX(AO$4:AO195)</f>
        <v>14285</v>
      </c>
      <c r="AQ195" s="8">
        <f t="shared" si="84"/>
        <v>-4.7602380119005951E-2</v>
      </c>
      <c r="AS195" s="12">
        <f t="shared" si="85"/>
        <v>939.5</v>
      </c>
      <c r="AT195" s="12">
        <f t="shared" si="86"/>
        <v>46</v>
      </c>
      <c r="AU195" s="12">
        <f t="shared" si="87"/>
        <v>-920</v>
      </c>
      <c r="AV195" s="12">
        <f t="shared" si="88"/>
        <v>17870</v>
      </c>
      <c r="AW195" s="12">
        <f>MAX(AV$4:AV195)</f>
        <v>18790</v>
      </c>
      <c r="AX195" s="8">
        <f t="shared" si="89"/>
        <v>-4.8962213943587012E-2</v>
      </c>
      <c r="BH195" s="19"/>
      <c r="BI195" s="19"/>
      <c r="BJ195" s="12"/>
      <c r="BK195" s="12"/>
      <c r="BL195" s="12"/>
      <c r="BM195" s="8"/>
    </row>
    <row r="196" spans="1:65" x14ac:dyDescent="0.3">
      <c r="A196" s="1">
        <v>42744</v>
      </c>
      <c r="B196" s="1">
        <v>42744</v>
      </c>
      <c r="C196" s="1" t="s">
        <v>44</v>
      </c>
      <c r="D196" s="3">
        <v>1745</v>
      </c>
      <c r="E196" s="3">
        <v>-200</v>
      </c>
      <c r="F196" s="3">
        <f t="shared" si="60"/>
        <v>1545</v>
      </c>
      <c r="G196" s="11">
        <f t="shared" si="61"/>
        <v>0</v>
      </c>
      <c r="H196" s="3" t="s">
        <v>43</v>
      </c>
      <c r="L196" s="2">
        <f t="shared" si="62"/>
        <v>1</v>
      </c>
      <c r="M196" s="2" t="s">
        <v>21</v>
      </c>
      <c r="N196" s="14">
        <v>10</v>
      </c>
      <c r="O196" s="2">
        <v>132150</v>
      </c>
      <c r="P196" s="2">
        <v>131961</v>
      </c>
      <c r="Q196" s="2">
        <v>132402</v>
      </c>
      <c r="R196" s="9">
        <f t="shared" si="63"/>
        <v>19.899999999999999</v>
      </c>
      <c r="S196" s="9">
        <f t="shared" si="64"/>
        <v>24.2</v>
      </c>
      <c r="U196" s="9">
        <f t="shared" si="65"/>
        <v>-19.899999999999999</v>
      </c>
      <c r="V196" s="9">
        <f t="shared" si="66"/>
        <v>24.2</v>
      </c>
      <c r="W196" s="7">
        <f t="shared" si="67"/>
        <v>1</v>
      </c>
      <c r="X196" s="7">
        <f t="shared" si="68"/>
        <v>1</v>
      </c>
      <c r="Y196" s="9">
        <f t="shared" si="69"/>
        <v>0</v>
      </c>
      <c r="Z196" s="9"/>
      <c r="AA196" s="9">
        <f t="shared" si="70"/>
        <v>0</v>
      </c>
      <c r="AB196" s="9">
        <f t="shared" si="71"/>
        <v>15</v>
      </c>
      <c r="AC196" s="13">
        <f t="shared" si="72"/>
        <v>475</v>
      </c>
      <c r="AD196" s="7">
        <f t="shared" si="73"/>
        <v>1</v>
      </c>
      <c r="AE196" s="13">
        <f t="shared" si="74"/>
        <v>0</v>
      </c>
      <c r="AF196" s="13">
        <f t="shared" si="75"/>
        <v>0</v>
      </c>
      <c r="AG196" s="13">
        <f t="shared" si="76"/>
        <v>0</v>
      </c>
      <c r="AH196" s="13">
        <f t="shared" si="77"/>
        <v>15</v>
      </c>
      <c r="AI196" s="13">
        <f t="shared" si="78"/>
        <v>635</v>
      </c>
      <c r="AJ196" s="14">
        <f t="shared" si="79"/>
        <v>1</v>
      </c>
      <c r="AL196" s="12">
        <f t="shared" si="80"/>
        <v>688.75</v>
      </c>
      <c r="AM196" s="12">
        <f t="shared" si="81"/>
        <v>34</v>
      </c>
      <c r="AN196" s="12">
        <f t="shared" si="82"/>
        <v>510</v>
      </c>
      <c r="AO196" s="12">
        <f t="shared" si="83"/>
        <v>14115</v>
      </c>
      <c r="AP196" s="12">
        <f>MAX(AO$4:AO196)</f>
        <v>14285</v>
      </c>
      <c r="AQ196" s="8">
        <f t="shared" si="84"/>
        <v>-1.1900595029751488E-2</v>
      </c>
      <c r="AS196" s="12">
        <f t="shared" si="85"/>
        <v>939.5</v>
      </c>
      <c r="AT196" s="12">
        <f t="shared" si="86"/>
        <v>46</v>
      </c>
      <c r="AU196" s="12">
        <f t="shared" si="87"/>
        <v>690</v>
      </c>
      <c r="AV196" s="12">
        <f t="shared" si="88"/>
        <v>18560</v>
      </c>
      <c r="AW196" s="12">
        <f>MAX(AV$4:AV196)</f>
        <v>18790</v>
      </c>
      <c r="AX196" s="8">
        <f t="shared" si="89"/>
        <v>-1.2240553485896753E-2</v>
      </c>
      <c r="BH196" s="19"/>
      <c r="BI196" s="19"/>
      <c r="BJ196" s="12"/>
      <c r="BK196" s="12"/>
      <c r="BL196" s="12"/>
      <c r="BM196" s="8"/>
    </row>
    <row r="197" spans="1:65" x14ac:dyDescent="0.3">
      <c r="A197" s="1">
        <v>42744</v>
      </c>
      <c r="B197" s="1">
        <v>42744</v>
      </c>
      <c r="C197" s="1" t="s">
        <v>44</v>
      </c>
      <c r="D197" s="3">
        <v>1840</v>
      </c>
      <c r="E197" s="3">
        <v>-200</v>
      </c>
      <c r="F197" s="3">
        <f t="shared" ref="F197:F260" si="90">D197+E197</f>
        <v>1640</v>
      </c>
      <c r="G197" s="11">
        <f t="shared" ref="G197:G260" si="91">B197-A197</f>
        <v>0</v>
      </c>
      <c r="H197" s="3" t="s">
        <v>38</v>
      </c>
      <c r="I197" s="2" t="s">
        <v>11</v>
      </c>
      <c r="J197" s="2">
        <v>40</v>
      </c>
      <c r="L197" s="2">
        <f t="shared" ref="L197:L260" si="92">IF(AND(F197&gt;=L$3,F197&lt;=L$4),0,1)</f>
        <v>1</v>
      </c>
      <c r="M197" s="2" t="s">
        <v>21</v>
      </c>
      <c r="N197" s="14">
        <v>7</v>
      </c>
      <c r="O197" s="2">
        <v>116090</v>
      </c>
      <c r="P197" s="2">
        <v>115947</v>
      </c>
      <c r="Q197" s="2">
        <v>116284</v>
      </c>
      <c r="R197" s="9">
        <f t="shared" ref="R197:R260" si="93">IF(M197="short",((P197-O197)+N197)/10,((O197-P197)+N197)/10)</f>
        <v>15</v>
      </c>
      <c r="S197" s="9">
        <f t="shared" ref="S197:S260" si="94">IF(M197="long",((Q197-O197)-N197)/10,((O197-Q197)-N197)/10)</f>
        <v>18.7</v>
      </c>
      <c r="U197" s="9">
        <f t="shared" ref="U197:U260" si="95">U$4-R197</f>
        <v>-15</v>
      </c>
      <c r="V197" s="9">
        <f t="shared" ref="V197:V260" si="96">S197+U$4</f>
        <v>18.7</v>
      </c>
      <c r="W197" s="7">
        <f t="shared" ref="W197:W260" si="97">IF(-U197&gt;N197/10,1, )</f>
        <v>1</v>
      </c>
      <c r="X197" s="7">
        <f t="shared" ref="X197:X260" si="98">IF(OR(I197="yes",K197="yes"),0,L197*W197)</f>
        <v>0</v>
      </c>
      <c r="Y197" s="9">
        <f t="shared" ref="Y197:Y260" si="99">IF(U197&lt;=-Y$3,-Y$3,0)</f>
        <v>0</v>
      </c>
      <c r="Z197" s="9"/>
      <c r="AA197" s="9">
        <f t="shared" ref="AA197:AA260" si="100">IF(AND(Y197=0,S197&gt;=AA$3-(N197/10)),0,-Y$3*W197)</f>
        <v>-20</v>
      </c>
      <c r="AB197" s="9">
        <f t="shared" ref="AB197:AB260" si="101">IF(AND(Y197=0,V197&gt;AB$3),AB$3*W197,AA197*W197)</f>
        <v>15</v>
      </c>
      <c r="AC197" s="13">
        <f t="shared" ref="AC197:AC260" si="102">AC196+AB197</f>
        <v>490</v>
      </c>
      <c r="AD197" s="7">
        <f t="shared" ref="AD197:AD260" si="103">IF(AB197&gt;0,1, )</f>
        <v>1</v>
      </c>
      <c r="AE197" s="13">
        <f t="shared" ref="AE197:AE260" si="104">IF(I197="yes",AB197,)</f>
        <v>15</v>
      </c>
      <c r="AF197" s="13">
        <f t="shared" ref="AF197:AF260" si="105">IF(K197="yes",AB197, )</f>
        <v>0</v>
      </c>
      <c r="AG197" s="13">
        <f t="shared" ref="AG197:AG260" si="106">IF(L197=1, ,AB197)</f>
        <v>0</v>
      </c>
      <c r="AH197" s="13">
        <f t="shared" ref="AH197:AH260" si="107">X197*AB197</f>
        <v>0</v>
      </c>
      <c r="AI197" s="13">
        <f t="shared" ref="AI197:AI260" si="108">AI196+AH197</f>
        <v>635</v>
      </c>
      <c r="AJ197" s="14">
        <f t="shared" ref="AJ197:AJ260" si="109">IF(AH197&gt;0,1, )</f>
        <v>0</v>
      </c>
      <c r="AL197" s="12">
        <f t="shared" ref="AL197:AL260" si="110">IF(B197=B196,AL196,AO196*AL$3)</f>
        <v>688.75</v>
      </c>
      <c r="AM197" s="12">
        <f t="shared" ref="AM197:AM260" si="111">INT(AL197/AM$3)</f>
        <v>34</v>
      </c>
      <c r="AN197" s="12">
        <f t="shared" ref="AN197:AN260" si="112">AB197*AM197</f>
        <v>510</v>
      </c>
      <c r="AO197" s="12">
        <f t="shared" ref="AO197:AO260" si="113">AO196+AN197</f>
        <v>14625</v>
      </c>
      <c r="AP197" s="12">
        <f>MAX(AO$4:AO197)</f>
        <v>14625</v>
      </c>
      <c r="AQ197" s="8">
        <f t="shared" ref="AQ197:AQ260" si="114">(AO197-AP197)/AP197</f>
        <v>0</v>
      </c>
      <c r="AS197" s="12">
        <f t="shared" ref="AS197:AS260" si="115">IF(I197=I196,AS196,AV196*AS$3)</f>
        <v>928</v>
      </c>
      <c r="AT197" s="12">
        <f t="shared" ref="AT197:AT260" si="116">INT(AS197/AT$3)</f>
        <v>46</v>
      </c>
      <c r="AU197" s="12">
        <f t="shared" ref="AU197:AU260" si="117">AH197*AT197</f>
        <v>0</v>
      </c>
      <c r="AV197" s="12">
        <f t="shared" ref="AV197:AV260" si="118">AV196+AU197</f>
        <v>18560</v>
      </c>
      <c r="AW197" s="12">
        <f>MAX(AV$4:AV197)</f>
        <v>18790</v>
      </c>
      <c r="AX197" s="8">
        <f t="shared" ref="AX197:AX260" si="119">(AV197-AW197)/AW197</f>
        <v>-1.2240553485896753E-2</v>
      </c>
      <c r="BH197" s="19"/>
      <c r="BI197" s="19"/>
      <c r="BJ197" s="12"/>
      <c r="BK197" s="12"/>
      <c r="BL197" s="12"/>
      <c r="BM197" s="8"/>
    </row>
    <row r="198" spans="1:65" x14ac:dyDescent="0.3">
      <c r="A198" s="1">
        <v>42745</v>
      </c>
      <c r="B198" s="1">
        <v>42745</v>
      </c>
      <c r="C198" s="1" t="s">
        <v>45</v>
      </c>
      <c r="D198" s="3">
        <v>1200</v>
      </c>
      <c r="E198" s="3">
        <v>0</v>
      </c>
      <c r="F198" s="3">
        <f t="shared" si="90"/>
        <v>1200</v>
      </c>
      <c r="G198" s="11">
        <f t="shared" si="91"/>
        <v>0</v>
      </c>
      <c r="H198" s="3" t="s">
        <v>17</v>
      </c>
      <c r="L198" s="2">
        <f t="shared" si="92"/>
        <v>1</v>
      </c>
      <c r="M198" s="2" t="s">
        <v>21</v>
      </c>
      <c r="N198" s="14">
        <v>7</v>
      </c>
      <c r="O198" s="2">
        <v>105680</v>
      </c>
      <c r="P198" s="2">
        <v>105580</v>
      </c>
      <c r="Q198" s="2">
        <v>106045</v>
      </c>
      <c r="R198" s="9">
        <f t="shared" si="93"/>
        <v>10.7</v>
      </c>
      <c r="S198" s="9">
        <f t="shared" si="94"/>
        <v>35.799999999999997</v>
      </c>
      <c r="U198" s="9">
        <f t="shared" si="95"/>
        <v>-10.7</v>
      </c>
      <c r="V198" s="9">
        <f t="shared" si="96"/>
        <v>35.799999999999997</v>
      </c>
      <c r="W198" s="7">
        <f t="shared" si="97"/>
        <v>1</v>
      </c>
      <c r="X198" s="7">
        <f t="shared" si="98"/>
        <v>1</v>
      </c>
      <c r="Y198" s="9">
        <f t="shared" si="99"/>
        <v>0</v>
      </c>
      <c r="Z198" s="9"/>
      <c r="AA198" s="9">
        <f t="shared" si="100"/>
        <v>0</v>
      </c>
      <c r="AB198" s="9">
        <f t="shared" si="101"/>
        <v>15</v>
      </c>
      <c r="AC198" s="13">
        <f t="shared" si="102"/>
        <v>505</v>
      </c>
      <c r="AD198" s="7">
        <f t="shared" si="103"/>
        <v>1</v>
      </c>
      <c r="AE198" s="13">
        <f t="shared" si="104"/>
        <v>0</v>
      </c>
      <c r="AF198" s="13">
        <f t="shared" si="105"/>
        <v>0</v>
      </c>
      <c r="AG198" s="13">
        <f t="shared" si="106"/>
        <v>0</v>
      </c>
      <c r="AH198" s="13">
        <f t="shared" si="107"/>
        <v>15</v>
      </c>
      <c r="AI198" s="13">
        <f t="shared" si="108"/>
        <v>650</v>
      </c>
      <c r="AJ198" s="14">
        <f t="shared" si="109"/>
        <v>1</v>
      </c>
      <c r="AL198" s="12">
        <f t="shared" si="110"/>
        <v>731.25</v>
      </c>
      <c r="AM198" s="12">
        <f t="shared" si="111"/>
        <v>36</v>
      </c>
      <c r="AN198" s="12">
        <f t="shared" si="112"/>
        <v>540</v>
      </c>
      <c r="AO198" s="12">
        <f t="shared" si="113"/>
        <v>15165</v>
      </c>
      <c r="AP198" s="12">
        <f>MAX(AO$4:AO198)</f>
        <v>15165</v>
      </c>
      <c r="AQ198" s="8">
        <f t="shared" si="114"/>
        <v>0</v>
      </c>
      <c r="AS198" s="12">
        <f t="shared" si="115"/>
        <v>928</v>
      </c>
      <c r="AT198" s="12">
        <f t="shared" si="116"/>
        <v>46</v>
      </c>
      <c r="AU198" s="12">
        <f t="shared" si="117"/>
        <v>690</v>
      </c>
      <c r="AV198" s="12">
        <f t="shared" si="118"/>
        <v>19250</v>
      </c>
      <c r="AW198" s="12">
        <f>MAX(AV$4:AV198)</f>
        <v>19250</v>
      </c>
      <c r="AX198" s="8">
        <f t="shared" si="119"/>
        <v>0</v>
      </c>
      <c r="BH198" s="19"/>
      <c r="BI198" s="19"/>
      <c r="BJ198" s="12"/>
      <c r="BK198" s="12"/>
      <c r="BL198" s="12"/>
      <c r="BM198" s="8"/>
    </row>
    <row r="199" spans="1:65" x14ac:dyDescent="0.3">
      <c r="A199" s="1">
        <v>42745</v>
      </c>
      <c r="B199" s="1">
        <v>42746</v>
      </c>
      <c r="C199" s="1" t="s">
        <v>44</v>
      </c>
      <c r="D199" s="3">
        <v>435</v>
      </c>
      <c r="E199" s="3">
        <v>-200</v>
      </c>
      <c r="F199" s="3">
        <f t="shared" si="90"/>
        <v>235</v>
      </c>
      <c r="G199" s="11">
        <f t="shared" si="91"/>
        <v>1</v>
      </c>
      <c r="H199" s="3" t="s">
        <v>43</v>
      </c>
      <c r="L199" s="2">
        <f t="shared" si="92"/>
        <v>1</v>
      </c>
      <c r="M199" s="2" t="s">
        <v>20</v>
      </c>
      <c r="N199" s="14">
        <v>10</v>
      </c>
      <c r="O199" s="2">
        <v>132510</v>
      </c>
      <c r="P199" s="2">
        <v>132563</v>
      </c>
      <c r="Q199" s="2">
        <v>131911</v>
      </c>
      <c r="R199" s="9">
        <f t="shared" si="93"/>
        <v>6.3</v>
      </c>
      <c r="S199" s="9">
        <f t="shared" si="94"/>
        <v>58.9</v>
      </c>
      <c r="U199" s="9">
        <f t="shared" si="95"/>
        <v>-6.3</v>
      </c>
      <c r="V199" s="9">
        <f t="shared" si="96"/>
        <v>58.9</v>
      </c>
      <c r="W199" s="7">
        <f t="shared" si="97"/>
        <v>1</v>
      </c>
      <c r="X199" s="7">
        <f t="shared" si="98"/>
        <v>1</v>
      </c>
      <c r="Y199" s="9">
        <f t="shared" si="99"/>
        <v>0</v>
      </c>
      <c r="Z199" s="9"/>
      <c r="AA199" s="9">
        <f t="shared" si="100"/>
        <v>0</v>
      </c>
      <c r="AB199" s="9">
        <f t="shared" si="101"/>
        <v>15</v>
      </c>
      <c r="AC199" s="13">
        <f t="shared" si="102"/>
        <v>520</v>
      </c>
      <c r="AD199" s="7">
        <f t="shared" si="103"/>
        <v>1</v>
      </c>
      <c r="AE199" s="13">
        <f t="shared" si="104"/>
        <v>0</v>
      </c>
      <c r="AF199" s="13">
        <f t="shared" si="105"/>
        <v>0</v>
      </c>
      <c r="AG199" s="13">
        <f t="shared" si="106"/>
        <v>0</v>
      </c>
      <c r="AH199" s="13">
        <f t="shared" si="107"/>
        <v>15</v>
      </c>
      <c r="AI199" s="13">
        <f t="shared" si="108"/>
        <v>665</v>
      </c>
      <c r="AJ199" s="14">
        <f t="shared" si="109"/>
        <v>1</v>
      </c>
      <c r="AL199" s="12">
        <f t="shared" si="110"/>
        <v>758.25</v>
      </c>
      <c r="AM199" s="12">
        <f t="shared" si="111"/>
        <v>37</v>
      </c>
      <c r="AN199" s="12">
        <f t="shared" si="112"/>
        <v>555</v>
      </c>
      <c r="AO199" s="12">
        <f t="shared" si="113"/>
        <v>15720</v>
      </c>
      <c r="AP199" s="12">
        <f>MAX(AO$4:AO199)</f>
        <v>15720</v>
      </c>
      <c r="AQ199" s="8">
        <f t="shared" si="114"/>
        <v>0</v>
      </c>
      <c r="AS199" s="12">
        <f t="shared" si="115"/>
        <v>928</v>
      </c>
      <c r="AT199" s="12">
        <f t="shared" si="116"/>
        <v>46</v>
      </c>
      <c r="AU199" s="12">
        <f t="shared" si="117"/>
        <v>690</v>
      </c>
      <c r="AV199" s="12">
        <f t="shared" si="118"/>
        <v>19940</v>
      </c>
      <c r="AW199" s="12">
        <f>MAX(AV$4:AV199)</f>
        <v>19940</v>
      </c>
      <c r="AX199" s="8">
        <f t="shared" si="119"/>
        <v>0</v>
      </c>
      <c r="BH199" s="19"/>
      <c r="BI199" s="19"/>
      <c r="BJ199" s="12"/>
      <c r="BK199" s="12"/>
      <c r="BL199" s="12"/>
      <c r="BM199" s="8"/>
    </row>
    <row r="200" spans="1:65" x14ac:dyDescent="0.3">
      <c r="A200" s="1">
        <v>42745</v>
      </c>
      <c r="B200" s="1">
        <v>42746</v>
      </c>
      <c r="C200" s="1" t="s">
        <v>45</v>
      </c>
      <c r="D200" s="3">
        <v>310</v>
      </c>
      <c r="E200" s="3">
        <v>0</v>
      </c>
      <c r="F200" s="3">
        <f t="shared" si="90"/>
        <v>310</v>
      </c>
      <c r="G200" s="11">
        <f t="shared" si="91"/>
        <v>1</v>
      </c>
      <c r="H200" s="3" t="s">
        <v>17</v>
      </c>
      <c r="I200" s="2" t="s">
        <v>11</v>
      </c>
      <c r="J200" s="2">
        <v>31</v>
      </c>
      <c r="L200" s="2">
        <f t="shared" si="92"/>
        <v>1</v>
      </c>
      <c r="M200" s="2" t="s">
        <v>21</v>
      </c>
      <c r="N200" s="14">
        <v>7</v>
      </c>
      <c r="O200" s="2">
        <v>105370</v>
      </c>
      <c r="P200" s="2">
        <v>105357</v>
      </c>
      <c r="Q200" s="2">
        <v>105662</v>
      </c>
      <c r="R200" s="9">
        <f t="shared" si="93"/>
        <v>2</v>
      </c>
      <c r="S200" s="9">
        <f t="shared" si="94"/>
        <v>28.5</v>
      </c>
      <c r="U200" s="9">
        <f t="shared" si="95"/>
        <v>-2</v>
      </c>
      <c r="V200" s="9">
        <f t="shared" si="96"/>
        <v>28.5</v>
      </c>
      <c r="W200" s="7">
        <f t="shared" si="97"/>
        <v>1</v>
      </c>
      <c r="X200" s="7">
        <f t="shared" si="98"/>
        <v>0</v>
      </c>
      <c r="Y200" s="9">
        <f t="shared" si="99"/>
        <v>0</v>
      </c>
      <c r="Z200" s="9"/>
      <c r="AA200" s="9">
        <f t="shared" si="100"/>
        <v>0</v>
      </c>
      <c r="AB200" s="9">
        <f t="shared" si="101"/>
        <v>15</v>
      </c>
      <c r="AC200" s="13">
        <f t="shared" si="102"/>
        <v>535</v>
      </c>
      <c r="AD200" s="7">
        <f t="shared" si="103"/>
        <v>1</v>
      </c>
      <c r="AE200" s="13">
        <f t="shared" si="104"/>
        <v>15</v>
      </c>
      <c r="AF200" s="13">
        <f t="shared" si="105"/>
        <v>0</v>
      </c>
      <c r="AG200" s="13">
        <f t="shared" si="106"/>
        <v>0</v>
      </c>
      <c r="AH200" s="13">
        <f t="shared" si="107"/>
        <v>0</v>
      </c>
      <c r="AI200" s="13">
        <f t="shared" si="108"/>
        <v>665</v>
      </c>
      <c r="AJ200" s="14">
        <f t="shared" si="109"/>
        <v>0</v>
      </c>
      <c r="AL200" s="12">
        <f t="shared" si="110"/>
        <v>758.25</v>
      </c>
      <c r="AM200" s="12">
        <f t="shared" si="111"/>
        <v>37</v>
      </c>
      <c r="AN200" s="12">
        <f t="shared" si="112"/>
        <v>555</v>
      </c>
      <c r="AO200" s="12">
        <f t="shared" si="113"/>
        <v>16275</v>
      </c>
      <c r="AP200" s="12">
        <f>MAX(AO$4:AO200)</f>
        <v>16275</v>
      </c>
      <c r="AQ200" s="8">
        <f t="shared" si="114"/>
        <v>0</v>
      </c>
      <c r="AS200" s="12">
        <f t="shared" si="115"/>
        <v>997</v>
      </c>
      <c r="AT200" s="12">
        <f t="shared" si="116"/>
        <v>49</v>
      </c>
      <c r="AU200" s="12">
        <f t="shared" si="117"/>
        <v>0</v>
      </c>
      <c r="AV200" s="12">
        <f t="shared" si="118"/>
        <v>19940</v>
      </c>
      <c r="AW200" s="12">
        <f>MAX(AV$4:AV200)</f>
        <v>19940</v>
      </c>
      <c r="AX200" s="8">
        <f t="shared" si="119"/>
        <v>0</v>
      </c>
      <c r="BH200" s="19"/>
      <c r="BI200" s="19"/>
      <c r="BJ200" s="12"/>
      <c r="BK200" s="12"/>
      <c r="BL200" s="12"/>
      <c r="BM200" s="8"/>
    </row>
    <row r="201" spans="1:65" x14ac:dyDescent="0.3">
      <c r="A201" s="1">
        <v>42746</v>
      </c>
      <c r="B201" s="1">
        <v>42746</v>
      </c>
      <c r="C201" s="1" t="s">
        <v>44</v>
      </c>
      <c r="D201" s="3">
        <v>1240</v>
      </c>
      <c r="E201" s="3">
        <v>-200</v>
      </c>
      <c r="F201" s="3">
        <f t="shared" si="90"/>
        <v>1040</v>
      </c>
      <c r="G201" s="11">
        <f t="shared" si="91"/>
        <v>0</v>
      </c>
      <c r="H201" s="3" t="s">
        <v>38</v>
      </c>
      <c r="L201" s="2">
        <f t="shared" si="92"/>
        <v>1</v>
      </c>
      <c r="M201" s="2" t="s">
        <v>20</v>
      </c>
      <c r="N201" s="14">
        <v>7</v>
      </c>
      <c r="O201" s="2">
        <v>116460</v>
      </c>
      <c r="P201" s="2">
        <v>116455</v>
      </c>
      <c r="Q201" s="2">
        <v>116053</v>
      </c>
      <c r="R201" s="9">
        <f t="shared" si="93"/>
        <v>0.2</v>
      </c>
      <c r="S201" s="9">
        <f t="shared" si="94"/>
        <v>40</v>
      </c>
      <c r="U201" s="9">
        <f t="shared" si="95"/>
        <v>-0.2</v>
      </c>
      <c r="V201" s="9">
        <f t="shared" si="96"/>
        <v>40</v>
      </c>
      <c r="W201" s="7">
        <f t="shared" si="97"/>
        <v>0</v>
      </c>
      <c r="X201" s="7">
        <f t="shared" si="98"/>
        <v>0</v>
      </c>
      <c r="Y201" s="9">
        <f t="shared" si="99"/>
        <v>0</v>
      </c>
      <c r="Z201" s="9"/>
      <c r="AA201" s="9">
        <f t="shared" si="100"/>
        <v>0</v>
      </c>
      <c r="AB201" s="9">
        <f t="shared" si="101"/>
        <v>0</v>
      </c>
      <c r="AC201" s="13">
        <f t="shared" si="102"/>
        <v>535</v>
      </c>
      <c r="AD201" s="7">
        <f t="shared" si="103"/>
        <v>0</v>
      </c>
      <c r="AE201" s="13">
        <f t="shared" si="104"/>
        <v>0</v>
      </c>
      <c r="AF201" s="13">
        <f t="shared" si="105"/>
        <v>0</v>
      </c>
      <c r="AG201" s="13">
        <f t="shared" si="106"/>
        <v>0</v>
      </c>
      <c r="AH201" s="13">
        <f t="shared" si="107"/>
        <v>0</v>
      </c>
      <c r="AI201" s="13">
        <f t="shared" si="108"/>
        <v>665</v>
      </c>
      <c r="AJ201" s="14">
        <f t="shared" si="109"/>
        <v>0</v>
      </c>
      <c r="AL201" s="12">
        <f t="shared" si="110"/>
        <v>758.25</v>
      </c>
      <c r="AM201" s="12">
        <f t="shared" si="111"/>
        <v>37</v>
      </c>
      <c r="AN201" s="12">
        <f t="shared" si="112"/>
        <v>0</v>
      </c>
      <c r="AO201" s="12">
        <f t="shared" si="113"/>
        <v>16275</v>
      </c>
      <c r="AP201" s="12">
        <f>MAX(AO$4:AO201)</f>
        <v>16275</v>
      </c>
      <c r="AQ201" s="8">
        <f t="shared" si="114"/>
        <v>0</v>
      </c>
      <c r="AS201" s="12">
        <f t="shared" si="115"/>
        <v>997</v>
      </c>
      <c r="AT201" s="12">
        <f t="shared" si="116"/>
        <v>49</v>
      </c>
      <c r="AU201" s="12">
        <f t="shared" si="117"/>
        <v>0</v>
      </c>
      <c r="AV201" s="12">
        <f t="shared" si="118"/>
        <v>19940</v>
      </c>
      <c r="AW201" s="12">
        <f>MAX(AV$4:AV201)</f>
        <v>19940</v>
      </c>
      <c r="AX201" s="8">
        <f t="shared" si="119"/>
        <v>0</v>
      </c>
      <c r="BH201" s="19"/>
      <c r="BI201" s="19"/>
      <c r="BJ201" s="12"/>
      <c r="BK201" s="12"/>
      <c r="BL201" s="12"/>
      <c r="BM201" s="8"/>
    </row>
    <row r="202" spans="1:65" x14ac:dyDescent="0.3">
      <c r="A202" s="1">
        <v>42746</v>
      </c>
      <c r="B202" s="1">
        <v>42746</v>
      </c>
      <c r="C202" s="1" t="s">
        <v>44</v>
      </c>
      <c r="D202" s="3">
        <v>1700</v>
      </c>
      <c r="E202" s="3">
        <v>-200</v>
      </c>
      <c r="F202" s="3">
        <f t="shared" si="90"/>
        <v>1500</v>
      </c>
      <c r="G202" s="11">
        <f t="shared" si="91"/>
        <v>0</v>
      </c>
      <c r="H202" s="3" t="s">
        <v>37</v>
      </c>
      <c r="I202" s="2" t="s">
        <v>11</v>
      </c>
      <c r="J202" s="2">
        <v>19</v>
      </c>
      <c r="L202" s="2">
        <f t="shared" si="92"/>
        <v>1</v>
      </c>
      <c r="M202" s="2" t="s">
        <v>21</v>
      </c>
      <c r="N202" s="14">
        <v>8</v>
      </c>
      <c r="O202" s="2">
        <v>73670</v>
      </c>
      <c r="P202" s="2">
        <v>73513</v>
      </c>
      <c r="Q202" s="2">
        <v>74710</v>
      </c>
      <c r="R202" s="9">
        <f t="shared" si="93"/>
        <v>16.5</v>
      </c>
      <c r="S202" s="9">
        <f t="shared" si="94"/>
        <v>103.2</v>
      </c>
      <c r="U202" s="9">
        <f t="shared" si="95"/>
        <v>-16.5</v>
      </c>
      <c r="V202" s="9">
        <f t="shared" si="96"/>
        <v>103.2</v>
      </c>
      <c r="W202" s="7">
        <f t="shared" si="97"/>
        <v>1</v>
      </c>
      <c r="X202" s="7">
        <f t="shared" si="98"/>
        <v>0</v>
      </c>
      <c r="Y202" s="9">
        <f t="shared" si="99"/>
        <v>0</v>
      </c>
      <c r="Z202" s="9"/>
      <c r="AA202" s="9">
        <f t="shared" si="100"/>
        <v>0</v>
      </c>
      <c r="AB202" s="9">
        <f t="shared" si="101"/>
        <v>15</v>
      </c>
      <c r="AC202" s="13">
        <f t="shared" si="102"/>
        <v>550</v>
      </c>
      <c r="AD202" s="7">
        <f t="shared" si="103"/>
        <v>1</v>
      </c>
      <c r="AE202" s="13">
        <f t="shared" si="104"/>
        <v>15</v>
      </c>
      <c r="AF202" s="13">
        <f t="shared" si="105"/>
        <v>0</v>
      </c>
      <c r="AG202" s="13">
        <f t="shared" si="106"/>
        <v>0</v>
      </c>
      <c r="AH202" s="13">
        <f t="shared" si="107"/>
        <v>0</v>
      </c>
      <c r="AI202" s="13">
        <f t="shared" si="108"/>
        <v>665</v>
      </c>
      <c r="AJ202" s="14">
        <f t="shared" si="109"/>
        <v>0</v>
      </c>
      <c r="AL202" s="12">
        <f t="shared" si="110"/>
        <v>758.25</v>
      </c>
      <c r="AM202" s="12">
        <f t="shared" si="111"/>
        <v>37</v>
      </c>
      <c r="AN202" s="12">
        <f t="shared" si="112"/>
        <v>555</v>
      </c>
      <c r="AO202" s="12">
        <f t="shared" si="113"/>
        <v>16830</v>
      </c>
      <c r="AP202" s="12">
        <f>MAX(AO$4:AO202)</f>
        <v>16830</v>
      </c>
      <c r="AQ202" s="8">
        <f t="shared" si="114"/>
        <v>0</v>
      </c>
      <c r="AS202" s="12">
        <f t="shared" si="115"/>
        <v>997</v>
      </c>
      <c r="AT202" s="12">
        <f t="shared" si="116"/>
        <v>49</v>
      </c>
      <c r="AU202" s="12">
        <f t="shared" si="117"/>
        <v>0</v>
      </c>
      <c r="AV202" s="12">
        <f t="shared" si="118"/>
        <v>19940</v>
      </c>
      <c r="AW202" s="12">
        <f>MAX(AV$4:AV202)</f>
        <v>19940</v>
      </c>
      <c r="AX202" s="8">
        <f t="shared" si="119"/>
        <v>0</v>
      </c>
      <c r="BH202" s="19"/>
      <c r="BI202" s="19"/>
      <c r="BJ202" s="12"/>
      <c r="BK202" s="12"/>
      <c r="BL202" s="12"/>
      <c r="BM202" s="8"/>
    </row>
    <row r="203" spans="1:65" x14ac:dyDescent="0.3">
      <c r="A203" s="1">
        <v>42745</v>
      </c>
      <c r="B203" s="1">
        <v>42746</v>
      </c>
      <c r="C203" s="1" t="s">
        <v>45</v>
      </c>
      <c r="D203" s="3">
        <v>1515</v>
      </c>
      <c r="E203" s="3">
        <v>0</v>
      </c>
      <c r="F203" s="3">
        <f t="shared" si="90"/>
        <v>1515</v>
      </c>
      <c r="G203" s="11">
        <f t="shared" si="91"/>
        <v>1</v>
      </c>
      <c r="H203" s="3" t="s">
        <v>17</v>
      </c>
      <c r="L203" s="2">
        <f t="shared" si="92"/>
        <v>1</v>
      </c>
      <c r="M203" s="2" t="s">
        <v>21</v>
      </c>
      <c r="N203" s="14">
        <v>7</v>
      </c>
      <c r="O203" s="2">
        <v>104670</v>
      </c>
      <c r="P203" s="2">
        <v>104534</v>
      </c>
      <c r="Q203" s="2">
        <v>106841</v>
      </c>
      <c r="R203" s="9">
        <f t="shared" si="93"/>
        <v>14.3</v>
      </c>
      <c r="S203" s="9">
        <f t="shared" si="94"/>
        <v>216.4</v>
      </c>
      <c r="U203" s="9">
        <f t="shared" si="95"/>
        <v>-14.3</v>
      </c>
      <c r="V203" s="9">
        <f t="shared" si="96"/>
        <v>216.4</v>
      </c>
      <c r="W203" s="7">
        <f t="shared" si="97"/>
        <v>1</v>
      </c>
      <c r="X203" s="7">
        <f t="shared" si="98"/>
        <v>1</v>
      </c>
      <c r="Y203" s="9">
        <f t="shared" si="99"/>
        <v>0</v>
      </c>
      <c r="Z203" s="9"/>
      <c r="AA203" s="9">
        <f t="shared" si="100"/>
        <v>0</v>
      </c>
      <c r="AB203" s="9">
        <f t="shared" si="101"/>
        <v>15</v>
      </c>
      <c r="AC203" s="13">
        <f t="shared" si="102"/>
        <v>565</v>
      </c>
      <c r="AD203" s="7">
        <f t="shared" si="103"/>
        <v>1</v>
      </c>
      <c r="AE203" s="13">
        <f t="shared" si="104"/>
        <v>0</v>
      </c>
      <c r="AF203" s="13">
        <f t="shared" si="105"/>
        <v>0</v>
      </c>
      <c r="AG203" s="13">
        <f t="shared" si="106"/>
        <v>0</v>
      </c>
      <c r="AH203" s="13">
        <f t="shared" si="107"/>
        <v>15</v>
      </c>
      <c r="AI203" s="13">
        <f t="shared" si="108"/>
        <v>680</v>
      </c>
      <c r="AJ203" s="14">
        <f t="shared" si="109"/>
        <v>1</v>
      </c>
      <c r="AL203" s="12">
        <f t="shared" si="110"/>
        <v>758.25</v>
      </c>
      <c r="AM203" s="12">
        <f t="shared" si="111"/>
        <v>37</v>
      </c>
      <c r="AN203" s="12">
        <f t="shared" si="112"/>
        <v>555</v>
      </c>
      <c r="AO203" s="12">
        <f t="shared" si="113"/>
        <v>17385</v>
      </c>
      <c r="AP203" s="12">
        <f>MAX(AO$4:AO203)</f>
        <v>17385</v>
      </c>
      <c r="AQ203" s="8">
        <f t="shared" si="114"/>
        <v>0</v>
      </c>
      <c r="AS203" s="12">
        <f t="shared" si="115"/>
        <v>997</v>
      </c>
      <c r="AT203" s="12">
        <f t="shared" si="116"/>
        <v>49</v>
      </c>
      <c r="AU203" s="12">
        <f t="shared" si="117"/>
        <v>735</v>
      </c>
      <c r="AV203" s="12">
        <f t="shared" si="118"/>
        <v>20675</v>
      </c>
      <c r="AW203" s="12">
        <f>MAX(AV$4:AV203)</f>
        <v>20675</v>
      </c>
      <c r="AX203" s="8">
        <f t="shared" si="119"/>
        <v>0</v>
      </c>
      <c r="BH203" s="19"/>
      <c r="BI203" s="19"/>
      <c r="BJ203" s="12"/>
      <c r="BK203" s="12"/>
      <c r="BL203" s="12"/>
      <c r="BM203" s="8"/>
    </row>
    <row r="204" spans="1:65" x14ac:dyDescent="0.3">
      <c r="A204" s="1">
        <v>42746</v>
      </c>
      <c r="B204" s="1">
        <v>42746</v>
      </c>
      <c r="C204" s="1" t="s">
        <v>44</v>
      </c>
      <c r="D204" s="3">
        <v>1730</v>
      </c>
      <c r="E204" s="3">
        <v>-200</v>
      </c>
      <c r="F204" s="3">
        <f t="shared" si="90"/>
        <v>1530</v>
      </c>
      <c r="G204" s="11">
        <f t="shared" si="91"/>
        <v>0</v>
      </c>
      <c r="H204" s="3" t="s">
        <v>43</v>
      </c>
      <c r="K204" s="2" t="s">
        <v>11</v>
      </c>
      <c r="L204" s="2">
        <f t="shared" si="92"/>
        <v>1</v>
      </c>
      <c r="M204" s="2" t="s">
        <v>20</v>
      </c>
      <c r="N204" s="14">
        <v>10</v>
      </c>
      <c r="O204" s="2">
        <v>132940</v>
      </c>
      <c r="P204" s="2">
        <v>132933</v>
      </c>
      <c r="Q204" s="2">
        <v>131185</v>
      </c>
      <c r="R204" s="9">
        <f t="shared" si="93"/>
        <v>0.3</v>
      </c>
      <c r="S204" s="9">
        <f t="shared" si="94"/>
        <v>174.5</v>
      </c>
      <c r="U204" s="9">
        <f t="shared" si="95"/>
        <v>-0.3</v>
      </c>
      <c r="V204" s="9">
        <f t="shared" si="96"/>
        <v>174.5</v>
      </c>
      <c r="W204" s="7">
        <f t="shared" si="97"/>
        <v>0</v>
      </c>
      <c r="X204" s="7">
        <f t="shared" si="98"/>
        <v>0</v>
      </c>
      <c r="Y204" s="9">
        <f t="shared" si="99"/>
        <v>0</v>
      </c>
      <c r="Z204" s="9"/>
      <c r="AA204" s="9">
        <f t="shared" si="100"/>
        <v>0</v>
      </c>
      <c r="AB204" s="9">
        <f t="shared" si="101"/>
        <v>0</v>
      </c>
      <c r="AC204" s="13">
        <f t="shared" si="102"/>
        <v>565</v>
      </c>
      <c r="AD204" s="7">
        <f t="shared" si="103"/>
        <v>0</v>
      </c>
      <c r="AE204" s="13">
        <f t="shared" si="104"/>
        <v>0</v>
      </c>
      <c r="AF204" s="13">
        <f t="shared" si="105"/>
        <v>0</v>
      </c>
      <c r="AG204" s="13">
        <f t="shared" si="106"/>
        <v>0</v>
      </c>
      <c r="AH204" s="13">
        <f t="shared" si="107"/>
        <v>0</v>
      </c>
      <c r="AI204" s="13">
        <f t="shared" si="108"/>
        <v>680</v>
      </c>
      <c r="AJ204" s="14">
        <f t="shared" si="109"/>
        <v>0</v>
      </c>
      <c r="AL204" s="12">
        <f t="shared" si="110"/>
        <v>758.25</v>
      </c>
      <c r="AM204" s="12">
        <f t="shared" si="111"/>
        <v>37</v>
      </c>
      <c r="AN204" s="12">
        <f t="shared" si="112"/>
        <v>0</v>
      </c>
      <c r="AO204" s="12">
        <f t="shared" si="113"/>
        <v>17385</v>
      </c>
      <c r="AP204" s="12">
        <f>MAX(AO$4:AO204)</f>
        <v>17385</v>
      </c>
      <c r="AQ204" s="8">
        <f t="shared" si="114"/>
        <v>0</v>
      </c>
      <c r="AS204" s="12">
        <f t="shared" si="115"/>
        <v>997</v>
      </c>
      <c r="AT204" s="12">
        <f t="shared" si="116"/>
        <v>49</v>
      </c>
      <c r="AU204" s="12">
        <f t="shared" si="117"/>
        <v>0</v>
      </c>
      <c r="AV204" s="12">
        <f t="shared" si="118"/>
        <v>20675</v>
      </c>
      <c r="AW204" s="12">
        <f>MAX(AV$4:AV204)</f>
        <v>20675</v>
      </c>
      <c r="AX204" s="8">
        <f t="shared" si="119"/>
        <v>0</v>
      </c>
      <c r="BH204" s="19"/>
      <c r="BI204" s="19"/>
      <c r="BJ204" s="12"/>
      <c r="BK204" s="12"/>
      <c r="BL204" s="12"/>
      <c r="BM204" s="8"/>
    </row>
    <row r="205" spans="1:65" x14ac:dyDescent="0.3">
      <c r="A205" s="1">
        <v>42747</v>
      </c>
      <c r="B205" s="1">
        <v>42748</v>
      </c>
      <c r="C205" s="1" t="s">
        <v>44</v>
      </c>
      <c r="D205" s="3">
        <v>255</v>
      </c>
      <c r="E205" s="3">
        <v>-200</v>
      </c>
      <c r="F205" s="3">
        <f t="shared" si="90"/>
        <v>55</v>
      </c>
      <c r="G205" s="11">
        <f t="shared" si="91"/>
        <v>1</v>
      </c>
      <c r="H205" s="3" t="s">
        <v>38</v>
      </c>
      <c r="K205" s="2" t="s">
        <v>11</v>
      </c>
      <c r="L205" s="2">
        <f t="shared" si="92"/>
        <v>1</v>
      </c>
      <c r="M205" s="2" t="s">
        <v>20</v>
      </c>
      <c r="N205" s="14">
        <v>7</v>
      </c>
      <c r="O205" s="2">
        <v>115060</v>
      </c>
      <c r="P205" s="2">
        <v>115108</v>
      </c>
      <c r="Q205" s="2">
        <v>114808</v>
      </c>
      <c r="R205" s="9">
        <f t="shared" si="93"/>
        <v>5.5</v>
      </c>
      <c r="S205" s="9">
        <f t="shared" si="94"/>
        <v>24.5</v>
      </c>
      <c r="U205" s="9">
        <f t="shared" si="95"/>
        <v>-5.5</v>
      </c>
      <c r="V205" s="9">
        <f t="shared" si="96"/>
        <v>24.5</v>
      </c>
      <c r="W205" s="7">
        <f t="shared" si="97"/>
        <v>1</v>
      </c>
      <c r="X205" s="7">
        <f t="shared" si="98"/>
        <v>0</v>
      </c>
      <c r="Y205" s="9">
        <f t="shared" si="99"/>
        <v>0</v>
      </c>
      <c r="Z205" s="9"/>
      <c r="AA205" s="9">
        <f t="shared" si="100"/>
        <v>0</v>
      </c>
      <c r="AB205" s="9">
        <f t="shared" si="101"/>
        <v>15</v>
      </c>
      <c r="AC205" s="13">
        <f t="shared" si="102"/>
        <v>580</v>
      </c>
      <c r="AD205" s="7">
        <f t="shared" si="103"/>
        <v>1</v>
      </c>
      <c r="AE205" s="13">
        <f t="shared" si="104"/>
        <v>0</v>
      </c>
      <c r="AF205" s="13">
        <f t="shared" si="105"/>
        <v>15</v>
      </c>
      <c r="AG205" s="13">
        <f t="shared" si="106"/>
        <v>0</v>
      </c>
      <c r="AH205" s="13">
        <f t="shared" si="107"/>
        <v>0</v>
      </c>
      <c r="AI205" s="13">
        <f t="shared" si="108"/>
        <v>680</v>
      </c>
      <c r="AJ205" s="14">
        <f t="shared" si="109"/>
        <v>0</v>
      </c>
      <c r="AL205" s="12">
        <f t="shared" si="110"/>
        <v>869.25</v>
      </c>
      <c r="AM205" s="12">
        <f t="shared" si="111"/>
        <v>43</v>
      </c>
      <c r="AN205" s="12">
        <f t="shared" si="112"/>
        <v>645</v>
      </c>
      <c r="AO205" s="12">
        <f t="shared" si="113"/>
        <v>18030</v>
      </c>
      <c r="AP205" s="12">
        <f>MAX(AO$4:AO205)</f>
        <v>18030</v>
      </c>
      <c r="AQ205" s="8">
        <f t="shared" si="114"/>
        <v>0</v>
      </c>
      <c r="AS205" s="12">
        <f t="shared" si="115"/>
        <v>997</v>
      </c>
      <c r="AT205" s="12">
        <f t="shared" si="116"/>
        <v>49</v>
      </c>
      <c r="AU205" s="12">
        <f t="shared" si="117"/>
        <v>0</v>
      </c>
      <c r="AV205" s="12">
        <f t="shared" si="118"/>
        <v>20675</v>
      </c>
      <c r="AW205" s="12">
        <f>MAX(AV$4:AV205)</f>
        <v>20675</v>
      </c>
      <c r="AX205" s="8">
        <f t="shared" si="119"/>
        <v>0</v>
      </c>
      <c r="BH205" s="19"/>
      <c r="BI205" s="19"/>
      <c r="BJ205" s="12"/>
      <c r="BK205" s="12"/>
      <c r="BL205" s="12"/>
      <c r="BM205" s="8"/>
    </row>
    <row r="206" spans="1:65" x14ac:dyDescent="0.3">
      <c r="A206" s="1">
        <v>42747</v>
      </c>
      <c r="B206" s="1">
        <v>42748</v>
      </c>
      <c r="C206" s="1" t="s">
        <v>45</v>
      </c>
      <c r="D206" s="3">
        <v>255</v>
      </c>
      <c r="E206" s="3">
        <v>0</v>
      </c>
      <c r="F206" s="3">
        <f t="shared" si="90"/>
        <v>255</v>
      </c>
      <c r="G206" s="11">
        <f t="shared" si="91"/>
        <v>1</v>
      </c>
      <c r="H206" s="3" t="s">
        <v>17</v>
      </c>
      <c r="I206" s="2" t="s">
        <v>11</v>
      </c>
      <c r="J206" s="2">
        <v>66</v>
      </c>
      <c r="L206" s="2">
        <f t="shared" si="92"/>
        <v>1</v>
      </c>
      <c r="M206" s="2" t="s">
        <v>21</v>
      </c>
      <c r="N206" s="14">
        <v>7</v>
      </c>
      <c r="O206" s="2">
        <v>106030</v>
      </c>
      <c r="P206" s="2">
        <v>106030</v>
      </c>
      <c r="Q206" s="2">
        <v>106740</v>
      </c>
      <c r="R206" s="9">
        <f t="shared" si="93"/>
        <v>0.7</v>
      </c>
      <c r="S206" s="9">
        <f t="shared" si="94"/>
        <v>70.3</v>
      </c>
      <c r="U206" s="9">
        <f t="shared" si="95"/>
        <v>-0.7</v>
      </c>
      <c r="V206" s="9">
        <f t="shared" si="96"/>
        <v>70.3</v>
      </c>
      <c r="W206" s="7">
        <f t="shared" si="97"/>
        <v>0</v>
      </c>
      <c r="X206" s="7">
        <f t="shared" si="98"/>
        <v>0</v>
      </c>
      <c r="Y206" s="9">
        <f t="shared" si="99"/>
        <v>0</v>
      </c>
      <c r="Z206" s="9"/>
      <c r="AA206" s="9">
        <f t="shared" si="100"/>
        <v>0</v>
      </c>
      <c r="AB206" s="9">
        <f t="shared" si="101"/>
        <v>0</v>
      </c>
      <c r="AC206" s="13">
        <f t="shared" si="102"/>
        <v>580</v>
      </c>
      <c r="AD206" s="7">
        <f t="shared" si="103"/>
        <v>0</v>
      </c>
      <c r="AE206" s="13">
        <f t="shared" si="104"/>
        <v>0</v>
      </c>
      <c r="AF206" s="13">
        <f t="shared" si="105"/>
        <v>0</v>
      </c>
      <c r="AG206" s="13">
        <f t="shared" si="106"/>
        <v>0</v>
      </c>
      <c r="AH206" s="13">
        <f t="shared" si="107"/>
        <v>0</v>
      </c>
      <c r="AI206" s="13">
        <f t="shared" si="108"/>
        <v>680</v>
      </c>
      <c r="AJ206" s="14">
        <f t="shared" si="109"/>
        <v>0</v>
      </c>
      <c r="AL206" s="12">
        <f t="shared" si="110"/>
        <v>869.25</v>
      </c>
      <c r="AM206" s="12">
        <f t="shared" si="111"/>
        <v>43</v>
      </c>
      <c r="AN206" s="12">
        <f t="shared" si="112"/>
        <v>0</v>
      </c>
      <c r="AO206" s="12">
        <f t="shared" si="113"/>
        <v>18030</v>
      </c>
      <c r="AP206" s="12">
        <f>MAX(AO$4:AO206)</f>
        <v>18030</v>
      </c>
      <c r="AQ206" s="8">
        <f t="shared" si="114"/>
        <v>0</v>
      </c>
      <c r="AS206" s="12">
        <f t="shared" si="115"/>
        <v>1033.75</v>
      </c>
      <c r="AT206" s="12">
        <f t="shared" si="116"/>
        <v>51</v>
      </c>
      <c r="AU206" s="12">
        <f t="shared" si="117"/>
        <v>0</v>
      </c>
      <c r="AV206" s="12">
        <f t="shared" si="118"/>
        <v>20675</v>
      </c>
      <c r="AW206" s="12">
        <f>MAX(AV$4:AV206)</f>
        <v>20675</v>
      </c>
      <c r="AX206" s="8">
        <f t="shared" si="119"/>
        <v>0</v>
      </c>
      <c r="BH206" s="19"/>
      <c r="BI206" s="19"/>
      <c r="BJ206" s="12"/>
      <c r="BK206" s="12"/>
      <c r="BL206" s="12"/>
      <c r="BM206" s="8"/>
    </row>
    <row r="207" spans="1:65" x14ac:dyDescent="0.3">
      <c r="A207" s="1">
        <v>42748</v>
      </c>
      <c r="B207" s="1">
        <v>42748</v>
      </c>
      <c r="C207" s="1" t="s">
        <v>45</v>
      </c>
      <c r="D207" s="3">
        <v>1120</v>
      </c>
      <c r="E207" s="3">
        <v>0</v>
      </c>
      <c r="F207" s="3">
        <f t="shared" si="90"/>
        <v>1120</v>
      </c>
      <c r="G207" s="11">
        <f t="shared" si="91"/>
        <v>0</v>
      </c>
      <c r="H207" s="3" t="s">
        <v>17</v>
      </c>
      <c r="I207" s="2" t="s">
        <v>11</v>
      </c>
      <c r="J207" s="2">
        <v>11</v>
      </c>
      <c r="L207" s="2">
        <f t="shared" si="92"/>
        <v>1</v>
      </c>
      <c r="M207" s="2" t="s">
        <v>20</v>
      </c>
      <c r="N207" s="14">
        <v>7</v>
      </c>
      <c r="O207" s="2">
        <v>106590</v>
      </c>
      <c r="P207" s="2">
        <v>106571</v>
      </c>
      <c r="Q207" s="2">
        <v>106426</v>
      </c>
      <c r="R207" s="9">
        <f t="shared" si="93"/>
        <v>-1.2</v>
      </c>
      <c r="S207" s="9">
        <f t="shared" si="94"/>
        <v>15.7</v>
      </c>
      <c r="U207" s="9">
        <f t="shared" si="95"/>
        <v>1.2</v>
      </c>
      <c r="V207" s="9">
        <f t="shared" si="96"/>
        <v>15.7</v>
      </c>
      <c r="W207" s="7">
        <f t="shared" si="97"/>
        <v>0</v>
      </c>
      <c r="X207" s="7">
        <f t="shared" si="98"/>
        <v>0</v>
      </c>
      <c r="Y207" s="9">
        <f t="shared" si="99"/>
        <v>0</v>
      </c>
      <c r="Z207" s="9"/>
      <c r="AA207" s="9">
        <f t="shared" si="100"/>
        <v>0</v>
      </c>
      <c r="AB207" s="9">
        <f t="shared" si="101"/>
        <v>0</v>
      </c>
      <c r="AC207" s="13">
        <f t="shared" si="102"/>
        <v>580</v>
      </c>
      <c r="AD207" s="7">
        <f t="shared" si="103"/>
        <v>0</v>
      </c>
      <c r="AE207" s="13">
        <f t="shared" si="104"/>
        <v>0</v>
      </c>
      <c r="AF207" s="13">
        <f t="shared" si="105"/>
        <v>0</v>
      </c>
      <c r="AG207" s="13">
        <f t="shared" si="106"/>
        <v>0</v>
      </c>
      <c r="AH207" s="13">
        <f t="shared" si="107"/>
        <v>0</v>
      </c>
      <c r="AI207" s="13">
        <f t="shared" si="108"/>
        <v>680</v>
      </c>
      <c r="AJ207" s="14">
        <f t="shared" si="109"/>
        <v>0</v>
      </c>
      <c r="AL207" s="12">
        <f t="shared" si="110"/>
        <v>869.25</v>
      </c>
      <c r="AM207" s="12">
        <f t="shared" si="111"/>
        <v>43</v>
      </c>
      <c r="AN207" s="12">
        <f t="shared" si="112"/>
        <v>0</v>
      </c>
      <c r="AO207" s="12">
        <f t="shared" si="113"/>
        <v>18030</v>
      </c>
      <c r="AP207" s="12">
        <f>MAX(AO$4:AO207)</f>
        <v>18030</v>
      </c>
      <c r="AQ207" s="8">
        <f t="shared" si="114"/>
        <v>0</v>
      </c>
      <c r="AS207" s="12">
        <f t="shared" si="115"/>
        <v>1033.75</v>
      </c>
      <c r="AT207" s="12">
        <f t="shared" si="116"/>
        <v>51</v>
      </c>
      <c r="AU207" s="12">
        <f t="shared" si="117"/>
        <v>0</v>
      </c>
      <c r="AV207" s="12">
        <f t="shared" si="118"/>
        <v>20675</v>
      </c>
      <c r="AW207" s="12">
        <f>MAX(AV$4:AV207)</f>
        <v>20675</v>
      </c>
      <c r="AX207" s="8">
        <f t="shared" si="119"/>
        <v>0</v>
      </c>
      <c r="BH207" s="19"/>
      <c r="BI207" s="19"/>
      <c r="BJ207" s="12"/>
      <c r="BK207" s="12"/>
      <c r="BL207" s="12"/>
      <c r="BM207" s="8"/>
    </row>
    <row r="208" spans="1:65" x14ac:dyDescent="0.3">
      <c r="A208" s="1">
        <v>42748</v>
      </c>
      <c r="B208" s="1">
        <v>42748</v>
      </c>
      <c r="C208" s="1" t="s">
        <v>44</v>
      </c>
      <c r="D208" s="3">
        <v>1520</v>
      </c>
      <c r="E208" s="3">
        <v>-200</v>
      </c>
      <c r="F208" s="3">
        <f t="shared" si="90"/>
        <v>1320</v>
      </c>
      <c r="G208" s="11">
        <f t="shared" si="91"/>
        <v>0</v>
      </c>
      <c r="H208" s="3" t="s">
        <v>38</v>
      </c>
      <c r="K208" s="2" t="s">
        <v>11</v>
      </c>
      <c r="L208" s="2">
        <f t="shared" si="92"/>
        <v>1</v>
      </c>
      <c r="M208" s="2" t="s">
        <v>21</v>
      </c>
      <c r="N208" s="14">
        <v>7</v>
      </c>
      <c r="O208" s="2">
        <v>114280</v>
      </c>
      <c r="P208" s="2">
        <v>114177</v>
      </c>
      <c r="Q208" s="2">
        <v>115438</v>
      </c>
      <c r="R208" s="9">
        <f t="shared" si="93"/>
        <v>11</v>
      </c>
      <c r="S208" s="9">
        <f t="shared" si="94"/>
        <v>115.1</v>
      </c>
      <c r="U208" s="9">
        <f t="shared" si="95"/>
        <v>-11</v>
      </c>
      <c r="V208" s="9">
        <f t="shared" si="96"/>
        <v>115.1</v>
      </c>
      <c r="W208" s="7">
        <f t="shared" si="97"/>
        <v>1</v>
      </c>
      <c r="X208" s="7">
        <f t="shared" si="98"/>
        <v>0</v>
      </c>
      <c r="Y208" s="9">
        <f t="shared" si="99"/>
        <v>0</v>
      </c>
      <c r="Z208" s="9"/>
      <c r="AA208" s="9">
        <f t="shared" si="100"/>
        <v>0</v>
      </c>
      <c r="AB208" s="9">
        <f t="shared" si="101"/>
        <v>15</v>
      </c>
      <c r="AC208" s="13">
        <f t="shared" si="102"/>
        <v>595</v>
      </c>
      <c r="AD208" s="7">
        <f t="shared" si="103"/>
        <v>1</v>
      </c>
      <c r="AE208" s="13">
        <f t="shared" si="104"/>
        <v>0</v>
      </c>
      <c r="AF208" s="13">
        <f t="shared" si="105"/>
        <v>15</v>
      </c>
      <c r="AG208" s="13">
        <f t="shared" si="106"/>
        <v>0</v>
      </c>
      <c r="AH208" s="13">
        <f t="shared" si="107"/>
        <v>0</v>
      </c>
      <c r="AI208" s="13">
        <f t="shared" si="108"/>
        <v>680</v>
      </c>
      <c r="AJ208" s="14">
        <f t="shared" si="109"/>
        <v>0</v>
      </c>
      <c r="AL208" s="12">
        <f t="shared" si="110"/>
        <v>869.25</v>
      </c>
      <c r="AM208" s="12">
        <f t="shared" si="111"/>
        <v>43</v>
      </c>
      <c r="AN208" s="12">
        <f t="shared" si="112"/>
        <v>645</v>
      </c>
      <c r="AO208" s="12">
        <f t="shared" si="113"/>
        <v>18675</v>
      </c>
      <c r="AP208" s="12">
        <f>MAX(AO$4:AO208)</f>
        <v>18675</v>
      </c>
      <c r="AQ208" s="8">
        <f t="shared" si="114"/>
        <v>0</v>
      </c>
      <c r="AS208" s="12">
        <f t="shared" si="115"/>
        <v>1033.75</v>
      </c>
      <c r="AT208" s="12">
        <f t="shared" si="116"/>
        <v>51</v>
      </c>
      <c r="AU208" s="12">
        <f t="shared" si="117"/>
        <v>0</v>
      </c>
      <c r="AV208" s="12">
        <f t="shared" si="118"/>
        <v>20675</v>
      </c>
      <c r="AW208" s="12">
        <f>MAX(AV$4:AV208)</f>
        <v>20675</v>
      </c>
      <c r="AX208" s="8">
        <f t="shared" si="119"/>
        <v>0</v>
      </c>
      <c r="BH208" s="19"/>
      <c r="BI208" s="19"/>
      <c r="BJ208" s="12"/>
      <c r="BK208" s="12"/>
      <c r="BL208" s="12"/>
      <c r="BM208" s="8"/>
    </row>
    <row r="209" spans="1:65" x14ac:dyDescent="0.3">
      <c r="A209" s="1">
        <v>42748</v>
      </c>
      <c r="B209" s="1">
        <v>42748</v>
      </c>
      <c r="C209" s="1" t="s">
        <v>44</v>
      </c>
      <c r="D209" s="3">
        <v>1615</v>
      </c>
      <c r="E209" s="3">
        <v>-200</v>
      </c>
      <c r="F209" s="3">
        <f t="shared" si="90"/>
        <v>1415</v>
      </c>
      <c r="G209" s="11">
        <f t="shared" si="91"/>
        <v>0</v>
      </c>
      <c r="H209" s="3" t="s">
        <v>37</v>
      </c>
      <c r="L209" s="2">
        <f t="shared" si="92"/>
        <v>1</v>
      </c>
      <c r="M209" s="2" t="s">
        <v>21</v>
      </c>
      <c r="N209" s="14">
        <v>8</v>
      </c>
      <c r="O209" s="2">
        <v>74630</v>
      </c>
      <c r="P209" s="2">
        <v>74484</v>
      </c>
      <c r="Q209" s="2">
        <v>75039</v>
      </c>
      <c r="R209" s="9">
        <f t="shared" si="93"/>
        <v>15.4</v>
      </c>
      <c r="S209" s="9">
        <f t="shared" si="94"/>
        <v>40.1</v>
      </c>
      <c r="U209" s="9">
        <f t="shared" si="95"/>
        <v>-15.4</v>
      </c>
      <c r="V209" s="9">
        <f t="shared" si="96"/>
        <v>40.1</v>
      </c>
      <c r="W209" s="7">
        <f t="shared" si="97"/>
        <v>1</v>
      </c>
      <c r="X209" s="7">
        <f t="shared" si="98"/>
        <v>1</v>
      </c>
      <c r="Y209" s="9">
        <f t="shared" si="99"/>
        <v>0</v>
      </c>
      <c r="Z209" s="9"/>
      <c r="AA209" s="9">
        <f t="shared" si="100"/>
        <v>0</v>
      </c>
      <c r="AB209" s="9">
        <f t="shared" si="101"/>
        <v>15</v>
      </c>
      <c r="AC209" s="13">
        <f t="shared" si="102"/>
        <v>610</v>
      </c>
      <c r="AD209" s="7">
        <f t="shared" si="103"/>
        <v>1</v>
      </c>
      <c r="AE209" s="13">
        <f t="shared" si="104"/>
        <v>0</v>
      </c>
      <c r="AF209" s="13">
        <f t="shared" si="105"/>
        <v>0</v>
      </c>
      <c r="AG209" s="13">
        <f t="shared" si="106"/>
        <v>0</v>
      </c>
      <c r="AH209" s="13">
        <f t="shared" si="107"/>
        <v>15</v>
      </c>
      <c r="AI209" s="13">
        <f t="shared" si="108"/>
        <v>695</v>
      </c>
      <c r="AJ209" s="14">
        <f t="shared" si="109"/>
        <v>1</v>
      </c>
      <c r="AL209" s="12">
        <f t="shared" si="110"/>
        <v>869.25</v>
      </c>
      <c r="AM209" s="12">
        <f t="shared" si="111"/>
        <v>43</v>
      </c>
      <c r="AN209" s="12">
        <f t="shared" si="112"/>
        <v>645</v>
      </c>
      <c r="AO209" s="12">
        <f t="shared" si="113"/>
        <v>19320</v>
      </c>
      <c r="AP209" s="12">
        <f>MAX(AO$4:AO209)</f>
        <v>19320</v>
      </c>
      <c r="AQ209" s="8">
        <f t="shared" si="114"/>
        <v>0</v>
      </c>
      <c r="AS209" s="12">
        <f t="shared" si="115"/>
        <v>1033.75</v>
      </c>
      <c r="AT209" s="12">
        <f t="shared" si="116"/>
        <v>51</v>
      </c>
      <c r="AU209" s="12">
        <f t="shared" si="117"/>
        <v>765</v>
      </c>
      <c r="AV209" s="12">
        <f t="shared" si="118"/>
        <v>21440</v>
      </c>
      <c r="AW209" s="12">
        <f>MAX(AV$4:AV209)</f>
        <v>21440</v>
      </c>
      <c r="AX209" s="8">
        <f t="shared" si="119"/>
        <v>0</v>
      </c>
      <c r="BH209" s="19"/>
      <c r="BI209" s="19"/>
      <c r="BJ209" s="12"/>
      <c r="BK209" s="12"/>
      <c r="BL209" s="12"/>
      <c r="BM209" s="8"/>
    </row>
    <row r="210" spans="1:65" x14ac:dyDescent="0.3">
      <c r="A210" s="1">
        <v>42748</v>
      </c>
      <c r="B210" s="1">
        <v>42751</v>
      </c>
      <c r="C210" s="1" t="s">
        <v>44</v>
      </c>
      <c r="D210" s="3">
        <v>430</v>
      </c>
      <c r="E210" s="3">
        <v>-200</v>
      </c>
      <c r="F210" s="3">
        <f t="shared" si="90"/>
        <v>230</v>
      </c>
      <c r="G210" s="11">
        <f t="shared" si="91"/>
        <v>3</v>
      </c>
      <c r="H210" s="3" t="s">
        <v>38</v>
      </c>
      <c r="I210" s="2" t="s">
        <v>11</v>
      </c>
      <c r="J210" s="2">
        <v>35</v>
      </c>
      <c r="L210" s="2">
        <f t="shared" si="92"/>
        <v>1</v>
      </c>
      <c r="M210" s="2" t="s">
        <v>21</v>
      </c>
      <c r="N210" s="14">
        <v>7</v>
      </c>
      <c r="O210" s="2">
        <v>114030</v>
      </c>
      <c r="P210" s="2">
        <v>113966</v>
      </c>
      <c r="Q210" s="2">
        <v>114310</v>
      </c>
      <c r="R210" s="9">
        <f t="shared" si="93"/>
        <v>7.1</v>
      </c>
      <c r="S210" s="9">
        <f t="shared" si="94"/>
        <v>27.3</v>
      </c>
      <c r="U210" s="9">
        <f t="shared" si="95"/>
        <v>-7.1</v>
      </c>
      <c r="V210" s="9">
        <f t="shared" si="96"/>
        <v>27.3</v>
      </c>
      <c r="W210" s="7">
        <f t="shared" si="97"/>
        <v>1</v>
      </c>
      <c r="X210" s="7">
        <f t="shared" si="98"/>
        <v>0</v>
      </c>
      <c r="Y210" s="9">
        <f t="shared" si="99"/>
        <v>0</v>
      </c>
      <c r="Z210" s="9"/>
      <c r="AA210" s="9">
        <f t="shared" si="100"/>
        <v>0</v>
      </c>
      <c r="AB210" s="9">
        <f t="shared" si="101"/>
        <v>15</v>
      </c>
      <c r="AC210" s="13">
        <f t="shared" si="102"/>
        <v>625</v>
      </c>
      <c r="AD210" s="7">
        <f t="shared" si="103"/>
        <v>1</v>
      </c>
      <c r="AE210" s="13">
        <f t="shared" si="104"/>
        <v>15</v>
      </c>
      <c r="AF210" s="13">
        <f t="shared" si="105"/>
        <v>0</v>
      </c>
      <c r="AG210" s="13">
        <f t="shared" si="106"/>
        <v>0</v>
      </c>
      <c r="AH210" s="13">
        <f t="shared" si="107"/>
        <v>0</v>
      </c>
      <c r="AI210" s="13">
        <f t="shared" si="108"/>
        <v>695</v>
      </c>
      <c r="AJ210" s="14">
        <f t="shared" si="109"/>
        <v>0</v>
      </c>
      <c r="AL210" s="12">
        <f t="shared" si="110"/>
        <v>966</v>
      </c>
      <c r="AM210" s="12">
        <f t="shared" si="111"/>
        <v>48</v>
      </c>
      <c r="AN210" s="12">
        <f t="shared" si="112"/>
        <v>720</v>
      </c>
      <c r="AO210" s="12">
        <f t="shared" si="113"/>
        <v>20040</v>
      </c>
      <c r="AP210" s="12">
        <f>MAX(AO$4:AO210)</f>
        <v>20040</v>
      </c>
      <c r="AQ210" s="8">
        <f t="shared" si="114"/>
        <v>0</v>
      </c>
      <c r="AS210" s="12">
        <f t="shared" si="115"/>
        <v>1072</v>
      </c>
      <c r="AT210" s="12">
        <f t="shared" si="116"/>
        <v>53</v>
      </c>
      <c r="AU210" s="12">
        <f t="shared" si="117"/>
        <v>0</v>
      </c>
      <c r="AV210" s="12">
        <f t="shared" si="118"/>
        <v>21440</v>
      </c>
      <c r="AW210" s="12">
        <f>MAX(AV$4:AV210)</f>
        <v>21440</v>
      </c>
      <c r="AX210" s="8">
        <f t="shared" si="119"/>
        <v>0</v>
      </c>
      <c r="BH210" s="19"/>
      <c r="BI210" s="19"/>
      <c r="BJ210" s="12"/>
      <c r="BK210" s="12"/>
      <c r="BL210" s="12"/>
      <c r="BM210" s="8"/>
    </row>
    <row r="211" spans="1:65" x14ac:dyDescent="0.3">
      <c r="A211" s="1">
        <v>42748</v>
      </c>
      <c r="B211" s="1">
        <v>42751</v>
      </c>
      <c r="C211" s="1" t="s">
        <v>44</v>
      </c>
      <c r="D211" s="3">
        <v>1055</v>
      </c>
      <c r="E211" s="3">
        <v>-200</v>
      </c>
      <c r="F211" s="3">
        <f t="shared" si="90"/>
        <v>855</v>
      </c>
      <c r="G211" s="11">
        <f t="shared" si="91"/>
        <v>3</v>
      </c>
      <c r="H211" s="3" t="s">
        <v>17</v>
      </c>
      <c r="L211" s="2">
        <f t="shared" si="92"/>
        <v>1</v>
      </c>
      <c r="M211" s="2" t="s">
        <v>21</v>
      </c>
      <c r="N211" s="14">
        <v>7</v>
      </c>
      <c r="O211" s="2">
        <v>105860</v>
      </c>
      <c r="P211" s="2">
        <v>105789</v>
      </c>
      <c r="Q211" s="2">
        <v>107187</v>
      </c>
      <c r="R211" s="9">
        <f t="shared" si="93"/>
        <v>7.8</v>
      </c>
      <c r="S211" s="9">
        <f t="shared" si="94"/>
        <v>132</v>
      </c>
      <c r="U211" s="9">
        <f t="shared" si="95"/>
        <v>-7.8</v>
      </c>
      <c r="V211" s="9">
        <f t="shared" si="96"/>
        <v>132</v>
      </c>
      <c r="W211" s="7">
        <f t="shared" si="97"/>
        <v>1</v>
      </c>
      <c r="X211" s="7">
        <f t="shared" si="98"/>
        <v>1</v>
      </c>
      <c r="Y211" s="9">
        <f t="shared" si="99"/>
        <v>0</v>
      </c>
      <c r="Z211" s="9"/>
      <c r="AA211" s="9">
        <f t="shared" si="100"/>
        <v>0</v>
      </c>
      <c r="AB211" s="9">
        <f t="shared" si="101"/>
        <v>15</v>
      </c>
      <c r="AC211" s="13">
        <f t="shared" si="102"/>
        <v>640</v>
      </c>
      <c r="AD211" s="7">
        <f t="shared" si="103"/>
        <v>1</v>
      </c>
      <c r="AE211" s="13">
        <f t="shared" si="104"/>
        <v>0</v>
      </c>
      <c r="AF211" s="13">
        <f t="shared" si="105"/>
        <v>0</v>
      </c>
      <c r="AG211" s="13">
        <f t="shared" si="106"/>
        <v>0</v>
      </c>
      <c r="AH211" s="13">
        <f t="shared" si="107"/>
        <v>15</v>
      </c>
      <c r="AI211" s="13">
        <f t="shared" si="108"/>
        <v>710</v>
      </c>
      <c r="AJ211" s="14">
        <f t="shared" si="109"/>
        <v>1</v>
      </c>
      <c r="AL211" s="12">
        <f t="shared" si="110"/>
        <v>966</v>
      </c>
      <c r="AM211" s="12">
        <f t="shared" si="111"/>
        <v>48</v>
      </c>
      <c r="AN211" s="12">
        <f t="shared" si="112"/>
        <v>720</v>
      </c>
      <c r="AO211" s="12">
        <f t="shared" si="113"/>
        <v>20760</v>
      </c>
      <c r="AP211" s="12">
        <f>MAX(AO$4:AO211)</f>
        <v>20760</v>
      </c>
      <c r="AQ211" s="8">
        <f t="shared" si="114"/>
        <v>0</v>
      </c>
      <c r="AS211" s="12">
        <f t="shared" si="115"/>
        <v>1072</v>
      </c>
      <c r="AT211" s="12">
        <f t="shared" si="116"/>
        <v>53</v>
      </c>
      <c r="AU211" s="12">
        <f t="shared" si="117"/>
        <v>795</v>
      </c>
      <c r="AV211" s="12">
        <f t="shared" si="118"/>
        <v>22235</v>
      </c>
      <c r="AW211" s="12">
        <f>MAX(AV$4:AV211)</f>
        <v>22235</v>
      </c>
      <c r="AX211" s="8">
        <f t="shared" si="119"/>
        <v>0</v>
      </c>
      <c r="BH211" s="19"/>
      <c r="BI211" s="19"/>
      <c r="BJ211" s="12"/>
      <c r="BK211" s="12"/>
      <c r="BL211" s="12"/>
      <c r="BM211" s="8"/>
    </row>
    <row r="212" spans="1:65" x14ac:dyDescent="0.3">
      <c r="A212" s="1">
        <v>42748</v>
      </c>
      <c r="B212" s="1">
        <v>42751</v>
      </c>
      <c r="C212" s="1" t="s">
        <v>44</v>
      </c>
      <c r="D212" s="3">
        <v>2200</v>
      </c>
      <c r="E212" s="3">
        <v>-200</v>
      </c>
      <c r="F212" s="3">
        <f t="shared" si="90"/>
        <v>2000</v>
      </c>
      <c r="G212" s="11">
        <f t="shared" si="91"/>
        <v>3</v>
      </c>
      <c r="H212" s="3" t="s">
        <v>43</v>
      </c>
      <c r="I212" s="2" t="s">
        <v>11</v>
      </c>
      <c r="J212" s="2">
        <v>26</v>
      </c>
      <c r="L212" s="2">
        <f t="shared" si="92"/>
        <v>1</v>
      </c>
      <c r="M212" s="2" t="s">
        <v>20</v>
      </c>
      <c r="N212" s="14">
        <v>10</v>
      </c>
      <c r="O212" s="2">
        <v>131780</v>
      </c>
      <c r="P212" s="2">
        <v>131873</v>
      </c>
      <c r="Q212" s="2">
        <v>130177</v>
      </c>
      <c r="R212" s="9">
        <f t="shared" si="93"/>
        <v>10.3</v>
      </c>
      <c r="S212" s="9">
        <f t="shared" si="94"/>
        <v>159.30000000000001</v>
      </c>
      <c r="U212" s="9">
        <f t="shared" si="95"/>
        <v>-10.3</v>
      </c>
      <c r="V212" s="9">
        <f t="shared" si="96"/>
        <v>159.30000000000001</v>
      </c>
      <c r="W212" s="7">
        <f t="shared" si="97"/>
        <v>1</v>
      </c>
      <c r="X212" s="7">
        <f t="shared" si="98"/>
        <v>0</v>
      </c>
      <c r="Y212" s="9">
        <f t="shared" si="99"/>
        <v>0</v>
      </c>
      <c r="Z212" s="9"/>
      <c r="AA212" s="9">
        <f t="shared" si="100"/>
        <v>0</v>
      </c>
      <c r="AB212" s="9">
        <f t="shared" si="101"/>
        <v>15</v>
      </c>
      <c r="AC212" s="13">
        <f t="shared" si="102"/>
        <v>655</v>
      </c>
      <c r="AD212" s="7">
        <f t="shared" si="103"/>
        <v>1</v>
      </c>
      <c r="AE212" s="13">
        <f t="shared" si="104"/>
        <v>15</v>
      </c>
      <c r="AF212" s="13">
        <f t="shared" si="105"/>
        <v>0</v>
      </c>
      <c r="AG212" s="13">
        <f t="shared" si="106"/>
        <v>0</v>
      </c>
      <c r="AH212" s="13">
        <f t="shared" si="107"/>
        <v>0</v>
      </c>
      <c r="AI212" s="13">
        <f t="shared" si="108"/>
        <v>710</v>
      </c>
      <c r="AJ212" s="14">
        <f t="shared" si="109"/>
        <v>0</v>
      </c>
      <c r="AL212" s="12">
        <f t="shared" si="110"/>
        <v>966</v>
      </c>
      <c r="AM212" s="12">
        <f t="shared" si="111"/>
        <v>48</v>
      </c>
      <c r="AN212" s="12">
        <f t="shared" si="112"/>
        <v>720</v>
      </c>
      <c r="AO212" s="12">
        <f t="shared" si="113"/>
        <v>21480</v>
      </c>
      <c r="AP212" s="12">
        <f>MAX(AO$4:AO212)</f>
        <v>21480</v>
      </c>
      <c r="AQ212" s="8">
        <f t="shared" si="114"/>
        <v>0</v>
      </c>
      <c r="AS212" s="12">
        <f t="shared" si="115"/>
        <v>1111.75</v>
      </c>
      <c r="AT212" s="12">
        <f t="shared" si="116"/>
        <v>55</v>
      </c>
      <c r="AU212" s="12">
        <f t="shared" si="117"/>
        <v>0</v>
      </c>
      <c r="AV212" s="12">
        <f t="shared" si="118"/>
        <v>22235</v>
      </c>
      <c r="AW212" s="12">
        <f>MAX(AV$4:AV212)</f>
        <v>22235</v>
      </c>
      <c r="AX212" s="8">
        <f t="shared" si="119"/>
        <v>0</v>
      </c>
      <c r="BH212" s="19"/>
      <c r="BI212" s="19"/>
      <c r="BJ212" s="12"/>
      <c r="BK212" s="12"/>
      <c r="BL212" s="12"/>
      <c r="BM212" s="8"/>
    </row>
    <row r="213" spans="1:65" x14ac:dyDescent="0.3">
      <c r="A213" s="1">
        <v>42752</v>
      </c>
      <c r="B213" s="1">
        <v>42752</v>
      </c>
      <c r="C213" s="1" t="s">
        <v>44</v>
      </c>
      <c r="D213" s="3">
        <v>800</v>
      </c>
      <c r="E213" s="3">
        <v>-200</v>
      </c>
      <c r="F213" s="3">
        <f t="shared" si="90"/>
        <v>600</v>
      </c>
      <c r="G213" s="11">
        <f t="shared" si="91"/>
        <v>0</v>
      </c>
      <c r="H213" s="3" t="s">
        <v>17</v>
      </c>
      <c r="L213" s="2">
        <f t="shared" si="92"/>
        <v>1</v>
      </c>
      <c r="M213" s="2" t="s">
        <v>20</v>
      </c>
      <c r="N213" s="14">
        <v>7</v>
      </c>
      <c r="O213" s="2">
        <v>106590</v>
      </c>
      <c r="P213" s="2">
        <v>106650</v>
      </c>
      <c r="Q213" s="2">
        <v>106395</v>
      </c>
      <c r="R213" s="9">
        <f t="shared" si="93"/>
        <v>6.7</v>
      </c>
      <c r="S213" s="9">
        <f t="shared" si="94"/>
        <v>18.8</v>
      </c>
      <c r="U213" s="9">
        <f t="shared" si="95"/>
        <v>-6.7</v>
      </c>
      <c r="V213" s="9">
        <f t="shared" si="96"/>
        <v>18.8</v>
      </c>
      <c r="W213" s="7">
        <f t="shared" si="97"/>
        <v>1</v>
      </c>
      <c r="X213" s="7">
        <f t="shared" si="98"/>
        <v>1</v>
      </c>
      <c r="Y213" s="9">
        <f t="shared" si="99"/>
        <v>0</v>
      </c>
      <c r="Z213" s="9"/>
      <c r="AA213" s="9">
        <f t="shared" si="100"/>
        <v>-20</v>
      </c>
      <c r="AB213" s="9">
        <f t="shared" si="101"/>
        <v>15</v>
      </c>
      <c r="AC213" s="13">
        <f t="shared" si="102"/>
        <v>670</v>
      </c>
      <c r="AD213" s="7">
        <f t="shared" si="103"/>
        <v>1</v>
      </c>
      <c r="AE213" s="13">
        <f t="shared" si="104"/>
        <v>0</v>
      </c>
      <c r="AF213" s="13">
        <f t="shared" si="105"/>
        <v>0</v>
      </c>
      <c r="AG213" s="13">
        <f t="shared" si="106"/>
        <v>0</v>
      </c>
      <c r="AH213" s="13">
        <f t="shared" si="107"/>
        <v>15</v>
      </c>
      <c r="AI213" s="13">
        <f t="shared" si="108"/>
        <v>725</v>
      </c>
      <c r="AJ213" s="14">
        <f t="shared" si="109"/>
        <v>1</v>
      </c>
      <c r="AL213" s="12">
        <f t="shared" si="110"/>
        <v>1074</v>
      </c>
      <c r="AM213" s="12">
        <f t="shared" si="111"/>
        <v>53</v>
      </c>
      <c r="AN213" s="12">
        <f t="shared" si="112"/>
        <v>795</v>
      </c>
      <c r="AO213" s="12">
        <f t="shared" si="113"/>
        <v>22275</v>
      </c>
      <c r="AP213" s="12">
        <f>MAX(AO$4:AO213)</f>
        <v>22275</v>
      </c>
      <c r="AQ213" s="8">
        <f t="shared" si="114"/>
        <v>0</v>
      </c>
      <c r="AS213" s="12">
        <f t="shared" si="115"/>
        <v>1111.75</v>
      </c>
      <c r="AT213" s="12">
        <f t="shared" si="116"/>
        <v>55</v>
      </c>
      <c r="AU213" s="12">
        <f t="shared" si="117"/>
        <v>825</v>
      </c>
      <c r="AV213" s="12">
        <f t="shared" si="118"/>
        <v>23060</v>
      </c>
      <c r="AW213" s="12">
        <f>MAX(AV$4:AV213)</f>
        <v>23060</v>
      </c>
      <c r="AX213" s="8">
        <f t="shared" si="119"/>
        <v>0</v>
      </c>
      <c r="BH213" s="19"/>
      <c r="BI213" s="19"/>
      <c r="BJ213" s="12"/>
      <c r="BK213" s="12"/>
      <c r="BL213" s="12"/>
      <c r="BM213" s="8"/>
    </row>
    <row r="214" spans="1:65" x14ac:dyDescent="0.3">
      <c r="A214" s="1">
        <v>42748</v>
      </c>
      <c r="B214" s="1">
        <v>42752</v>
      </c>
      <c r="C214" s="1" t="s">
        <v>44</v>
      </c>
      <c r="D214" s="3">
        <v>955</v>
      </c>
      <c r="E214" s="3">
        <v>-200</v>
      </c>
      <c r="F214" s="3">
        <f t="shared" si="90"/>
        <v>755</v>
      </c>
      <c r="G214" s="11">
        <f t="shared" si="91"/>
        <v>4</v>
      </c>
      <c r="H214" s="3" t="s">
        <v>43</v>
      </c>
      <c r="I214" s="2" t="s">
        <v>11</v>
      </c>
      <c r="J214" s="2">
        <v>15</v>
      </c>
      <c r="L214" s="2">
        <f t="shared" si="92"/>
        <v>1</v>
      </c>
      <c r="M214" s="2" t="s">
        <v>21</v>
      </c>
      <c r="N214" s="14">
        <v>10</v>
      </c>
      <c r="O214" s="2">
        <v>130930</v>
      </c>
      <c r="P214" s="2">
        <v>130920</v>
      </c>
      <c r="Q214" s="2">
        <v>130940</v>
      </c>
      <c r="R214" s="9">
        <f t="shared" si="93"/>
        <v>2</v>
      </c>
      <c r="S214" s="9">
        <f t="shared" si="94"/>
        <v>0</v>
      </c>
      <c r="U214" s="9">
        <f t="shared" si="95"/>
        <v>-2</v>
      </c>
      <c r="V214" s="9">
        <f t="shared" si="96"/>
        <v>0</v>
      </c>
      <c r="W214" s="7">
        <f t="shared" si="97"/>
        <v>1</v>
      </c>
      <c r="X214" s="7">
        <f t="shared" si="98"/>
        <v>0</v>
      </c>
      <c r="Y214" s="9">
        <f t="shared" si="99"/>
        <v>0</v>
      </c>
      <c r="Z214" s="9"/>
      <c r="AA214" s="9">
        <f t="shared" si="100"/>
        <v>-20</v>
      </c>
      <c r="AB214" s="9">
        <f t="shared" si="101"/>
        <v>-20</v>
      </c>
      <c r="AC214" s="13">
        <f t="shared" si="102"/>
        <v>650</v>
      </c>
      <c r="AD214" s="7">
        <f t="shared" si="103"/>
        <v>0</v>
      </c>
      <c r="AE214" s="13">
        <f t="shared" si="104"/>
        <v>-20</v>
      </c>
      <c r="AF214" s="13">
        <f t="shared" si="105"/>
        <v>0</v>
      </c>
      <c r="AG214" s="13">
        <f t="shared" si="106"/>
        <v>0</v>
      </c>
      <c r="AH214" s="13">
        <f t="shared" si="107"/>
        <v>0</v>
      </c>
      <c r="AI214" s="13">
        <f t="shared" si="108"/>
        <v>725</v>
      </c>
      <c r="AJ214" s="14">
        <f t="shared" si="109"/>
        <v>0</v>
      </c>
      <c r="AL214" s="12">
        <f t="shared" si="110"/>
        <v>1074</v>
      </c>
      <c r="AM214" s="12">
        <f t="shared" si="111"/>
        <v>53</v>
      </c>
      <c r="AN214" s="12">
        <f t="shared" si="112"/>
        <v>-1060</v>
      </c>
      <c r="AO214" s="12">
        <f t="shared" si="113"/>
        <v>21215</v>
      </c>
      <c r="AP214" s="12">
        <f>MAX(AO$4:AO214)</f>
        <v>22275</v>
      </c>
      <c r="AQ214" s="8">
        <f t="shared" si="114"/>
        <v>-4.7586980920314256E-2</v>
      </c>
      <c r="AS214" s="12">
        <f t="shared" si="115"/>
        <v>1153</v>
      </c>
      <c r="AT214" s="12">
        <f t="shared" si="116"/>
        <v>57</v>
      </c>
      <c r="AU214" s="12">
        <f t="shared" si="117"/>
        <v>0</v>
      </c>
      <c r="AV214" s="12">
        <f t="shared" si="118"/>
        <v>23060</v>
      </c>
      <c r="AW214" s="12">
        <f>MAX(AV$4:AV214)</f>
        <v>23060</v>
      </c>
      <c r="AX214" s="8">
        <f t="shared" si="119"/>
        <v>0</v>
      </c>
      <c r="BH214" s="19"/>
      <c r="BI214" s="19"/>
      <c r="BJ214" s="12"/>
      <c r="BK214" s="12"/>
      <c r="BL214" s="12"/>
      <c r="BM214" s="8"/>
    </row>
    <row r="215" spans="1:65" x14ac:dyDescent="0.3">
      <c r="A215" s="1">
        <v>42748</v>
      </c>
      <c r="B215" s="1">
        <v>42752</v>
      </c>
      <c r="C215" s="1" t="s">
        <v>44</v>
      </c>
      <c r="D215" s="3">
        <v>1050</v>
      </c>
      <c r="E215" s="3">
        <v>-200</v>
      </c>
      <c r="F215" s="3">
        <f t="shared" si="90"/>
        <v>850</v>
      </c>
      <c r="G215" s="11">
        <f t="shared" si="91"/>
        <v>4</v>
      </c>
      <c r="H215" s="3" t="s">
        <v>43</v>
      </c>
      <c r="I215" s="2" t="s">
        <v>11</v>
      </c>
      <c r="J215" s="2">
        <v>11</v>
      </c>
      <c r="L215" s="2">
        <f t="shared" si="92"/>
        <v>1</v>
      </c>
      <c r="M215" s="2" t="s">
        <v>21</v>
      </c>
      <c r="N215" s="14">
        <v>10</v>
      </c>
      <c r="O215" s="2">
        <v>130630</v>
      </c>
      <c r="P215" s="2">
        <v>130621</v>
      </c>
      <c r="Q215" s="2">
        <v>130854</v>
      </c>
      <c r="R215" s="9">
        <f t="shared" si="93"/>
        <v>1.9</v>
      </c>
      <c r="S215" s="9">
        <f t="shared" si="94"/>
        <v>21.4</v>
      </c>
      <c r="U215" s="9">
        <f t="shared" si="95"/>
        <v>-1.9</v>
      </c>
      <c r="V215" s="9">
        <f t="shared" si="96"/>
        <v>21.4</v>
      </c>
      <c r="W215" s="7">
        <f t="shared" si="97"/>
        <v>1</v>
      </c>
      <c r="X215" s="7">
        <f t="shared" si="98"/>
        <v>0</v>
      </c>
      <c r="Y215" s="9">
        <f t="shared" si="99"/>
        <v>0</v>
      </c>
      <c r="Z215" s="9"/>
      <c r="AA215" s="9">
        <f t="shared" si="100"/>
        <v>0</v>
      </c>
      <c r="AB215" s="9">
        <f t="shared" si="101"/>
        <v>15</v>
      </c>
      <c r="AC215" s="13">
        <f t="shared" si="102"/>
        <v>665</v>
      </c>
      <c r="AD215" s="7">
        <f t="shared" si="103"/>
        <v>1</v>
      </c>
      <c r="AE215" s="13">
        <f t="shared" si="104"/>
        <v>15</v>
      </c>
      <c r="AF215" s="13">
        <f t="shared" si="105"/>
        <v>0</v>
      </c>
      <c r="AG215" s="13">
        <f t="shared" si="106"/>
        <v>0</v>
      </c>
      <c r="AH215" s="13">
        <f t="shared" si="107"/>
        <v>0</v>
      </c>
      <c r="AI215" s="13">
        <f t="shared" si="108"/>
        <v>725</v>
      </c>
      <c r="AJ215" s="14">
        <f t="shared" si="109"/>
        <v>0</v>
      </c>
      <c r="AL215" s="12">
        <f t="shared" si="110"/>
        <v>1074</v>
      </c>
      <c r="AM215" s="12">
        <f t="shared" si="111"/>
        <v>53</v>
      </c>
      <c r="AN215" s="12">
        <f t="shared" si="112"/>
        <v>795</v>
      </c>
      <c r="AO215" s="12">
        <f t="shared" si="113"/>
        <v>22010</v>
      </c>
      <c r="AP215" s="12">
        <f>MAX(AO$4:AO215)</f>
        <v>22275</v>
      </c>
      <c r="AQ215" s="8">
        <f t="shared" si="114"/>
        <v>-1.1896745230078564E-2</v>
      </c>
      <c r="AS215" s="12">
        <f t="shared" si="115"/>
        <v>1153</v>
      </c>
      <c r="AT215" s="12">
        <f t="shared" si="116"/>
        <v>57</v>
      </c>
      <c r="AU215" s="12">
        <f t="shared" si="117"/>
        <v>0</v>
      </c>
      <c r="AV215" s="12">
        <f t="shared" si="118"/>
        <v>23060</v>
      </c>
      <c r="AW215" s="12">
        <f>MAX(AV$4:AV215)</f>
        <v>23060</v>
      </c>
      <c r="AX215" s="8">
        <f t="shared" si="119"/>
        <v>0</v>
      </c>
      <c r="BH215" s="19"/>
      <c r="BI215" s="19"/>
      <c r="BJ215" s="12"/>
      <c r="BK215" s="12"/>
      <c r="BL215" s="12"/>
      <c r="BM215" s="8"/>
    </row>
    <row r="216" spans="1:65" x14ac:dyDescent="0.3">
      <c r="A216" s="1">
        <v>42753</v>
      </c>
      <c r="B216" s="1">
        <v>42753</v>
      </c>
      <c r="C216" s="1" t="s">
        <v>44</v>
      </c>
      <c r="D216" s="3">
        <v>1500</v>
      </c>
      <c r="E216" s="3">
        <v>-200</v>
      </c>
      <c r="F216" s="3">
        <f t="shared" si="90"/>
        <v>1300</v>
      </c>
      <c r="G216" s="11">
        <f t="shared" si="91"/>
        <v>0</v>
      </c>
      <c r="H216" s="3" t="s">
        <v>17</v>
      </c>
      <c r="K216" s="2" t="s">
        <v>11</v>
      </c>
      <c r="L216" s="2">
        <f t="shared" si="92"/>
        <v>1</v>
      </c>
      <c r="M216" s="2" t="s">
        <v>21</v>
      </c>
      <c r="N216" s="14">
        <v>7</v>
      </c>
      <c r="O216" s="2">
        <v>106640</v>
      </c>
      <c r="P216" s="2">
        <v>106548</v>
      </c>
      <c r="Q216" s="2">
        <v>107022</v>
      </c>
      <c r="R216" s="9">
        <f t="shared" si="93"/>
        <v>9.9</v>
      </c>
      <c r="S216" s="9">
        <f t="shared" si="94"/>
        <v>37.5</v>
      </c>
      <c r="U216" s="9">
        <f t="shared" si="95"/>
        <v>-9.9</v>
      </c>
      <c r="V216" s="9">
        <f t="shared" si="96"/>
        <v>37.5</v>
      </c>
      <c r="W216" s="7">
        <f t="shared" si="97"/>
        <v>1</v>
      </c>
      <c r="X216" s="7">
        <f t="shared" si="98"/>
        <v>0</v>
      </c>
      <c r="Y216" s="9">
        <f t="shared" si="99"/>
        <v>0</v>
      </c>
      <c r="Z216" s="9"/>
      <c r="AA216" s="9">
        <f t="shared" si="100"/>
        <v>0</v>
      </c>
      <c r="AB216" s="9">
        <f t="shared" si="101"/>
        <v>15</v>
      </c>
      <c r="AC216" s="13">
        <f t="shared" si="102"/>
        <v>680</v>
      </c>
      <c r="AD216" s="7">
        <f t="shared" si="103"/>
        <v>1</v>
      </c>
      <c r="AE216" s="13">
        <f t="shared" si="104"/>
        <v>0</v>
      </c>
      <c r="AF216" s="13">
        <f t="shared" si="105"/>
        <v>15</v>
      </c>
      <c r="AG216" s="13">
        <f t="shared" si="106"/>
        <v>0</v>
      </c>
      <c r="AH216" s="13">
        <f t="shared" si="107"/>
        <v>0</v>
      </c>
      <c r="AI216" s="13">
        <f t="shared" si="108"/>
        <v>725</v>
      </c>
      <c r="AJ216" s="14">
        <f t="shared" si="109"/>
        <v>0</v>
      </c>
      <c r="AL216" s="12">
        <f t="shared" si="110"/>
        <v>1100.5</v>
      </c>
      <c r="AM216" s="12">
        <f t="shared" si="111"/>
        <v>55</v>
      </c>
      <c r="AN216" s="12">
        <f t="shared" si="112"/>
        <v>825</v>
      </c>
      <c r="AO216" s="12">
        <f t="shared" si="113"/>
        <v>22835</v>
      </c>
      <c r="AP216" s="12">
        <f>MAX(AO$4:AO216)</f>
        <v>22835</v>
      </c>
      <c r="AQ216" s="8">
        <f t="shared" si="114"/>
        <v>0</v>
      </c>
      <c r="AS216" s="12">
        <f t="shared" si="115"/>
        <v>1153</v>
      </c>
      <c r="AT216" s="12">
        <f t="shared" si="116"/>
        <v>57</v>
      </c>
      <c r="AU216" s="12">
        <f t="shared" si="117"/>
        <v>0</v>
      </c>
      <c r="AV216" s="12">
        <f t="shared" si="118"/>
        <v>23060</v>
      </c>
      <c r="AW216" s="12">
        <f>MAX(AV$4:AV216)</f>
        <v>23060</v>
      </c>
      <c r="AX216" s="8">
        <f t="shared" si="119"/>
        <v>0</v>
      </c>
      <c r="BH216" s="19"/>
      <c r="BI216" s="19"/>
      <c r="BJ216" s="12"/>
      <c r="BK216" s="12"/>
      <c r="BL216" s="12"/>
      <c r="BM216" s="8"/>
    </row>
    <row r="217" spans="1:65" x14ac:dyDescent="0.3">
      <c r="A217" s="1">
        <v>42753</v>
      </c>
      <c r="B217" s="1">
        <v>42753</v>
      </c>
      <c r="C217" s="1" t="s">
        <v>44</v>
      </c>
      <c r="D217" s="3">
        <v>1510</v>
      </c>
      <c r="E217" s="3">
        <v>-200</v>
      </c>
      <c r="F217" s="3">
        <f t="shared" si="90"/>
        <v>1310</v>
      </c>
      <c r="G217" s="11">
        <f t="shared" si="91"/>
        <v>0</v>
      </c>
      <c r="H217" s="3" t="s">
        <v>43</v>
      </c>
      <c r="I217" s="2" t="s">
        <v>11</v>
      </c>
      <c r="J217" s="2">
        <v>16</v>
      </c>
      <c r="K217" s="2" t="s">
        <v>11</v>
      </c>
      <c r="L217" s="2">
        <f t="shared" si="92"/>
        <v>1</v>
      </c>
      <c r="M217" s="2" t="s">
        <v>20</v>
      </c>
      <c r="N217" s="14">
        <v>10</v>
      </c>
      <c r="O217" s="2">
        <v>131130</v>
      </c>
      <c r="P217" s="2">
        <v>131194</v>
      </c>
      <c r="Q217" s="2">
        <v>130545</v>
      </c>
      <c r="R217" s="9">
        <f t="shared" si="93"/>
        <v>7.4</v>
      </c>
      <c r="S217" s="9">
        <f t="shared" si="94"/>
        <v>57.5</v>
      </c>
      <c r="U217" s="9">
        <f t="shared" si="95"/>
        <v>-7.4</v>
      </c>
      <c r="V217" s="9">
        <f t="shared" si="96"/>
        <v>57.5</v>
      </c>
      <c r="W217" s="7">
        <f t="shared" si="97"/>
        <v>1</v>
      </c>
      <c r="X217" s="7">
        <f t="shared" si="98"/>
        <v>0</v>
      </c>
      <c r="Y217" s="9">
        <f t="shared" si="99"/>
        <v>0</v>
      </c>
      <c r="Z217" s="9"/>
      <c r="AA217" s="9">
        <f t="shared" si="100"/>
        <v>0</v>
      </c>
      <c r="AB217" s="9">
        <f t="shared" si="101"/>
        <v>15</v>
      </c>
      <c r="AC217" s="13">
        <f t="shared" si="102"/>
        <v>695</v>
      </c>
      <c r="AD217" s="7">
        <f t="shared" si="103"/>
        <v>1</v>
      </c>
      <c r="AE217" s="13">
        <f t="shared" si="104"/>
        <v>15</v>
      </c>
      <c r="AF217" s="13">
        <f t="shared" si="105"/>
        <v>15</v>
      </c>
      <c r="AG217" s="13">
        <f t="shared" si="106"/>
        <v>0</v>
      </c>
      <c r="AH217" s="13">
        <f t="shared" si="107"/>
        <v>0</v>
      </c>
      <c r="AI217" s="13">
        <f t="shared" si="108"/>
        <v>725</v>
      </c>
      <c r="AJ217" s="14">
        <f t="shared" si="109"/>
        <v>0</v>
      </c>
      <c r="AL217" s="12">
        <f t="shared" si="110"/>
        <v>1100.5</v>
      </c>
      <c r="AM217" s="12">
        <f t="shared" si="111"/>
        <v>55</v>
      </c>
      <c r="AN217" s="12">
        <f t="shared" si="112"/>
        <v>825</v>
      </c>
      <c r="AO217" s="12">
        <f t="shared" si="113"/>
        <v>23660</v>
      </c>
      <c r="AP217" s="12">
        <f>MAX(AO$4:AO217)</f>
        <v>23660</v>
      </c>
      <c r="AQ217" s="8">
        <f t="shared" si="114"/>
        <v>0</v>
      </c>
      <c r="AS217" s="12">
        <f t="shared" si="115"/>
        <v>1153</v>
      </c>
      <c r="AT217" s="12">
        <f t="shared" si="116"/>
        <v>57</v>
      </c>
      <c r="AU217" s="12">
        <f t="shared" si="117"/>
        <v>0</v>
      </c>
      <c r="AV217" s="12">
        <f t="shared" si="118"/>
        <v>23060</v>
      </c>
      <c r="AW217" s="12">
        <f>MAX(AV$4:AV217)</f>
        <v>23060</v>
      </c>
      <c r="AX217" s="8">
        <f t="shared" si="119"/>
        <v>0</v>
      </c>
      <c r="BH217" s="19"/>
      <c r="BI217" s="19"/>
      <c r="BJ217" s="12"/>
      <c r="BK217" s="12"/>
      <c r="BL217" s="12"/>
      <c r="BM217" s="8"/>
    </row>
    <row r="218" spans="1:65" x14ac:dyDescent="0.3">
      <c r="A218" s="1">
        <v>42753</v>
      </c>
      <c r="B218" s="1">
        <v>42753</v>
      </c>
      <c r="C218" s="1" t="s">
        <v>44</v>
      </c>
      <c r="D218" s="3">
        <v>1935</v>
      </c>
      <c r="E218" s="3">
        <v>-200</v>
      </c>
      <c r="F218" s="3">
        <f t="shared" si="90"/>
        <v>1735</v>
      </c>
      <c r="G218" s="11">
        <f t="shared" si="91"/>
        <v>0</v>
      </c>
      <c r="H218" s="3" t="s">
        <v>43</v>
      </c>
      <c r="I218" s="2" t="s">
        <v>11</v>
      </c>
      <c r="J218" s="2">
        <v>11</v>
      </c>
      <c r="K218" s="2" t="s">
        <v>11</v>
      </c>
      <c r="L218" s="2">
        <f t="shared" si="92"/>
        <v>1</v>
      </c>
      <c r="M218" s="2" t="s">
        <v>20</v>
      </c>
      <c r="N218" s="14">
        <v>10</v>
      </c>
      <c r="O218" s="2">
        <v>132150</v>
      </c>
      <c r="P218" s="2">
        <v>132345</v>
      </c>
      <c r="Q218" s="2">
        <v>132069</v>
      </c>
      <c r="R218" s="9">
        <f t="shared" si="93"/>
        <v>20.5</v>
      </c>
      <c r="S218" s="9">
        <f t="shared" si="94"/>
        <v>7.1</v>
      </c>
      <c r="U218" s="9">
        <f t="shared" si="95"/>
        <v>-20.5</v>
      </c>
      <c r="V218" s="9">
        <f t="shared" si="96"/>
        <v>7.1</v>
      </c>
      <c r="W218" s="7">
        <f t="shared" si="97"/>
        <v>1</v>
      </c>
      <c r="X218" s="7">
        <f t="shared" si="98"/>
        <v>0</v>
      </c>
      <c r="Y218" s="9">
        <f t="shared" si="99"/>
        <v>-20</v>
      </c>
      <c r="Z218" s="9"/>
      <c r="AA218" s="9">
        <f t="shared" si="100"/>
        <v>-20</v>
      </c>
      <c r="AB218" s="9">
        <f t="shared" si="101"/>
        <v>-20</v>
      </c>
      <c r="AC218" s="13">
        <f t="shared" si="102"/>
        <v>675</v>
      </c>
      <c r="AD218" s="7">
        <f t="shared" si="103"/>
        <v>0</v>
      </c>
      <c r="AE218" s="13">
        <f t="shared" si="104"/>
        <v>-20</v>
      </c>
      <c r="AF218" s="13">
        <f t="shared" si="105"/>
        <v>-20</v>
      </c>
      <c r="AG218" s="13">
        <f t="shared" si="106"/>
        <v>0</v>
      </c>
      <c r="AH218" s="13">
        <f t="shared" si="107"/>
        <v>0</v>
      </c>
      <c r="AI218" s="13">
        <f t="shared" si="108"/>
        <v>725</v>
      </c>
      <c r="AJ218" s="14">
        <f t="shared" si="109"/>
        <v>0</v>
      </c>
      <c r="AL218" s="12">
        <f t="shared" si="110"/>
        <v>1100.5</v>
      </c>
      <c r="AM218" s="12">
        <f t="shared" si="111"/>
        <v>55</v>
      </c>
      <c r="AN218" s="12">
        <f t="shared" si="112"/>
        <v>-1100</v>
      </c>
      <c r="AO218" s="12">
        <f t="shared" si="113"/>
        <v>22560</v>
      </c>
      <c r="AP218" s="12">
        <f>MAX(AO$4:AO218)</f>
        <v>23660</v>
      </c>
      <c r="AQ218" s="8">
        <f t="shared" si="114"/>
        <v>-4.6491969568892642E-2</v>
      </c>
      <c r="AS218" s="12">
        <f t="shared" si="115"/>
        <v>1153</v>
      </c>
      <c r="AT218" s="12">
        <f t="shared" si="116"/>
        <v>57</v>
      </c>
      <c r="AU218" s="12">
        <f t="shared" si="117"/>
        <v>0</v>
      </c>
      <c r="AV218" s="12">
        <f t="shared" si="118"/>
        <v>23060</v>
      </c>
      <c r="AW218" s="12">
        <f>MAX(AV$4:AV218)</f>
        <v>23060</v>
      </c>
      <c r="AX218" s="8">
        <f t="shared" si="119"/>
        <v>0</v>
      </c>
      <c r="BH218" s="19"/>
      <c r="BI218" s="19"/>
      <c r="BJ218" s="12"/>
      <c r="BK218" s="12"/>
      <c r="BL218" s="12"/>
      <c r="BM218" s="8"/>
    </row>
    <row r="219" spans="1:65" x14ac:dyDescent="0.3">
      <c r="A219" s="1">
        <v>42753</v>
      </c>
      <c r="B219" s="1">
        <v>42753</v>
      </c>
      <c r="C219" s="1" t="s">
        <v>44</v>
      </c>
      <c r="D219" s="3">
        <v>2205</v>
      </c>
      <c r="E219" s="3">
        <v>-200</v>
      </c>
      <c r="F219" s="3">
        <f t="shared" si="90"/>
        <v>2005</v>
      </c>
      <c r="G219" s="11">
        <f t="shared" si="91"/>
        <v>0</v>
      </c>
      <c r="H219" s="3" t="s">
        <v>17</v>
      </c>
      <c r="K219" s="2" t="s">
        <v>11</v>
      </c>
      <c r="L219" s="2">
        <f t="shared" si="92"/>
        <v>1</v>
      </c>
      <c r="M219" s="2" t="s">
        <v>21</v>
      </c>
      <c r="N219" s="14">
        <v>7</v>
      </c>
      <c r="O219" s="2">
        <v>106450</v>
      </c>
      <c r="P219" s="2">
        <v>106215</v>
      </c>
      <c r="Q219" s="2">
        <v>106760</v>
      </c>
      <c r="R219" s="9">
        <f t="shared" si="93"/>
        <v>24.2</v>
      </c>
      <c r="S219" s="9">
        <f t="shared" si="94"/>
        <v>30.3</v>
      </c>
      <c r="U219" s="9">
        <f t="shared" si="95"/>
        <v>-24.2</v>
      </c>
      <c r="V219" s="9">
        <f t="shared" si="96"/>
        <v>30.3</v>
      </c>
      <c r="W219" s="7">
        <f t="shared" si="97"/>
        <v>1</v>
      </c>
      <c r="X219" s="7">
        <f t="shared" si="98"/>
        <v>0</v>
      </c>
      <c r="Y219" s="9">
        <f t="shared" si="99"/>
        <v>-20</v>
      </c>
      <c r="Z219" s="9"/>
      <c r="AA219" s="9">
        <f t="shared" si="100"/>
        <v>-20</v>
      </c>
      <c r="AB219" s="9">
        <f t="shared" si="101"/>
        <v>-20</v>
      </c>
      <c r="AC219" s="13">
        <f t="shared" si="102"/>
        <v>655</v>
      </c>
      <c r="AD219" s="7">
        <f t="shared" si="103"/>
        <v>0</v>
      </c>
      <c r="AE219" s="13">
        <f t="shared" si="104"/>
        <v>0</v>
      </c>
      <c r="AF219" s="13">
        <f t="shared" si="105"/>
        <v>-20</v>
      </c>
      <c r="AG219" s="13">
        <f t="shared" si="106"/>
        <v>0</v>
      </c>
      <c r="AH219" s="13">
        <f t="shared" si="107"/>
        <v>0</v>
      </c>
      <c r="AI219" s="13">
        <f t="shared" si="108"/>
        <v>725</v>
      </c>
      <c r="AJ219" s="14">
        <f t="shared" si="109"/>
        <v>0</v>
      </c>
      <c r="AL219" s="12">
        <f t="shared" si="110"/>
        <v>1100.5</v>
      </c>
      <c r="AM219" s="12">
        <f t="shared" si="111"/>
        <v>55</v>
      </c>
      <c r="AN219" s="12">
        <f t="shared" si="112"/>
        <v>-1100</v>
      </c>
      <c r="AO219" s="12">
        <f t="shared" si="113"/>
        <v>21460</v>
      </c>
      <c r="AP219" s="12">
        <f>MAX(AO$4:AO219)</f>
        <v>23660</v>
      </c>
      <c r="AQ219" s="8">
        <f t="shared" si="114"/>
        <v>-9.2983939137785285E-2</v>
      </c>
      <c r="AS219" s="12">
        <f t="shared" si="115"/>
        <v>1153</v>
      </c>
      <c r="AT219" s="12">
        <f t="shared" si="116"/>
        <v>57</v>
      </c>
      <c r="AU219" s="12">
        <f t="shared" si="117"/>
        <v>0</v>
      </c>
      <c r="AV219" s="12">
        <f t="shared" si="118"/>
        <v>23060</v>
      </c>
      <c r="AW219" s="12">
        <f>MAX(AV$4:AV219)</f>
        <v>23060</v>
      </c>
      <c r="AX219" s="8">
        <f t="shared" si="119"/>
        <v>0</v>
      </c>
      <c r="BH219" s="19"/>
      <c r="BI219" s="19"/>
      <c r="BJ219" s="12"/>
      <c r="BK219" s="12"/>
      <c r="BL219" s="12"/>
      <c r="BM219" s="8"/>
    </row>
    <row r="220" spans="1:65" x14ac:dyDescent="0.3">
      <c r="A220" s="1">
        <v>42753</v>
      </c>
      <c r="B220" s="1">
        <v>42753</v>
      </c>
      <c r="C220" s="1" t="s">
        <v>44</v>
      </c>
      <c r="D220" s="3">
        <v>2205</v>
      </c>
      <c r="E220" s="3">
        <v>-200</v>
      </c>
      <c r="F220" s="3">
        <f t="shared" si="90"/>
        <v>2005</v>
      </c>
      <c r="G220" s="11">
        <f t="shared" si="91"/>
        <v>0</v>
      </c>
      <c r="H220" s="3" t="s">
        <v>38</v>
      </c>
      <c r="K220" s="2" t="s">
        <v>11</v>
      </c>
      <c r="L220" s="2">
        <f t="shared" si="92"/>
        <v>1</v>
      </c>
      <c r="M220" s="2" t="s">
        <v>20</v>
      </c>
      <c r="N220" s="14">
        <v>7</v>
      </c>
      <c r="O220" s="2">
        <v>114060</v>
      </c>
      <c r="P220" s="2">
        <v>114114</v>
      </c>
      <c r="Q220" s="2">
        <v>113920</v>
      </c>
      <c r="R220" s="9">
        <f t="shared" si="93"/>
        <v>6.1</v>
      </c>
      <c r="S220" s="9">
        <f t="shared" si="94"/>
        <v>13.3</v>
      </c>
      <c r="U220" s="9">
        <f t="shared" si="95"/>
        <v>-6.1</v>
      </c>
      <c r="V220" s="9">
        <f t="shared" si="96"/>
        <v>13.3</v>
      </c>
      <c r="W220" s="7">
        <f t="shared" si="97"/>
        <v>1</v>
      </c>
      <c r="X220" s="7">
        <f t="shared" si="98"/>
        <v>0</v>
      </c>
      <c r="Y220" s="9">
        <f t="shared" si="99"/>
        <v>0</v>
      </c>
      <c r="Z220" s="9"/>
      <c r="AA220" s="9">
        <f t="shared" si="100"/>
        <v>-20</v>
      </c>
      <c r="AB220" s="9">
        <f t="shared" si="101"/>
        <v>-20</v>
      </c>
      <c r="AC220" s="13">
        <f t="shared" si="102"/>
        <v>635</v>
      </c>
      <c r="AD220" s="7">
        <f t="shared" si="103"/>
        <v>0</v>
      </c>
      <c r="AE220" s="13">
        <f t="shared" si="104"/>
        <v>0</v>
      </c>
      <c r="AF220" s="13">
        <f t="shared" si="105"/>
        <v>-20</v>
      </c>
      <c r="AG220" s="13">
        <f t="shared" si="106"/>
        <v>0</v>
      </c>
      <c r="AH220" s="13">
        <f t="shared" si="107"/>
        <v>0</v>
      </c>
      <c r="AI220" s="13">
        <f t="shared" si="108"/>
        <v>725</v>
      </c>
      <c r="AJ220" s="14">
        <f t="shared" si="109"/>
        <v>0</v>
      </c>
      <c r="AL220" s="12">
        <f t="shared" si="110"/>
        <v>1100.5</v>
      </c>
      <c r="AM220" s="12">
        <f t="shared" si="111"/>
        <v>55</v>
      </c>
      <c r="AN220" s="12">
        <f t="shared" si="112"/>
        <v>-1100</v>
      </c>
      <c r="AO220" s="12">
        <f t="shared" si="113"/>
        <v>20360</v>
      </c>
      <c r="AP220" s="12">
        <f>MAX(AO$4:AO220)</f>
        <v>23660</v>
      </c>
      <c r="AQ220" s="8">
        <f t="shared" si="114"/>
        <v>-0.13947590870667795</v>
      </c>
      <c r="AS220" s="12">
        <f t="shared" si="115"/>
        <v>1153</v>
      </c>
      <c r="AT220" s="12">
        <f t="shared" si="116"/>
        <v>57</v>
      </c>
      <c r="AU220" s="12">
        <f t="shared" si="117"/>
        <v>0</v>
      </c>
      <c r="AV220" s="12">
        <f t="shared" si="118"/>
        <v>23060</v>
      </c>
      <c r="AW220" s="12">
        <f>MAX(AV$4:AV220)</f>
        <v>23060</v>
      </c>
      <c r="AX220" s="8">
        <f t="shared" si="119"/>
        <v>0</v>
      </c>
      <c r="BH220" s="19"/>
      <c r="BI220" s="19"/>
      <c r="BJ220" s="12"/>
      <c r="BK220" s="12"/>
      <c r="BL220" s="12"/>
      <c r="BM220" s="8"/>
    </row>
    <row r="221" spans="1:65" x14ac:dyDescent="0.3">
      <c r="A221" s="1">
        <v>42753</v>
      </c>
      <c r="B221" s="1">
        <v>42754</v>
      </c>
      <c r="C221" s="1" t="s">
        <v>44</v>
      </c>
      <c r="D221" s="3">
        <v>245</v>
      </c>
      <c r="E221" s="3">
        <v>-200</v>
      </c>
      <c r="F221" s="3">
        <f t="shared" si="90"/>
        <v>45</v>
      </c>
      <c r="G221" s="11">
        <f t="shared" si="91"/>
        <v>1</v>
      </c>
      <c r="H221" s="3" t="s">
        <v>37</v>
      </c>
      <c r="I221" s="2" t="s">
        <v>11</v>
      </c>
      <c r="J221" s="2">
        <v>13</v>
      </c>
      <c r="K221" s="2" t="s">
        <v>11</v>
      </c>
      <c r="L221" s="2">
        <f t="shared" si="92"/>
        <v>1</v>
      </c>
      <c r="M221" s="2" t="s">
        <v>21</v>
      </c>
      <c r="N221" s="14">
        <v>8</v>
      </c>
      <c r="O221" s="2">
        <v>74990</v>
      </c>
      <c r="P221" s="2">
        <v>74928</v>
      </c>
      <c r="Q221" s="2">
        <v>75735</v>
      </c>
      <c r="R221" s="9">
        <f t="shared" si="93"/>
        <v>7</v>
      </c>
      <c r="S221" s="9">
        <f t="shared" si="94"/>
        <v>73.7</v>
      </c>
      <c r="U221" s="9">
        <f t="shared" si="95"/>
        <v>-7</v>
      </c>
      <c r="V221" s="9">
        <f t="shared" si="96"/>
        <v>73.7</v>
      </c>
      <c r="W221" s="7">
        <f t="shared" si="97"/>
        <v>1</v>
      </c>
      <c r="X221" s="7">
        <f t="shared" si="98"/>
        <v>0</v>
      </c>
      <c r="Y221" s="9">
        <f t="shared" si="99"/>
        <v>0</v>
      </c>
      <c r="Z221" s="9"/>
      <c r="AA221" s="9">
        <f t="shared" si="100"/>
        <v>0</v>
      </c>
      <c r="AB221" s="9">
        <f t="shared" si="101"/>
        <v>15</v>
      </c>
      <c r="AC221" s="13">
        <f t="shared" si="102"/>
        <v>650</v>
      </c>
      <c r="AD221" s="7">
        <f t="shared" si="103"/>
        <v>1</v>
      </c>
      <c r="AE221" s="13">
        <f t="shared" si="104"/>
        <v>15</v>
      </c>
      <c r="AF221" s="13">
        <f t="shared" si="105"/>
        <v>15</v>
      </c>
      <c r="AG221" s="13">
        <f t="shared" si="106"/>
        <v>0</v>
      </c>
      <c r="AH221" s="13">
        <f t="shared" si="107"/>
        <v>0</v>
      </c>
      <c r="AI221" s="13">
        <f t="shared" si="108"/>
        <v>725</v>
      </c>
      <c r="AJ221" s="14">
        <f t="shared" si="109"/>
        <v>0</v>
      </c>
      <c r="AL221" s="12">
        <f t="shared" si="110"/>
        <v>1018</v>
      </c>
      <c r="AM221" s="12">
        <f t="shared" si="111"/>
        <v>50</v>
      </c>
      <c r="AN221" s="12">
        <f t="shared" si="112"/>
        <v>750</v>
      </c>
      <c r="AO221" s="12">
        <f t="shared" si="113"/>
        <v>21110</v>
      </c>
      <c r="AP221" s="12">
        <f>MAX(AO$4:AO221)</f>
        <v>23660</v>
      </c>
      <c r="AQ221" s="8">
        <f t="shared" si="114"/>
        <v>-0.10777683854606931</v>
      </c>
      <c r="AS221" s="12">
        <f t="shared" si="115"/>
        <v>1153</v>
      </c>
      <c r="AT221" s="12">
        <f t="shared" si="116"/>
        <v>57</v>
      </c>
      <c r="AU221" s="12">
        <f t="shared" si="117"/>
        <v>0</v>
      </c>
      <c r="AV221" s="12">
        <f t="shared" si="118"/>
        <v>23060</v>
      </c>
      <c r="AW221" s="12">
        <f>MAX(AV$4:AV221)</f>
        <v>23060</v>
      </c>
      <c r="AX221" s="8">
        <f t="shared" si="119"/>
        <v>0</v>
      </c>
      <c r="BH221" s="19"/>
      <c r="BI221" s="19"/>
      <c r="BJ221" s="12"/>
      <c r="BK221" s="12"/>
      <c r="BL221" s="12"/>
      <c r="BM221" s="8"/>
    </row>
    <row r="222" spans="1:65" x14ac:dyDescent="0.3">
      <c r="A222" s="1">
        <v>42753</v>
      </c>
      <c r="B222" s="1">
        <v>42754</v>
      </c>
      <c r="C222" s="1" t="s">
        <v>44</v>
      </c>
      <c r="D222" s="3">
        <v>1530</v>
      </c>
      <c r="E222" s="3">
        <v>-200</v>
      </c>
      <c r="F222" s="3">
        <f t="shared" si="90"/>
        <v>1330</v>
      </c>
      <c r="G222" s="11">
        <f t="shared" si="91"/>
        <v>1</v>
      </c>
      <c r="H222" s="3" t="s">
        <v>38</v>
      </c>
      <c r="I222" s="2" t="s">
        <v>11</v>
      </c>
      <c r="J222" s="2">
        <v>56</v>
      </c>
      <c r="K222" s="2" t="s">
        <v>11</v>
      </c>
      <c r="L222" s="2">
        <f t="shared" si="92"/>
        <v>1</v>
      </c>
      <c r="M222" s="2" t="s">
        <v>20</v>
      </c>
      <c r="N222" s="14">
        <v>7</v>
      </c>
      <c r="O222" s="2">
        <v>115000</v>
      </c>
      <c r="P222" s="2">
        <v>115076</v>
      </c>
      <c r="Q222" s="2">
        <v>114672</v>
      </c>
      <c r="R222" s="9">
        <f t="shared" si="93"/>
        <v>8.3000000000000007</v>
      </c>
      <c r="S222" s="9">
        <f t="shared" si="94"/>
        <v>32.1</v>
      </c>
      <c r="U222" s="9">
        <f t="shared" si="95"/>
        <v>-8.3000000000000007</v>
      </c>
      <c r="V222" s="9">
        <f t="shared" si="96"/>
        <v>32.1</v>
      </c>
      <c r="W222" s="7">
        <f t="shared" si="97"/>
        <v>1</v>
      </c>
      <c r="X222" s="7">
        <f t="shared" si="98"/>
        <v>0</v>
      </c>
      <c r="Y222" s="9">
        <f t="shared" si="99"/>
        <v>0</v>
      </c>
      <c r="Z222" s="9"/>
      <c r="AA222" s="9">
        <f t="shared" si="100"/>
        <v>0</v>
      </c>
      <c r="AB222" s="9">
        <f t="shared" si="101"/>
        <v>15</v>
      </c>
      <c r="AC222" s="13">
        <f t="shared" si="102"/>
        <v>665</v>
      </c>
      <c r="AD222" s="7">
        <f t="shared" si="103"/>
        <v>1</v>
      </c>
      <c r="AE222" s="13">
        <f t="shared" si="104"/>
        <v>15</v>
      </c>
      <c r="AF222" s="13">
        <f t="shared" si="105"/>
        <v>15</v>
      </c>
      <c r="AG222" s="13">
        <f t="shared" si="106"/>
        <v>0</v>
      </c>
      <c r="AH222" s="13">
        <f t="shared" si="107"/>
        <v>0</v>
      </c>
      <c r="AI222" s="13">
        <f t="shared" si="108"/>
        <v>725</v>
      </c>
      <c r="AJ222" s="14">
        <f t="shared" si="109"/>
        <v>0</v>
      </c>
      <c r="AL222" s="12">
        <f t="shared" si="110"/>
        <v>1018</v>
      </c>
      <c r="AM222" s="12">
        <f t="shared" si="111"/>
        <v>50</v>
      </c>
      <c r="AN222" s="12">
        <f t="shared" si="112"/>
        <v>750</v>
      </c>
      <c r="AO222" s="12">
        <f t="shared" si="113"/>
        <v>21860</v>
      </c>
      <c r="AP222" s="12">
        <f>MAX(AO$4:AO222)</f>
        <v>23660</v>
      </c>
      <c r="AQ222" s="8">
        <f t="shared" si="114"/>
        <v>-7.6077768385460695E-2</v>
      </c>
      <c r="AS222" s="12">
        <f t="shared" si="115"/>
        <v>1153</v>
      </c>
      <c r="AT222" s="12">
        <f t="shared" si="116"/>
        <v>57</v>
      </c>
      <c r="AU222" s="12">
        <f t="shared" si="117"/>
        <v>0</v>
      </c>
      <c r="AV222" s="12">
        <f t="shared" si="118"/>
        <v>23060</v>
      </c>
      <c r="AW222" s="12">
        <f>MAX(AV$4:AV222)</f>
        <v>23060</v>
      </c>
      <c r="AX222" s="8">
        <f t="shared" si="119"/>
        <v>0</v>
      </c>
      <c r="BH222" s="19"/>
      <c r="BI222" s="19"/>
      <c r="BJ222" s="12"/>
      <c r="BK222" s="12"/>
      <c r="BL222" s="12"/>
      <c r="BM222" s="8"/>
    </row>
    <row r="223" spans="1:65" x14ac:dyDescent="0.3">
      <c r="A223" s="1">
        <v>42755</v>
      </c>
      <c r="B223" s="1">
        <v>42755</v>
      </c>
      <c r="C223" s="1" t="s">
        <v>44</v>
      </c>
      <c r="D223" s="3">
        <v>1050</v>
      </c>
      <c r="E223" s="3">
        <v>-200</v>
      </c>
      <c r="F223" s="3">
        <f t="shared" si="90"/>
        <v>850</v>
      </c>
      <c r="G223" s="11">
        <f t="shared" si="91"/>
        <v>0</v>
      </c>
      <c r="H223" s="3" t="s">
        <v>37</v>
      </c>
      <c r="I223" s="2" t="s">
        <v>11</v>
      </c>
      <c r="J223" s="2">
        <f>COUNT(J185:J222)</f>
        <v>16</v>
      </c>
      <c r="L223" s="2">
        <f t="shared" si="92"/>
        <v>1</v>
      </c>
      <c r="M223" s="2" t="s">
        <v>21</v>
      </c>
      <c r="N223" s="14">
        <v>8</v>
      </c>
      <c r="O223" s="2">
        <v>75430</v>
      </c>
      <c r="P223" s="2">
        <v>75165</v>
      </c>
      <c r="Q223" s="2">
        <v>75843</v>
      </c>
      <c r="R223" s="6">
        <f t="shared" si="93"/>
        <v>27.3</v>
      </c>
      <c r="S223" s="6">
        <f t="shared" si="94"/>
        <v>40.5</v>
      </c>
      <c r="U223" s="9">
        <f t="shared" si="95"/>
        <v>-27.3</v>
      </c>
      <c r="V223" s="9">
        <f t="shared" si="96"/>
        <v>40.5</v>
      </c>
      <c r="W223" s="7">
        <f t="shared" si="97"/>
        <v>1</v>
      </c>
      <c r="X223" s="7">
        <f t="shared" si="98"/>
        <v>0</v>
      </c>
      <c r="Y223" s="9">
        <f t="shared" si="99"/>
        <v>-20</v>
      </c>
      <c r="Z223" s="9"/>
      <c r="AA223" s="9">
        <f t="shared" si="100"/>
        <v>-20</v>
      </c>
      <c r="AB223" s="9">
        <f t="shared" si="101"/>
        <v>-20</v>
      </c>
      <c r="AC223" s="13">
        <f t="shared" si="102"/>
        <v>645</v>
      </c>
      <c r="AD223" s="7">
        <f t="shared" si="103"/>
        <v>0</v>
      </c>
      <c r="AE223" s="13">
        <f t="shared" si="104"/>
        <v>-20</v>
      </c>
      <c r="AF223" s="13">
        <f t="shared" si="105"/>
        <v>0</v>
      </c>
      <c r="AG223" s="13">
        <f t="shared" si="106"/>
        <v>0</v>
      </c>
      <c r="AH223" s="13">
        <f t="shared" si="107"/>
        <v>0</v>
      </c>
      <c r="AI223" s="13">
        <f t="shared" si="108"/>
        <v>725</v>
      </c>
      <c r="AJ223" s="14">
        <f t="shared" si="109"/>
        <v>0</v>
      </c>
      <c r="AL223" s="12">
        <f t="shared" si="110"/>
        <v>1093</v>
      </c>
      <c r="AM223" s="12">
        <f t="shared" si="111"/>
        <v>54</v>
      </c>
      <c r="AN223" s="12">
        <f t="shared" si="112"/>
        <v>-1080</v>
      </c>
      <c r="AO223" s="12">
        <f t="shared" si="113"/>
        <v>20780</v>
      </c>
      <c r="AP223" s="12">
        <f>MAX(AO$4:AO223)</f>
        <v>23660</v>
      </c>
      <c r="AQ223" s="8">
        <f t="shared" si="114"/>
        <v>-0.12172442941673711</v>
      </c>
      <c r="AS223" s="12">
        <f t="shared" si="115"/>
        <v>1153</v>
      </c>
      <c r="AT223" s="12">
        <f t="shared" si="116"/>
        <v>57</v>
      </c>
      <c r="AU223" s="12">
        <f t="shared" si="117"/>
        <v>0</v>
      </c>
      <c r="AV223" s="12">
        <f t="shared" si="118"/>
        <v>23060</v>
      </c>
      <c r="AW223" s="12">
        <f>MAX(AV$4:AV223)</f>
        <v>23060</v>
      </c>
      <c r="AX223" s="8">
        <f t="shared" si="119"/>
        <v>0</v>
      </c>
      <c r="BH223" s="19"/>
      <c r="BI223" s="19"/>
      <c r="BJ223" s="12"/>
      <c r="BK223" s="12"/>
      <c r="BL223" s="12"/>
      <c r="BM223" s="8"/>
    </row>
    <row r="224" spans="1:65" x14ac:dyDescent="0.3">
      <c r="A224" s="1">
        <v>42755</v>
      </c>
      <c r="B224" s="1">
        <v>42755</v>
      </c>
      <c r="C224" s="1" t="s">
        <v>44</v>
      </c>
      <c r="D224" s="3">
        <v>1115</v>
      </c>
      <c r="E224" s="3">
        <v>-200</v>
      </c>
      <c r="F224" s="3">
        <f t="shared" si="90"/>
        <v>915</v>
      </c>
      <c r="G224" s="11">
        <f t="shared" si="91"/>
        <v>0</v>
      </c>
      <c r="H224" s="3" t="s">
        <v>17</v>
      </c>
      <c r="L224" s="2">
        <f t="shared" si="92"/>
        <v>1</v>
      </c>
      <c r="M224" s="2" t="s">
        <v>21</v>
      </c>
      <c r="N224" s="14">
        <v>7</v>
      </c>
      <c r="O224" s="2">
        <v>106590</v>
      </c>
      <c r="P224" s="2">
        <v>106245</v>
      </c>
      <c r="Q224" s="2">
        <v>107542</v>
      </c>
      <c r="R224" s="5">
        <f t="shared" si="93"/>
        <v>35.200000000000003</v>
      </c>
      <c r="S224" s="5">
        <f t="shared" si="94"/>
        <v>94.5</v>
      </c>
      <c r="U224" s="9">
        <f t="shared" si="95"/>
        <v>-35.200000000000003</v>
      </c>
      <c r="V224" s="9">
        <f t="shared" si="96"/>
        <v>94.5</v>
      </c>
      <c r="W224" s="7">
        <f t="shared" si="97"/>
        <v>1</v>
      </c>
      <c r="X224" s="7">
        <f t="shared" si="98"/>
        <v>1</v>
      </c>
      <c r="Y224" s="9">
        <f t="shared" si="99"/>
        <v>-20</v>
      </c>
      <c r="Z224" s="9"/>
      <c r="AA224" s="9">
        <f t="shared" si="100"/>
        <v>-20</v>
      </c>
      <c r="AB224" s="9">
        <f t="shared" si="101"/>
        <v>-20</v>
      </c>
      <c r="AC224" s="13">
        <f t="shared" si="102"/>
        <v>625</v>
      </c>
      <c r="AD224" s="7">
        <f t="shared" si="103"/>
        <v>0</v>
      </c>
      <c r="AE224" s="13">
        <f t="shared" si="104"/>
        <v>0</v>
      </c>
      <c r="AF224" s="13">
        <f t="shared" si="105"/>
        <v>0</v>
      </c>
      <c r="AG224" s="13">
        <f t="shared" si="106"/>
        <v>0</v>
      </c>
      <c r="AH224" s="13">
        <f t="shared" si="107"/>
        <v>-20</v>
      </c>
      <c r="AI224" s="13">
        <f t="shared" si="108"/>
        <v>705</v>
      </c>
      <c r="AJ224" s="14">
        <f t="shared" si="109"/>
        <v>0</v>
      </c>
      <c r="AL224" s="12">
        <f t="shared" si="110"/>
        <v>1093</v>
      </c>
      <c r="AM224" s="12">
        <f t="shared" si="111"/>
        <v>54</v>
      </c>
      <c r="AN224" s="12">
        <f t="shared" si="112"/>
        <v>-1080</v>
      </c>
      <c r="AO224" s="12">
        <f t="shared" si="113"/>
        <v>19700</v>
      </c>
      <c r="AP224" s="12">
        <f>MAX(AO$4:AO224)</f>
        <v>23660</v>
      </c>
      <c r="AQ224" s="8">
        <f t="shared" si="114"/>
        <v>-0.16737109044801352</v>
      </c>
      <c r="AS224" s="12">
        <f t="shared" si="115"/>
        <v>1153</v>
      </c>
      <c r="AT224" s="12">
        <f t="shared" si="116"/>
        <v>57</v>
      </c>
      <c r="AU224" s="12">
        <f t="shared" si="117"/>
        <v>-1140</v>
      </c>
      <c r="AV224" s="12">
        <f t="shared" si="118"/>
        <v>21920</v>
      </c>
      <c r="AW224" s="12">
        <f>MAX(AV$4:AV224)</f>
        <v>23060</v>
      </c>
      <c r="AX224" s="8">
        <f t="shared" si="119"/>
        <v>-4.9436253252385085E-2</v>
      </c>
      <c r="BH224" s="19"/>
      <c r="BI224" s="19"/>
      <c r="BJ224" s="12"/>
      <c r="BK224" s="12"/>
      <c r="BL224" s="12"/>
      <c r="BM224" s="8"/>
    </row>
    <row r="225" spans="1:65" x14ac:dyDescent="0.3">
      <c r="A225" s="1">
        <v>42755</v>
      </c>
      <c r="B225" s="1">
        <v>42755</v>
      </c>
      <c r="C225" s="1" t="s">
        <v>44</v>
      </c>
      <c r="D225" s="3">
        <v>1225</v>
      </c>
      <c r="E225" s="3">
        <v>-200</v>
      </c>
      <c r="F225" s="3">
        <f t="shared" si="90"/>
        <v>1025</v>
      </c>
      <c r="G225" s="11">
        <f t="shared" si="91"/>
        <v>0</v>
      </c>
      <c r="H225" s="3" t="s">
        <v>38</v>
      </c>
      <c r="L225" s="2">
        <f t="shared" si="92"/>
        <v>1</v>
      </c>
      <c r="M225" s="2" t="s">
        <v>20</v>
      </c>
      <c r="N225" s="14">
        <v>7</v>
      </c>
      <c r="O225" s="2">
        <v>115290</v>
      </c>
      <c r="P225" s="2">
        <v>115379</v>
      </c>
      <c r="Q225" s="2">
        <v>114790</v>
      </c>
      <c r="R225" s="5">
        <f t="shared" si="93"/>
        <v>9.6</v>
      </c>
      <c r="S225" s="5">
        <f t="shared" si="94"/>
        <v>49.3</v>
      </c>
      <c r="U225" s="9">
        <f t="shared" si="95"/>
        <v>-9.6</v>
      </c>
      <c r="V225" s="9">
        <f t="shared" si="96"/>
        <v>49.3</v>
      </c>
      <c r="W225" s="7">
        <f t="shared" si="97"/>
        <v>1</v>
      </c>
      <c r="X225" s="7">
        <f t="shared" si="98"/>
        <v>1</v>
      </c>
      <c r="Y225" s="9">
        <f t="shared" si="99"/>
        <v>0</v>
      </c>
      <c r="Z225" s="9"/>
      <c r="AA225" s="9">
        <f t="shared" si="100"/>
        <v>0</v>
      </c>
      <c r="AB225" s="9">
        <f t="shared" si="101"/>
        <v>15</v>
      </c>
      <c r="AC225" s="13">
        <f t="shared" si="102"/>
        <v>640</v>
      </c>
      <c r="AD225" s="7">
        <f t="shared" si="103"/>
        <v>1</v>
      </c>
      <c r="AE225" s="13">
        <f t="shared" si="104"/>
        <v>0</v>
      </c>
      <c r="AF225" s="13">
        <f t="shared" si="105"/>
        <v>0</v>
      </c>
      <c r="AG225" s="13">
        <f t="shared" si="106"/>
        <v>0</v>
      </c>
      <c r="AH225" s="13">
        <f t="shared" si="107"/>
        <v>15</v>
      </c>
      <c r="AI225" s="13">
        <f t="shared" si="108"/>
        <v>720</v>
      </c>
      <c r="AJ225" s="14">
        <f t="shared" si="109"/>
        <v>1</v>
      </c>
      <c r="AL225" s="12">
        <f t="shared" si="110"/>
        <v>1093</v>
      </c>
      <c r="AM225" s="12">
        <f t="shared" si="111"/>
        <v>54</v>
      </c>
      <c r="AN225" s="12">
        <f t="shared" si="112"/>
        <v>810</v>
      </c>
      <c r="AO225" s="12">
        <f t="shared" si="113"/>
        <v>20510</v>
      </c>
      <c r="AP225" s="12">
        <f>MAX(AO$4:AO225)</f>
        <v>23660</v>
      </c>
      <c r="AQ225" s="8">
        <f t="shared" si="114"/>
        <v>-0.13313609467455623</v>
      </c>
      <c r="AS225" s="12">
        <f t="shared" si="115"/>
        <v>1153</v>
      </c>
      <c r="AT225" s="12">
        <f t="shared" si="116"/>
        <v>57</v>
      </c>
      <c r="AU225" s="12">
        <f t="shared" si="117"/>
        <v>855</v>
      </c>
      <c r="AV225" s="12">
        <f t="shared" si="118"/>
        <v>22775</v>
      </c>
      <c r="AW225" s="12">
        <f>MAX(AV$4:AV225)</f>
        <v>23060</v>
      </c>
      <c r="AX225" s="8">
        <f t="shared" si="119"/>
        <v>-1.2359063313096271E-2</v>
      </c>
      <c r="BH225" s="19"/>
      <c r="BI225" s="19"/>
      <c r="BJ225" s="12"/>
      <c r="BK225" s="12"/>
      <c r="BL225" s="12"/>
      <c r="BM225" s="8"/>
    </row>
    <row r="226" spans="1:65" x14ac:dyDescent="0.3">
      <c r="A226" s="1">
        <v>42755</v>
      </c>
      <c r="B226" s="1">
        <v>42755</v>
      </c>
      <c r="C226" s="1" t="s">
        <v>44</v>
      </c>
      <c r="D226" s="3">
        <v>1240</v>
      </c>
      <c r="E226" s="3">
        <v>-200</v>
      </c>
      <c r="F226" s="3">
        <f t="shared" si="90"/>
        <v>1040</v>
      </c>
      <c r="G226" s="11">
        <f t="shared" si="91"/>
        <v>0</v>
      </c>
      <c r="H226" s="3" t="s">
        <v>17</v>
      </c>
      <c r="L226" s="2">
        <f t="shared" si="92"/>
        <v>1</v>
      </c>
      <c r="M226" s="2" t="s">
        <v>21</v>
      </c>
      <c r="N226" s="14">
        <v>7</v>
      </c>
      <c r="O226" s="2">
        <v>106300</v>
      </c>
      <c r="P226" s="2">
        <v>106245</v>
      </c>
      <c r="Q226" s="2">
        <v>107542</v>
      </c>
      <c r="R226" s="5">
        <f t="shared" si="93"/>
        <v>6.2</v>
      </c>
      <c r="S226" s="5">
        <f t="shared" si="94"/>
        <v>123.5</v>
      </c>
      <c r="U226" s="9">
        <f t="shared" si="95"/>
        <v>-6.2</v>
      </c>
      <c r="V226" s="9">
        <f t="shared" si="96"/>
        <v>123.5</v>
      </c>
      <c r="W226" s="7">
        <f t="shared" si="97"/>
        <v>1</v>
      </c>
      <c r="X226" s="7">
        <f t="shared" si="98"/>
        <v>1</v>
      </c>
      <c r="Y226" s="9">
        <f t="shared" si="99"/>
        <v>0</v>
      </c>
      <c r="Z226" s="9"/>
      <c r="AA226" s="9">
        <f t="shared" si="100"/>
        <v>0</v>
      </c>
      <c r="AB226" s="9">
        <f t="shared" si="101"/>
        <v>15</v>
      </c>
      <c r="AC226" s="13">
        <f t="shared" si="102"/>
        <v>655</v>
      </c>
      <c r="AD226" s="7">
        <f t="shared" si="103"/>
        <v>1</v>
      </c>
      <c r="AE226" s="13">
        <f t="shared" si="104"/>
        <v>0</v>
      </c>
      <c r="AF226" s="13">
        <f t="shared" si="105"/>
        <v>0</v>
      </c>
      <c r="AG226" s="13">
        <f t="shared" si="106"/>
        <v>0</v>
      </c>
      <c r="AH226" s="13">
        <f t="shared" si="107"/>
        <v>15</v>
      </c>
      <c r="AI226" s="13">
        <f t="shared" si="108"/>
        <v>735</v>
      </c>
      <c r="AJ226" s="14">
        <f t="shared" si="109"/>
        <v>1</v>
      </c>
      <c r="AL226" s="12">
        <f t="shared" si="110"/>
        <v>1093</v>
      </c>
      <c r="AM226" s="12">
        <f t="shared" si="111"/>
        <v>54</v>
      </c>
      <c r="AN226" s="12">
        <f t="shared" si="112"/>
        <v>810</v>
      </c>
      <c r="AO226" s="12">
        <f t="shared" si="113"/>
        <v>21320</v>
      </c>
      <c r="AP226" s="12">
        <f>MAX(AO$4:AO226)</f>
        <v>23660</v>
      </c>
      <c r="AQ226" s="8">
        <f t="shared" si="114"/>
        <v>-9.8901098901098897E-2</v>
      </c>
      <c r="AS226" s="12">
        <f t="shared" si="115"/>
        <v>1153</v>
      </c>
      <c r="AT226" s="12">
        <f t="shared" si="116"/>
        <v>57</v>
      </c>
      <c r="AU226" s="12">
        <f t="shared" si="117"/>
        <v>855</v>
      </c>
      <c r="AV226" s="12">
        <f t="shared" si="118"/>
        <v>23630</v>
      </c>
      <c r="AW226" s="12">
        <f>MAX(AV$4:AV226)</f>
        <v>23630</v>
      </c>
      <c r="AX226" s="8">
        <f t="shared" si="119"/>
        <v>0</v>
      </c>
      <c r="BH226" s="19"/>
      <c r="BI226" s="19"/>
      <c r="BJ226" s="12"/>
      <c r="BK226" s="12"/>
      <c r="BL226" s="12"/>
      <c r="BM226" s="8"/>
    </row>
    <row r="227" spans="1:65" x14ac:dyDescent="0.3">
      <c r="A227" s="1">
        <v>42758</v>
      </c>
      <c r="B227" s="1">
        <v>42758</v>
      </c>
      <c r="C227" s="1" t="s">
        <v>44</v>
      </c>
      <c r="D227" s="3">
        <v>1305</v>
      </c>
      <c r="E227" s="3">
        <v>-200</v>
      </c>
      <c r="F227" s="3">
        <f t="shared" si="90"/>
        <v>1105</v>
      </c>
      <c r="G227" s="11">
        <f t="shared" si="91"/>
        <v>0</v>
      </c>
      <c r="H227" s="3" t="s">
        <v>17</v>
      </c>
      <c r="L227" s="2">
        <f t="shared" si="92"/>
        <v>1</v>
      </c>
      <c r="M227" s="2" t="s">
        <v>21</v>
      </c>
      <c r="N227" s="14">
        <v>7</v>
      </c>
      <c r="O227" s="2">
        <v>107110</v>
      </c>
      <c r="P227" s="2">
        <v>107087</v>
      </c>
      <c r="Q227" s="2">
        <v>107371</v>
      </c>
      <c r="R227" s="5">
        <f t="shared" si="93"/>
        <v>3</v>
      </c>
      <c r="S227" s="5">
        <f t="shared" si="94"/>
        <v>25.4</v>
      </c>
      <c r="U227" s="9">
        <f t="shared" si="95"/>
        <v>-3</v>
      </c>
      <c r="V227" s="9">
        <f t="shared" si="96"/>
        <v>25.4</v>
      </c>
      <c r="W227" s="7">
        <f t="shared" si="97"/>
        <v>1</v>
      </c>
      <c r="X227" s="7">
        <f t="shared" si="98"/>
        <v>1</v>
      </c>
      <c r="Y227" s="9">
        <f t="shared" si="99"/>
        <v>0</v>
      </c>
      <c r="Z227" s="9"/>
      <c r="AA227" s="9">
        <f t="shared" si="100"/>
        <v>0</v>
      </c>
      <c r="AB227" s="9">
        <f t="shared" si="101"/>
        <v>15</v>
      </c>
      <c r="AC227" s="13">
        <f t="shared" si="102"/>
        <v>670</v>
      </c>
      <c r="AD227" s="7">
        <f t="shared" si="103"/>
        <v>1</v>
      </c>
      <c r="AE227" s="13">
        <f t="shared" si="104"/>
        <v>0</v>
      </c>
      <c r="AF227" s="13">
        <f t="shared" si="105"/>
        <v>0</v>
      </c>
      <c r="AG227" s="13">
        <f t="shared" si="106"/>
        <v>0</v>
      </c>
      <c r="AH227" s="13">
        <f t="shared" si="107"/>
        <v>15</v>
      </c>
      <c r="AI227" s="13">
        <f t="shared" si="108"/>
        <v>750</v>
      </c>
      <c r="AJ227" s="14">
        <f t="shared" si="109"/>
        <v>1</v>
      </c>
      <c r="AL227" s="12">
        <f t="shared" si="110"/>
        <v>1066</v>
      </c>
      <c r="AM227" s="12">
        <f t="shared" si="111"/>
        <v>53</v>
      </c>
      <c r="AN227" s="12">
        <f t="shared" si="112"/>
        <v>795</v>
      </c>
      <c r="AO227" s="12">
        <f t="shared" si="113"/>
        <v>22115</v>
      </c>
      <c r="AP227" s="12">
        <f>MAX(AO$4:AO227)</f>
        <v>23660</v>
      </c>
      <c r="AQ227" s="8">
        <f t="shared" si="114"/>
        <v>-6.5300084530853758E-2</v>
      </c>
      <c r="AS227" s="12">
        <f t="shared" si="115"/>
        <v>1153</v>
      </c>
      <c r="AT227" s="12">
        <f t="shared" si="116"/>
        <v>57</v>
      </c>
      <c r="AU227" s="12">
        <f t="shared" si="117"/>
        <v>855</v>
      </c>
      <c r="AV227" s="12">
        <f t="shared" si="118"/>
        <v>24485</v>
      </c>
      <c r="AW227" s="12">
        <f>MAX(AV$4:AV227)</f>
        <v>24485</v>
      </c>
      <c r="AX227" s="8">
        <f t="shared" si="119"/>
        <v>0</v>
      </c>
      <c r="BH227" s="19"/>
      <c r="BI227" s="19"/>
      <c r="BJ227" s="12"/>
      <c r="BK227" s="12"/>
      <c r="BL227" s="12"/>
      <c r="BM227" s="8"/>
    </row>
    <row r="228" spans="1:65" x14ac:dyDescent="0.3">
      <c r="A228" s="1">
        <v>42758</v>
      </c>
      <c r="B228" s="1">
        <v>42758</v>
      </c>
      <c r="C228" s="1" t="s">
        <v>45</v>
      </c>
      <c r="D228" s="3">
        <v>2140</v>
      </c>
      <c r="E228" s="3">
        <v>0</v>
      </c>
      <c r="F228" s="3">
        <f t="shared" si="90"/>
        <v>2140</v>
      </c>
      <c r="G228" s="11">
        <f t="shared" si="91"/>
        <v>0</v>
      </c>
      <c r="H228" s="3" t="s">
        <v>43</v>
      </c>
      <c r="L228" s="2">
        <f t="shared" si="92"/>
        <v>1</v>
      </c>
      <c r="M228" s="2" t="s">
        <v>21</v>
      </c>
      <c r="N228" s="14">
        <v>10</v>
      </c>
      <c r="O228" s="2">
        <v>132190</v>
      </c>
      <c r="P228" s="2">
        <v>132200</v>
      </c>
      <c r="Q228" s="2">
        <v>132433</v>
      </c>
      <c r="R228" s="9">
        <f t="shared" si="93"/>
        <v>0</v>
      </c>
      <c r="S228" s="9">
        <f t="shared" si="94"/>
        <v>23.3</v>
      </c>
      <c r="U228" s="9">
        <f t="shared" si="95"/>
        <v>0</v>
      </c>
      <c r="V228" s="9">
        <f t="shared" si="96"/>
        <v>23.3</v>
      </c>
      <c r="W228" s="7">
        <f t="shared" si="97"/>
        <v>0</v>
      </c>
      <c r="X228" s="7">
        <f t="shared" si="98"/>
        <v>0</v>
      </c>
      <c r="Y228" s="9">
        <f t="shared" si="99"/>
        <v>0</v>
      </c>
      <c r="Z228" s="9"/>
      <c r="AA228" s="9">
        <f t="shared" si="100"/>
        <v>0</v>
      </c>
      <c r="AB228" s="9">
        <f t="shared" si="101"/>
        <v>0</v>
      </c>
      <c r="AC228" s="13">
        <f t="shared" si="102"/>
        <v>670</v>
      </c>
      <c r="AD228" s="7">
        <f t="shared" si="103"/>
        <v>0</v>
      </c>
      <c r="AE228" s="13">
        <f t="shared" si="104"/>
        <v>0</v>
      </c>
      <c r="AF228" s="13">
        <f t="shared" si="105"/>
        <v>0</v>
      </c>
      <c r="AG228" s="13">
        <f t="shared" si="106"/>
        <v>0</v>
      </c>
      <c r="AH228" s="13">
        <f t="shared" si="107"/>
        <v>0</v>
      </c>
      <c r="AI228" s="13">
        <f t="shared" si="108"/>
        <v>750</v>
      </c>
      <c r="AJ228" s="14">
        <f t="shared" si="109"/>
        <v>0</v>
      </c>
      <c r="AL228" s="12">
        <f t="shared" si="110"/>
        <v>1066</v>
      </c>
      <c r="AM228" s="12">
        <f t="shared" si="111"/>
        <v>53</v>
      </c>
      <c r="AN228" s="12">
        <f t="shared" si="112"/>
        <v>0</v>
      </c>
      <c r="AO228" s="12">
        <f t="shared" si="113"/>
        <v>22115</v>
      </c>
      <c r="AP228" s="12">
        <f>MAX(AO$4:AO228)</f>
        <v>23660</v>
      </c>
      <c r="AQ228" s="8">
        <f t="shared" si="114"/>
        <v>-6.5300084530853758E-2</v>
      </c>
      <c r="AS228" s="12">
        <f t="shared" si="115"/>
        <v>1153</v>
      </c>
      <c r="AT228" s="12">
        <f t="shared" si="116"/>
        <v>57</v>
      </c>
      <c r="AU228" s="12">
        <f t="shared" si="117"/>
        <v>0</v>
      </c>
      <c r="AV228" s="12">
        <f t="shared" si="118"/>
        <v>24485</v>
      </c>
      <c r="AW228" s="12">
        <f>MAX(AV$4:AV228)</f>
        <v>24485</v>
      </c>
      <c r="AX228" s="8">
        <f t="shared" si="119"/>
        <v>0</v>
      </c>
      <c r="BH228" s="19"/>
      <c r="BI228" s="19"/>
      <c r="BJ228" s="12"/>
      <c r="BK228" s="12"/>
      <c r="BL228" s="12"/>
      <c r="BM228" s="8"/>
    </row>
    <row r="229" spans="1:65" x14ac:dyDescent="0.3">
      <c r="A229" s="1">
        <v>42759</v>
      </c>
      <c r="B229" s="1">
        <v>42759</v>
      </c>
      <c r="C229" s="1" t="s">
        <v>45</v>
      </c>
      <c r="D229" s="3">
        <v>1500</v>
      </c>
      <c r="E229" s="3">
        <v>0</v>
      </c>
      <c r="F229" s="3">
        <f t="shared" si="90"/>
        <v>1500</v>
      </c>
      <c r="G229" s="11">
        <f t="shared" si="91"/>
        <v>0</v>
      </c>
      <c r="H229" s="3" t="s">
        <v>43</v>
      </c>
      <c r="L229" s="2">
        <f t="shared" si="92"/>
        <v>1</v>
      </c>
      <c r="M229" s="2" t="s">
        <v>21</v>
      </c>
      <c r="N229" s="14">
        <v>10</v>
      </c>
      <c r="O229" s="2">
        <v>131780</v>
      </c>
      <c r="P229" s="2">
        <v>131419</v>
      </c>
      <c r="Q229" s="2">
        <v>131817</v>
      </c>
      <c r="R229" s="9">
        <f t="shared" si="93"/>
        <v>37.1</v>
      </c>
      <c r="S229" s="9">
        <f t="shared" si="94"/>
        <v>2.7</v>
      </c>
      <c r="U229" s="9">
        <f t="shared" si="95"/>
        <v>-37.1</v>
      </c>
      <c r="V229" s="9">
        <f t="shared" si="96"/>
        <v>2.7</v>
      </c>
      <c r="W229" s="7">
        <f t="shared" si="97"/>
        <v>1</v>
      </c>
      <c r="X229" s="7">
        <f t="shared" si="98"/>
        <v>1</v>
      </c>
      <c r="Y229" s="9">
        <f t="shared" si="99"/>
        <v>-20</v>
      </c>
      <c r="Z229" s="9"/>
      <c r="AA229" s="9">
        <f t="shared" si="100"/>
        <v>-20</v>
      </c>
      <c r="AB229" s="9">
        <f t="shared" si="101"/>
        <v>-20</v>
      </c>
      <c r="AC229" s="13">
        <f t="shared" si="102"/>
        <v>650</v>
      </c>
      <c r="AD229" s="7">
        <f t="shared" si="103"/>
        <v>0</v>
      </c>
      <c r="AE229" s="13">
        <f t="shared" si="104"/>
        <v>0</v>
      </c>
      <c r="AF229" s="13">
        <f t="shared" si="105"/>
        <v>0</v>
      </c>
      <c r="AG229" s="13">
        <f t="shared" si="106"/>
        <v>0</v>
      </c>
      <c r="AH229" s="13">
        <f t="shared" si="107"/>
        <v>-20</v>
      </c>
      <c r="AI229" s="13">
        <f t="shared" si="108"/>
        <v>730</v>
      </c>
      <c r="AJ229" s="14">
        <f t="shared" si="109"/>
        <v>0</v>
      </c>
      <c r="AL229" s="12">
        <f t="shared" si="110"/>
        <v>1105.75</v>
      </c>
      <c r="AM229" s="12">
        <f t="shared" si="111"/>
        <v>55</v>
      </c>
      <c r="AN229" s="12">
        <f t="shared" si="112"/>
        <v>-1100</v>
      </c>
      <c r="AO229" s="12">
        <f t="shared" si="113"/>
        <v>21015</v>
      </c>
      <c r="AP229" s="12">
        <f>MAX(AO$4:AO229)</f>
        <v>23660</v>
      </c>
      <c r="AQ229" s="8">
        <f t="shared" si="114"/>
        <v>-0.11179205409974641</v>
      </c>
      <c r="AS229" s="12">
        <f t="shared" si="115"/>
        <v>1153</v>
      </c>
      <c r="AT229" s="12">
        <f t="shared" si="116"/>
        <v>57</v>
      </c>
      <c r="AU229" s="12">
        <f t="shared" si="117"/>
        <v>-1140</v>
      </c>
      <c r="AV229" s="12">
        <f t="shared" si="118"/>
        <v>23345</v>
      </c>
      <c r="AW229" s="12">
        <f>MAX(AV$4:AV229)</f>
        <v>24485</v>
      </c>
      <c r="AX229" s="8">
        <f t="shared" si="119"/>
        <v>-4.6559117827241168E-2</v>
      </c>
      <c r="BH229" s="19"/>
      <c r="BI229" s="19"/>
      <c r="BJ229" s="12"/>
      <c r="BK229" s="12"/>
      <c r="BL229" s="12"/>
      <c r="BM229" s="8"/>
    </row>
    <row r="230" spans="1:65" x14ac:dyDescent="0.3">
      <c r="A230" s="1">
        <v>42759</v>
      </c>
      <c r="B230" s="1">
        <v>42759</v>
      </c>
      <c r="C230" s="1" t="s">
        <v>45</v>
      </c>
      <c r="D230" s="3">
        <v>1700</v>
      </c>
      <c r="E230" s="3">
        <v>0</v>
      </c>
      <c r="F230" s="3">
        <f t="shared" si="90"/>
        <v>1700</v>
      </c>
      <c r="G230" s="11">
        <f t="shared" si="91"/>
        <v>0</v>
      </c>
      <c r="H230" s="3" t="s">
        <v>38</v>
      </c>
      <c r="I230" s="2" t="s">
        <v>11</v>
      </c>
      <c r="J230" s="2">
        <v>10</v>
      </c>
      <c r="L230" s="2">
        <f t="shared" si="92"/>
        <v>1</v>
      </c>
      <c r="M230" s="2" t="s">
        <v>20</v>
      </c>
      <c r="N230" s="14">
        <v>7</v>
      </c>
      <c r="O230" s="2">
        <v>113580</v>
      </c>
      <c r="P230" s="2">
        <v>113654</v>
      </c>
      <c r="Q230" s="2">
        <v>113482</v>
      </c>
      <c r="R230" s="9">
        <f t="shared" si="93"/>
        <v>8.1</v>
      </c>
      <c r="S230" s="9">
        <f t="shared" si="94"/>
        <v>9.1</v>
      </c>
      <c r="U230" s="9">
        <f t="shared" si="95"/>
        <v>-8.1</v>
      </c>
      <c r="V230" s="9">
        <f t="shared" si="96"/>
        <v>9.1</v>
      </c>
      <c r="W230" s="7">
        <f t="shared" si="97"/>
        <v>1</v>
      </c>
      <c r="X230" s="7">
        <f t="shared" si="98"/>
        <v>0</v>
      </c>
      <c r="Y230" s="9">
        <f t="shared" si="99"/>
        <v>0</v>
      </c>
      <c r="Z230" s="9"/>
      <c r="AA230" s="9">
        <f t="shared" si="100"/>
        <v>-20</v>
      </c>
      <c r="AB230" s="9">
        <f t="shared" si="101"/>
        <v>-20</v>
      </c>
      <c r="AC230" s="13">
        <f t="shared" si="102"/>
        <v>630</v>
      </c>
      <c r="AD230" s="7">
        <f t="shared" si="103"/>
        <v>0</v>
      </c>
      <c r="AE230" s="13">
        <f t="shared" si="104"/>
        <v>-20</v>
      </c>
      <c r="AF230" s="13">
        <f t="shared" si="105"/>
        <v>0</v>
      </c>
      <c r="AG230" s="13">
        <f t="shared" si="106"/>
        <v>0</v>
      </c>
      <c r="AH230" s="13">
        <f t="shared" si="107"/>
        <v>0</v>
      </c>
      <c r="AI230" s="13">
        <f t="shared" si="108"/>
        <v>730</v>
      </c>
      <c r="AJ230" s="14">
        <f t="shared" si="109"/>
        <v>0</v>
      </c>
      <c r="AL230" s="12">
        <f t="shared" si="110"/>
        <v>1105.75</v>
      </c>
      <c r="AM230" s="12">
        <f t="shared" si="111"/>
        <v>55</v>
      </c>
      <c r="AN230" s="12">
        <f t="shared" si="112"/>
        <v>-1100</v>
      </c>
      <c r="AO230" s="12">
        <f t="shared" si="113"/>
        <v>19915</v>
      </c>
      <c r="AP230" s="12">
        <f>MAX(AO$4:AO230)</f>
        <v>23660</v>
      </c>
      <c r="AQ230" s="8">
        <f t="shared" si="114"/>
        <v>-0.15828402366863906</v>
      </c>
      <c r="AS230" s="12">
        <f t="shared" si="115"/>
        <v>1167.25</v>
      </c>
      <c r="AT230" s="12">
        <f t="shared" si="116"/>
        <v>58</v>
      </c>
      <c r="AU230" s="12">
        <f t="shared" si="117"/>
        <v>0</v>
      </c>
      <c r="AV230" s="12">
        <f t="shared" si="118"/>
        <v>23345</v>
      </c>
      <c r="AW230" s="12">
        <f>MAX(AV$4:AV230)</f>
        <v>24485</v>
      </c>
      <c r="AX230" s="8">
        <f t="shared" si="119"/>
        <v>-4.6559117827241168E-2</v>
      </c>
      <c r="BH230" s="19"/>
      <c r="BI230" s="19"/>
      <c r="BJ230" s="12"/>
      <c r="BK230" s="12"/>
      <c r="BL230" s="12"/>
      <c r="BM230" s="8"/>
    </row>
    <row r="231" spans="1:65" x14ac:dyDescent="0.3">
      <c r="A231" s="1">
        <v>42759</v>
      </c>
      <c r="B231" s="1">
        <v>42759</v>
      </c>
      <c r="C231" s="1" t="s">
        <v>45</v>
      </c>
      <c r="D231" s="3">
        <v>2300</v>
      </c>
      <c r="E231" s="3">
        <v>0</v>
      </c>
      <c r="F231" s="3">
        <f t="shared" si="90"/>
        <v>2300</v>
      </c>
      <c r="G231" s="11">
        <f t="shared" si="91"/>
        <v>0</v>
      </c>
      <c r="H231" s="3" t="s">
        <v>38</v>
      </c>
      <c r="I231" s="2" t="s">
        <v>11</v>
      </c>
      <c r="J231" s="2">
        <v>11</v>
      </c>
      <c r="L231" s="2">
        <f t="shared" si="92"/>
        <v>1</v>
      </c>
      <c r="M231" s="2" t="s">
        <v>20</v>
      </c>
      <c r="N231" s="14">
        <v>7</v>
      </c>
      <c r="O231" s="2">
        <v>113900</v>
      </c>
      <c r="P231" s="2">
        <v>113983</v>
      </c>
      <c r="Q231" s="2">
        <v>113378</v>
      </c>
      <c r="R231" s="9">
        <f t="shared" si="93"/>
        <v>9</v>
      </c>
      <c r="S231" s="9">
        <f t="shared" si="94"/>
        <v>51.5</v>
      </c>
      <c r="U231" s="9">
        <f t="shared" si="95"/>
        <v>-9</v>
      </c>
      <c r="V231" s="9">
        <f t="shared" si="96"/>
        <v>51.5</v>
      </c>
      <c r="W231" s="7">
        <f t="shared" si="97"/>
        <v>1</v>
      </c>
      <c r="X231" s="7">
        <f t="shared" si="98"/>
        <v>0</v>
      </c>
      <c r="Y231" s="9">
        <f t="shared" si="99"/>
        <v>0</v>
      </c>
      <c r="Z231" s="9"/>
      <c r="AA231" s="9">
        <f t="shared" si="100"/>
        <v>0</v>
      </c>
      <c r="AB231" s="9">
        <f t="shared" si="101"/>
        <v>15</v>
      </c>
      <c r="AC231" s="13">
        <f t="shared" si="102"/>
        <v>645</v>
      </c>
      <c r="AD231" s="7">
        <f t="shared" si="103"/>
        <v>1</v>
      </c>
      <c r="AE231" s="13">
        <f t="shared" si="104"/>
        <v>15</v>
      </c>
      <c r="AF231" s="13">
        <f t="shared" si="105"/>
        <v>0</v>
      </c>
      <c r="AG231" s="13">
        <f t="shared" si="106"/>
        <v>0</v>
      </c>
      <c r="AH231" s="13">
        <f t="shared" si="107"/>
        <v>0</v>
      </c>
      <c r="AI231" s="13">
        <f t="shared" si="108"/>
        <v>730</v>
      </c>
      <c r="AJ231" s="14">
        <f t="shared" si="109"/>
        <v>0</v>
      </c>
      <c r="AL231" s="12">
        <f t="shared" si="110"/>
        <v>1105.75</v>
      </c>
      <c r="AM231" s="12">
        <f t="shared" si="111"/>
        <v>55</v>
      </c>
      <c r="AN231" s="12">
        <f t="shared" si="112"/>
        <v>825</v>
      </c>
      <c r="AO231" s="12">
        <f t="shared" si="113"/>
        <v>20740</v>
      </c>
      <c r="AP231" s="12">
        <f>MAX(AO$4:AO231)</f>
        <v>23660</v>
      </c>
      <c r="AQ231" s="8">
        <f t="shared" si="114"/>
        <v>-0.12341504649196956</v>
      </c>
      <c r="AS231" s="12">
        <f t="shared" si="115"/>
        <v>1167.25</v>
      </c>
      <c r="AT231" s="12">
        <f t="shared" si="116"/>
        <v>58</v>
      </c>
      <c r="AU231" s="12">
        <f t="shared" si="117"/>
        <v>0</v>
      </c>
      <c r="AV231" s="12">
        <f t="shared" si="118"/>
        <v>23345</v>
      </c>
      <c r="AW231" s="12">
        <f>MAX(AV$4:AV231)</f>
        <v>24485</v>
      </c>
      <c r="AX231" s="8">
        <f t="shared" si="119"/>
        <v>-4.6559117827241168E-2</v>
      </c>
      <c r="BH231" s="19"/>
      <c r="BI231" s="19"/>
      <c r="BJ231" s="12"/>
      <c r="BK231" s="12"/>
      <c r="BL231" s="12"/>
      <c r="BM231" s="8"/>
    </row>
    <row r="232" spans="1:65" x14ac:dyDescent="0.3">
      <c r="A232" s="1">
        <v>42759</v>
      </c>
      <c r="B232" s="1">
        <v>42760</v>
      </c>
      <c r="C232" s="1" t="s">
        <v>45</v>
      </c>
      <c r="D232" s="3">
        <v>100</v>
      </c>
      <c r="E232" s="3">
        <v>0</v>
      </c>
      <c r="F232" s="3">
        <f t="shared" si="90"/>
        <v>100</v>
      </c>
      <c r="G232" s="11">
        <f t="shared" si="91"/>
        <v>1</v>
      </c>
      <c r="H232" s="3" t="s">
        <v>37</v>
      </c>
      <c r="K232" s="2" t="s">
        <v>11</v>
      </c>
      <c r="L232" s="2">
        <f t="shared" si="92"/>
        <v>1</v>
      </c>
      <c r="M232" s="2" t="s">
        <v>21</v>
      </c>
      <c r="N232" s="14">
        <v>8</v>
      </c>
      <c r="O232" s="2">
        <v>75390</v>
      </c>
      <c r="P232" s="2">
        <v>75144</v>
      </c>
      <c r="Q232" s="2">
        <v>75748</v>
      </c>
      <c r="R232" s="9">
        <f t="shared" si="93"/>
        <v>25.4</v>
      </c>
      <c r="S232" s="9">
        <f t="shared" si="94"/>
        <v>35</v>
      </c>
      <c r="U232" s="9">
        <f t="shared" si="95"/>
        <v>-25.4</v>
      </c>
      <c r="V232" s="9">
        <f t="shared" si="96"/>
        <v>35</v>
      </c>
      <c r="W232" s="7">
        <f t="shared" si="97"/>
        <v>1</v>
      </c>
      <c r="X232" s="7">
        <f t="shared" si="98"/>
        <v>0</v>
      </c>
      <c r="Y232" s="9">
        <f t="shared" si="99"/>
        <v>-20</v>
      </c>
      <c r="Z232" s="9"/>
      <c r="AA232" s="9">
        <f t="shared" si="100"/>
        <v>-20</v>
      </c>
      <c r="AB232" s="9">
        <f t="shared" si="101"/>
        <v>-20</v>
      </c>
      <c r="AC232" s="13">
        <f t="shared" si="102"/>
        <v>625</v>
      </c>
      <c r="AD232" s="7">
        <f t="shared" si="103"/>
        <v>0</v>
      </c>
      <c r="AE232" s="13">
        <f t="shared" si="104"/>
        <v>0</v>
      </c>
      <c r="AF232" s="13">
        <f t="shared" si="105"/>
        <v>-20</v>
      </c>
      <c r="AG232" s="13">
        <f t="shared" si="106"/>
        <v>0</v>
      </c>
      <c r="AH232" s="13">
        <f t="shared" si="107"/>
        <v>0</v>
      </c>
      <c r="AI232" s="13">
        <f t="shared" si="108"/>
        <v>730</v>
      </c>
      <c r="AJ232" s="14">
        <f t="shared" si="109"/>
        <v>0</v>
      </c>
      <c r="AL232" s="12">
        <f t="shared" si="110"/>
        <v>1037</v>
      </c>
      <c r="AM232" s="12">
        <f t="shared" si="111"/>
        <v>51</v>
      </c>
      <c r="AN232" s="12">
        <f t="shared" si="112"/>
        <v>-1020</v>
      </c>
      <c r="AO232" s="12">
        <f t="shared" si="113"/>
        <v>19720</v>
      </c>
      <c r="AP232" s="12">
        <f>MAX(AO$4:AO232)</f>
        <v>23660</v>
      </c>
      <c r="AQ232" s="8">
        <f t="shared" si="114"/>
        <v>-0.1665257819103973</v>
      </c>
      <c r="AS232" s="12">
        <f t="shared" si="115"/>
        <v>1167.25</v>
      </c>
      <c r="AT232" s="12">
        <f t="shared" si="116"/>
        <v>58</v>
      </c>
      <c r="AU232" s="12">
        <f t="shared" si="117"/>
        <v>0</v>
      </c>
      <c r="AV232" s="12">
        <f t="shared" si="118"/>
        <v>23345</v>
      </c>
      <c r="AW232" s="12">
        <f>MAX(AV$4:AV232)</f>
        <v>24485</v>
      </c>
      <c r="AX232" s="8">
        <f t="shared" si="119"/>
        <v>-4.6559117827241168E-2</v>
      </c>
      <c r="BH232" s="19"/>
      <c r="BI232" s="19"/>
      <c r="BJ232" s="12"/>
      <c r="BK232" s="12"/>
      <c r="BL232" s="12"/>
      <c r="BM232" s="8"/>
    </row>
    <row r="233" spans="1:65" x14ac:dyDescent="0.3">
      <c r="A233" s="1">
        <v>42760</v>
      </c>
      <c r="B233" s="1">
        <v>42760</v>
      </c>
      <c r="C233" s="1" t="s">
        <v>45</v>
      </c>
      <c r="D233" s="3">
        <v>950</v>
      </c>
      <c r="E233" s="3">
        <v>0</v>
      </c>
      <c r="F233" s="3">
        <f t="shared" si="90"/>
        <v>950</v>
      </c>
      <c r="G233" s="11">
        <f t="shared" si="91"/>
        <v>0</v>
      </c>
      <c r="H233" s="3" t="s">
        <v>17</v>
      </c>
      <c r="L233" s="2">
        <f t="shared" si="92"/>
        <v>1</v>
      </c>
      <c r="M233" s="2" t="s">
        <v>20</v>
      </c>
      <c r="N233" s="14">
        <v>7</v>
      </c>
      <c r="O233" s="2">
        <v>107540</v>
      </c>
      <c r="P233" s="2">
        <v>107692</v>
      </c>
      <c r="Q233" s="2">
        <v>107194</v>
      </c>
      <c r="R233" s="9">
        <f t="shared" si="93"/>
        <v>15.9</v>
      </c>
      <c r="S233" s="9">
        <f t="shared" si="94"/>
        <v>33.9</v>
      </c>
      <c r="U233" s="9">
        <f t="shared" si="95"/>
        <v>-15.9</v>
      </c>
      <c r="V233" s="9">
        <f t="shared" si="96"/>
        <v>33.9</v>
      </c>
      <c r="W233" s="7">
        <f t="shared" si="97"/>
        <v>1</v>
      </c>
      <c r="X233" s="7">
        <f t="shared" si="98"/>
        <v>1</v>
      </c>
      <c r="Y233" s="9">
        <f t="shared" si="99"/>
        <v>0</v>
      </c>
      <c r="Z233" s="9"/>
      <c r="AA233" s="9">
        <f t="shared" si="100"/>
        <v>0</v>
      </c>
      <c r="AB233" s="9">
        <f t="shared" si="101"/>
        <v>15</v>
      </c>
      <c r="AC233" s="13">
        <f t="shared" si="102"/>
        <v>640</v>
      </c>
      <c r="AD233" s="7">
        <f t="shared" si="103"/>
        <v>1</v>
      </c>
      <c r="AE233" s="13">
        <f t="shared" si="104"/>
        <v>0</v>
      </c>
      <c r="AF233" s="13">
        <f t="shared" si="105"/>
        <v>0</v>
      </c>
      <c r="AG233" s="13">
        <f t="shared" si="106"/>
        <v>0</v>
      </c>
      <c r="AH233" s="13">
        <f t="shared" si="107"/>
        <v>15</v>
      </c>
      <c r="AI233" s="13">
        <f t="shared" si="108"/>
        <v>745</v>
      </c>
      <c r="AJ233" s="14">
        <f t="shared" si="109"/>
        <v>1</v>
      </c>
      <c r="AL233" s="12">
        <f t="shared" si="110"/>
        <v>1037</v>
      </c>
      <c r="AM233" s="12">
        <f t="shared" si="111"/>
        <v>51</v>
      </c>
      <c r="AN233" s="12">
        <f t="shared" si="112"/>
        <v>765</v>
      </c>
      <c r="AO233" s="12">
        <f t="shared" si="113"/>
        <v>20485</v>
      </c>
      <c r="AP233" s="12">
        <f>MAX(AO$4:AO233)</f>
        <v>23660</v>
      </c>
      <c r="AQ233" s="8">
        <f t="shared" si="114"/>
        <v>-0.1341927303465765</v>
      </c>
      <c r="AS233" s="12">
        <f t="shared" si="115"/>
        <v>1167.25</v>
      </c>
      <c r="AT233" s="12">
        <f t="shared" si="116"/>
        <v>58</v>
      </c>
      <c r="AU233" s="12">
        <f t="shared" si="117"/>
        <v>870</v>
      </c>
      <c r="AV233" s="12">
        <f t="shared" si="118"/>
        <v>24215</v>
      </c>
      <c r="AW233" s="12">
        <f>MAX(AV$4:AV233)</f>
        <v>24485</v>
      </c>
      <c r="AX233" s="8">
        <f t="shared" si="119"/>
        <v>-1.1027159485399224E-2</v>
      </c>
      <c r="BH233" s="19"/>
      <c r="BI233" s="19"/>
      <c r="BJ233" s="12"/>
      <c r="BK233" s="12"/>
      <c r="BL233" s="12"/>
      <c r="BM233" s="8"/>
    </row>
    <row r="234" spans="1:65" x14ac:dyDescent="0.3">
      <c r="A234" s="1">
        <v>42760</v>
      </c>
      <c r="B234" s="1">
        <v>42760</v>
      </c>
      <c r="C234" s="1" t="s">
        <v>45</v>
      </c>
      <c r="D234" s="3">
        <v>1215</v>
      </c>
      <c r="E234" s="3">
        <v>0</v>
      </c>
      <c r="F234" s="3">
        <f t="shared" si="90"/>
        <v>1215</v>
      </c>
      <c r="G234" s="11">
        <f t="shared" si="91"/>
        <v>0</v>
      </c>
      <c r="H234" s="3" t="s">
        <v>37</v>
      </c>
      <c r="L234" s="2">
        <f t="shared" si="92"/>
        <v>1</v>
      </c>
      <c r="M234" s="2" t="s">
        <v>20</v>
      </c>
      <c r="N234" s="14">
        <v>8</v>
      </c>
      <c r="O234" s="2">
        <v>75590</v>
      </c>
      <c r="P234" s="2">
        <v>75748</v>
      </c>
      <c r="Q234" s="2">
        <v>75244</v>
      </c>
      <c r="R234" s="9">
        <f t="shared" si="93"/>
        <v>16.600000000000001</v>
      </c>
      <c r="S234" s="9">
        <f t="shared" si="94"/>
        <v>33.799999999999997</v>
      </c>
      <c r="U234" s="9">
        <f t="shared" si="95"/>
        <v>-16.600000000000001</v>
      </c>
      <c r="V234" s="9">
        <f t="shared" si="96"/>
        <v>33.799999999999997</v>
      </c>
      <c r="W234" s="7">
        <f t="shared" si="97"/>
        <v>1</v>
      </c>
      <c r="X234" s="7">
        <f t="shared" si="98"/>
        <v>1</v>
      </c>
      <c r="Y234" s="9">
        <f t="shared" si="99"/>
        <v>0</v>
      </c>
      <c r="Z234" s="9"/>
      <c r="AA234" s="9">
        <f t="shared" si="100"/>
        <v>0</v>
      </c>
      <c r="AB234" s="9">
        <f t="shared" si="101"/>
        <v>15</v>
      </c>
      <c r="AC234" s="13">
        <f t="shared" si="102"/>
        <v>655</v>
      </c>
      <c r="AD234" s="7">
        <f t="shared" si="103"/>
        <v>1</v>
      </c>
      <c r="AE234" s="13">
        <f t="shared" si="104"/>
        <v>0</v>
      </c>
      <c r="AF234" s="13">
        <f t="shared" si="105"/>
        <v>0</v>
      </c>
      <c r="AG234" s="13">
        <f t="shared" si="106"/>
        <v>0</v>
      </c>
      <c r="AH234" s="13">
        <f t="shared" si="107"/>
        <v>15</v>
      </c>
      <c r="AI234" s="13">
        <f t="shared" si="108"/>
        <v>760</v>
      </c>
      <c r="AJ234" s="14">
        <f t="shared" si="109"/>
        <v>1</v>
      </c>
      <c r="AL234" s="12">
        <f t="shared" si="110"/>
        <v>1037</v>
      </c>
      <c r="AM234" s="12">
        <f t="shared" si="111"/>
        <v>51</v>
      </c>
      <c r="AN234" s="12">
        <f t="shared" si="112"/>
        <v>765</v>
      </c>
      <c r="AO234" s="12">
        <f t="shared" si="113"/>
        <v>21250</v>
      </c>
      <c r="AP234" s="12">
        <f>MAX(AO$4:AO234)</f>
        <v>23660</v>
      </c>
      <c r="AQ234" s="8">
        <f t="shared" si="114"/>
        <v>-0.1018596787827557</v>
      </c>
      <c r="AS234" s="12">
        <f t="shared" si="115"/>
        <v>1167.25</v>
      </c>
      <c r="AT234" s="12">
        <f t="shared" si="116"/>
        <v>58</v>
      </c>
      <c r="AU234" s="12">
        <f t="shared" si="117"/>
        <v>870</v>
      </c>
      <c r="AV234" s="12">
        <f t="shared" si="118"/>
        <v>25085</v>
      </c>
      <c r="AW234" s="12">
        <f>MAX(AV$4:AV234)</f>
        <v>25085</v>
      </c>
      <c r="AX234" s="8">
        <f t="shared" si="119"/>
        <v>0</v>
      </c>
      <c r="BH234" s="19"/>
      <c r="BI234" s="19"/>
      <c r="BJ234" s="12"/>
      <c r="BK234" s="12"/>
      <c r="BL234" s="12"/>
      <c r="BM234" s="8"/>
    </row>
    <row r="235" spans="1:65" x14ac:dyDescent="0.3">
      <c r="A235" s="1">
        <v>42760</v>
      </c>
      <c r="B235" s="1">
        <v>42760</v>
      </c>
      <c r="C235" s="1" t="s">
        <v>45</v>
      </c>
      <c r="D235" s="3">
        <v>1215</v>
      </c>
      <c r="E235" s="3">
        <v>0</v>
      </c>
      <c r="F235" s="3">
        <f t="shared" si="90"/>
        <v>1215</v>
      </c>
      <c r="G235" s="11">
        <f t="shared" si="91"/>
        <v>0</v>
      </c>
      <c r="H235" s="3" t="s">
        <v>38</v>
      </c>
      <c r="L235" s="2">
        <f t="shared" si="92"/>
        <v>1</v>
      </c>
      <c r="M235" s="2" t="s">
        <v>21</v>
      </c>
      <c r="N235" s="14">
        <v>7</v>
      </c>
      <c r="O235" s="2">
        <v>113300</v>
      </c>
      <c r="P235" s="2">
        <v>113033</v>
      </c>
      <c r="Q235" s="2">
        <v>113933</v>
      </c>
      <c r="R235" s="9">
        <f t="shared" si="93"/>
        <v>27.4</v>
      </c>
      <c r="S235" s="9">
        <f t="shared" si="94"/>
        <v>62.6</v>
      </c>
      <c r="U235" s="9">
        <f t="shared" si="95"/>
        <v>-27.4</v>
      </c>
      <c r="V235" s="9">
        <f t="shared" si="96"/>
        <v>62.6</v>
      </c>
      <c r="W235" s="7">
        <f t="shared" si="97"/>
        <v>1</v>
      </c>
      <c r="X235" s="7">
        <f t="shared" si="98"/>
        <v>1</v>
      </c>
      <c r="Y235" s="9">
        <f t="shared" si="99"/>
        <v>-20</v>
      </c>
      <c r="Z235" s="9"/>
      <c r="AA235" s="9">
        <f t="shared" si="100"/>
        <v>-20</v>
      </c>
      <c r="AB235" s="9">
        <f t="shared" si="101"/>
        <v>-20</v>
      </c>
      <c r="AC235" s="13">
        <f t="shared" si="102"/>
        <v>635</v>
      </c>
      <c r="AD235" s="7">
        <f t="shared" si="103"/>
        <v>0</v>
      </c>
      <c r="AE235" s="13">
        <f t="shared" si="104"/>
        <v>0</v>
      </c>
      <c r="AF235" s="13">
        <f t="shared" si="105"/>
        <v>0</v>
      </c>
      <c r="AG235" s="13">
        <f t="shared" si="106"/>
        <v>0</v>
      </c>
      <c r="AH235" s="13">
        <f t="shared" si="107"/>
        <v>-20</v>
      </c>
      <c r="AI235" s="13">
        <f t="shared" si="108"/>
        <v>740</v>
      </c>
      <c r="AJ235" s="14">
        <f t="shared" si="109"/>
        <v>0</v>
      </c>
      <c r="AL235" s="12">
        <f t="shared" si="110"/>
        <v>1037</v>
      </c>
      <c r="AM235" s="12">
        <f t="shared" si="111"/>
        <v>51</v>
      </c>
      <c r="AN235" s="12">
        <f t="shared" si="112"/>
        <v>-1020</v>
      </c>
      <c r="AO235" s="12">
        <f t="shared" si="113"/>
        <v>20230</v>
      </c>
      <c r="AP235" s="12">
        <f>MAX(AO$4:AO235)</f>
        <v>23660</v>
      </c>
      <c r="AQ235" s="8">
        <f t="shared" si="114"/>
        <v>-0.14497041420118342</v>
      </c>
      <c r="AS235" s="12">
        <f t="shared" si="115"/>
        <v>1167.25</v>
      </c>
      <c r="AT235" s="12">
        <f t="shared" si="116"/>
        <v>58</v>
      </c>
      <c r="AU235" s="12">
        <f t="shared" si="117"/>
        <v>-1160</v>
      </c>
      <c r="AV235" s="12">
        <f t="shared" si="118"/>
        <v>23925</v>
      </c>
      <c r="AW235" s="12">
        <f>MAX(AV$4:AV235)</f>
        <v>25085</v>
      </c>
      <c r="AX235" s="8">
        <f t="shared" si="119"/>
        <v>-4.6242774566473986E-2</v>
      </c>
      <c r="BH235" s="19"/>
      <c r="BI235" s="19"/>
      <c r="BJ235" s="12"/>
      <c r="BK235" s="12"/>
      <c r="BL235" s="12"/>
      <c r="BM235" s="8"/>
    </row>
    <row r="236" spans="1:65" x14ac:dyDescent="0.3">
      <c r="A236" s="1">
        <v>42760</v>
      </c>
      <c r="B236" s="1">
        <v>42760</v>
      </c>
      <c r="C236" s="1" t="s">
        <v>45</v>
      </c>
      <c r="D236" s="3">
        <v>1545</v>
      </c>
      <c r="E236" s="3">
        <v>0</v>
      </c>
      <c r="F236" s="3">
        <f t="shared" si="90"/>
        <v>1545</v>
      </c>
      <c r="G236" s="11">
        <f t="shared" si="91"/>
        <v>0</v>
      </c>
      <c r="H236" s="3" t="s">
        <v>43</v>
      </c>
      <c r="I236" s="2" t="s">
        <v>11</v>
      </c>
      <c r="J236" s="2">
        <v>44</v>
      </c>
      <c r="L236" s="2">
        <f t="shared" si="92"/>
        <v>1</v>
      </c>
      <c r="M236" s="2" t="s">
        <v>21</v>
      </c>
      <c r="N236" s="14">
        <v>10</v>
      </c>
      <c r="O236" s="2">
        <v>130820</v>
      </c>
      <c r="P236" s="2">
        <v>130817</v>
      </c>
      <c r="Q236" s="2">
        <v>131070</v>
      </c>
      <c r="R236" s="9">
        <f t="shared" si="93"/>
        <v>1.3</v>
      </c>
      <c r="S236" s="9">
        <f t="shared" si="94"/>
        <v>24</v>
      </c>
      <c r="U236" s="9">
        <f t="shared" si="95"/>
        <v>-1.3</v>
      </c>
      <c r="V236" s="9">
        <f t="shared" si="96"/>
        <v>24</v>
      </c>
      <c r="W236" s="7">
        <f t="shared" si="97"/>
        <v>1</v>
      </c>
      <c r="X236" s="7">
        <f t="shared" si="98"/>
        <v>0</v>
      </c>
      <c r="Y236" s="9">
        <f t="shared" si="99"/>
        <v>0</v>
      </c>
      <c r="Z236" s="9"/>
      <c r="AA236" s="9">
        <f t="shared" si="100"/>
        <v>0</v>
      </c>
      <c r="AB236" s="9">
        <f t="shared" si="101"/>
        <v>15</v>
      </c>
      <c r="AC236" s="13">
        <f t="shared" si="102"/>
        <v>650</v>
      </c>
      <c r="AD236" s="7">
        <f t="shared" si="103"/>
        <v>1</v>
      </c>
      <c r="AE236" s="13">
        <f t="shared" si="104"/>
        <v>15</v>
      </c>
      <c r="AF236" s="13">
        <f t="shared" si="105"/>
        <v>0</v>
      </c>
      <c r="AG236" s="13">
        <f t="shared" si="106"/>
        <v>0</v>
      </c>
      <c r="AH236" s="13">
        <f t="shared" si="107"/>
        <v>0</v>
      </c>
      <c r="AI236" s="13">
        <f t="shared" si="108"/>
        <v>740</v>
      </c>
      <c r="AJ236" s="14">
        <f t="shared" si="109"/>
        <v>0</v>
      </c>
      <c r="AL236" s="12">
        <f t="shared" si="110"/>
        <v>1037</v>
      </c>
      <c r="AM236" s="12">
        <f t="shared" si="111"/>
        <v>51</v>
      </c>
      <c r="AN236" s="12">
        <f t="shared" si="112"/>
        <v>765</v>
      </c>
      <c r="AO236" s="12">
        <f t="shared" si="113"/>
        <v>20995</v>
      </c>
      <c r="AP236" s="12">
        <f>MAX(AO$4:AO236)</f>
        <v>23660</v>
      </c>
      <c r="AQ236" s="8">
        <f t="shared" si="114"/>
        <v>-0.11263736263736264</v>
      </c>
      <c r="AS236" s="12">
        <f t="shared" si="115"/>
        <v>1196.25</v>
      </c>
      <c r="AT236" s="12">
        <f t="shared" si="116"/>
        <v>59</v>
      </c>
      <c r="AU236" s="12">
        <f t="shared" si="117"/>
        <v>0</v>
      </c>
      <c r="AV236" s="12">
        <f t="shared" si="118"/>
        <v>23925</v>
      </c>
      <c r="AW236" s="12">
        <f>MAX(AV$4:AV236)</f>
        <v>25085</v>
      </c>
      <c r="AX236" s="8">
        <f t="shared" si="119"/>
        <v>-4.6242774566473986E-2</v>
      </c>
      <c r="BH236" s="19"/>
      <c r="BI236" s="19"/>
      <c r="BJ236" s="12"/>
      <c r="BK236" s="12"/>
      <c r="BL236" s="12"/>
      <c r="BM236" s="8"/>
    </row>
    <row r="237" spans="1:65" x14ac:dyDescent="0.3">
      <c r="A237" s="1">
        <v>42761</v>
      </c>
      <c r="B237" s="1">
        <v>42761</v>
      </c>
      <c r="C237" s="1" t="s">
        <v>45</v>
      </c>
      <c r="D237" s="3">
        <v>950</v>
      </c>
      <c r="E237" s="3">
        <v>0</v>
      </c>
      <c r="F237" s="3">
        <f t="shared" si="90"/>
        <v>950</v>
      </c>
      <c r="G237" s="11">
        <f t="shared" si="91"/>
        <v>0</v>
      </c>
      <c r="H237" s="3" t="s">
        <v>37</v>
      </c>
      <c r="L237" s="2">
        <f t="shared" si="92"/>
        <v>1</v>
      </c>
      <c r="M237" s="2" t="s">
        <v>21</v>
      </c>
      <c r="N237" s="14">
        <v>8</v>
      </c>
      <c r="O237" s="2">
        <v>75380</v>
      </c>
      <c r="P237" s="2">
        <v>75210</v>
      </c>
      <c r="Q237" s="2">
        <v>75535</v>
      </c>
      <c r="R237" s="9">
        <f t="shared" si="93"/>
        <v>17.8</v>
      </c>
      <c r="S237" s="9">
        <f t="shared" si="94"/>
        <v>14.7</v>
      </c>
      <c r="U237" s="9">
        <f t="shared" si="95"/>
        <v>-17.8</v>
      </c>
      <c r="V237" s="9">
        <f t="shared" si="96"/>
        <v>14.7</v>
      </c>
      <c r="W237" s="7">
        <f t="shared" si="97"/>
        <v>1</v>
      </c>
      <c r="X237" s="7">
        <f t="shared" si="98"/>
        <v>1</v>
      </c>
      <c r="Y237" s="9">
        <f t="shared" si="99"/>
        <v>0</v>
      </c>
      <c r="Z237" s="9"/>
      <c r="AA237" s="9">
        <f t="shared" si="100"/>
        <v>-20</v>
      </c>
      <c r="AB237" s="9">
        <f t="shared" si="101"/>
        <v>-20</v>
      </c>
      <c r="AC237" s="13">
        <f t="shared" si="102"/>
        <v>630</v>
      </c>
      <c r="AD237" s="7">
        <f t="shared" si="103"/>
        <v>0</v>
      </c>
      <c r="AE237" s="13">
        <f t="shared" si="104"/>
        <v>0</v>
      </c>
      <c r="AF237" s="13">
        <f t="shared" si="105"/>
        <v>0</v>
      </c>
      <c r="AG237" s="13">
        <f t="shared" si="106"/>
        <v>0</v>
      </c>
      <c r="AH237" s="13">
        <f t="shared" si="107"/>
        <v>-20</v>
      </c>
      <c r="AI237" s="13">
        <f t="shared" si="108"/>
        <v>720</v>
      </c>
      <c r="AJ237" s="14">
        <f t="shared" si="109"/>
        <v>0</v>
      </c>
      <c r="AL237" s="12">
        <f t="shared" si="110"/>
        <v>1049.75</v>
      </c>
      <c r="AM237" s="12">
        <f t="shared" si="111"/>
        <v>52</v>
      </c>
      <c r="AN237" s="12">
        <f t="shared" si="112"/>
        <v>-1040</v>
      </c>
      <c r="AO237" s="12">
        <f t="shared" si="113"/>
        <v>19955</v>
      </c>
      <c r="AP237" s="12">
        <f>MAX(AO$4:AO237)</f>
        <v>23660</v>
      </c>
      <c r="AQ237" s="8">
        <f t="shared" si="114"/>
        <v>-0.15659340659340659</v>
      </c>
      <c r="AS237" s="12">
        <f t="shared" si="115"/>
        <v>1196.25</v>
      </c>
      <c r="AT237" s="12">
        <f t="shared" si="116"/>
        <v>59</v>
      </c>
      <c r="AU237" s="12">
        <f t="shared" si="117"/>
        <v>-1180</v>
      </c>
      <c r="AV237" s="12">
        <f t="shared" si="118"/>
        <v>22745</v>
      </c>
      <c r="AW237" s="12">
        <f>MAX(AV$4:AV237)</f>
        <v>25085</v>
      </c>
      <c r="AX237" s="8">
        <f t="shared" si="119"/>
        <v>-9.3282838349611319E-2</v>
      </c>
      <c r="BH237" s="19"/>
      <c r="BI237" s="19"/>
      <c r="BJ237" s="12"/>
      <c r="BK237" s="12"/>
      <c r="BL237" s="12"/>
      <c r="BM237" s="8"/>
    </row>
    <row r="238" spans="1:65" x14ac:dyDescent="0.3">
      <c r="A238" s="1">
        <v>42761</v>
      </c>
      <c r="B238" s="1">
        <v>42761</v>
      </c>
      <c r="C238" s="1" t="s">
        <v>45</v>
      </c>
      <c r="D238" s="3">
        <v>1255</v>
      </c>
      <c r="E238" s="3">
        <v>0</v>
      </c>
      <c r="F238" s="3">
        <f t="shared" si="90"/>
        <v>1255</v>
      </c>
      <c r="G238" s="11">
        <f t="shared" si="91"/>
        <v>0</v>
      </c>
      <c r="H238" s="3" t="s">
        <v>43</v>
      </c>
      <c r="I238" s="2" t="s">
        <v>11</v>
      </c>
      <c r="J238" s="2">
        <v>11</v>
      </c>
      <c r="L238" s="2">
        <f t="shared" si="92"/>
        <v>1</v>
      </c>
      <c r="M238" s="2" t="s">
        <v>20</v>
      </c>
      <c r="N238" s="14">
        <v>10</v>
      </c>
      <c r="O238" s="2">
        <v>131240</v>
      </c>
      <c r="P238" s="2">
        <v>131299</v>
      </c>
      <c r="Q238" s="2">
        <v>130802</v>
      </c>
      <c r="R238" s="9">
        <f t="shared" si="93"/>
        <v>6.9</v>
      </c>
      <c r="S238" s="9">
        <f t="shared" si="94"/>
        <v>42.8</v>
      </c>
      <c r="U238" s="9">
        <f t="shared" si="95"/>
        <v>-6.9</v>
      </c>
      <c r="V238" s="9">
        <f t="shared" si="96"/>
        <v>42.8</v>
      </c>
      <c r="W238" s="7">
        <f t="shared" si="97"/>
        <v>1</v>
      </c>
      <c r="X238" s="7">
        <f t="shared" si="98"/>
        <v>0</v>
      </c>
      <c r="Y238" s="9">
        <f t="shared" si="99"/>
        <v>0</v>
      </c>
      <c r="Z238" s="9"/>
      <c r="AA238" s="9">
        <f t="shared" si="100"/>
        <v>0</v>
      </c>
      <c r="AB238" s="9">
        <f t="shared" si="101"/>
        <v>15</v>
      </c>
      <c r="AC238" s="13">
        <f t="shared" si="102"/>
        <v>645</v>
      </c>
      <c r="AD238" s="7">
        <f t="shared" si="103"/>
        <v>1</v>
      </c>
      <c r="AE238" s="13">
        <f t="shared" si="104"/>
        <v>15</v>
      </c>
      <c r="AF238" s="13">
        <f t="shared" si="105"/>
        <v>0</v>
      </c>
      <c r="AG238" s="13">
        <f t="shared" si="106"/>
        <v>0</v>
      </c>
      <c r="AH238" s="13">
        <f t="shared" si="107"/>
        <v>0</v>
      </c>
      <c r="AI238" s="13">
        <f t="shared" si="108"/>
        <v>720</v>
      </c>
      <c r="AJ238" s="14">
        <f t="shared" si="109"/>
        <v>0</v>
      </c>
      <c r="AL238" s="12">
        <f t="shared" si="110"/>
        <v>1049.75</v>
      </c>
      <c r="AM238" s="12">
        <f t="shared" si="111"/>
        <v>52</v>
      </c>
      <c r="AN238" s="12">
        <f t="shared" si="112"/>
        <v>780</v>
      </c>
      <c r="AO238" s="12">
        <f t="shared" si="113"/>
        <v>20735</v>
      </c>
      <c r="AP238" s="12">
        <f>MAX(AO$4:AO238)</f>
        <v>23660</v>
      </c>
      <c r="AQ238" s="8">
        <f t="shared" si="114"/>
        <v>-0.12362637362637363</v>
      </c>
      <c r="AS238" s="12">
        <f t="shared" si="115"/>
        <v>1137.25</v>
      </c>
      <c r="AT238" s="12">
        <f t="shared" si="116"/>
        <v>56</v>
      </c>
      <c r="AU238" s="12">
        <f t="shared" si="117"/>
        <v>0</v>
      </c>
      <c r="AV238" s="12">
        <f t="shared" si="118"/>
        <v>22745</v>
      </c>
      <c r="AW238" s="12">
        <f>MAX(AV$4:AV238)</f>
        <v>25085</v>
      </c>
      <c r="AX238" s="8">
        <f t="shared" si="119"/>
        <v>-9.3282838349611319E-2</v>
      </c>
      <c r="BH238" s="19"/>
      <c r="BI238" s="19"/>
      <c r="BJ238" s="12"/>
      <c r="BK238" s="12"/>
      <c r="BL238" s="12"/>
      <c r="BM238" s="8"/>
    </row>
    <row r="239" spans="1:65" x14ac:dyDescent="0.3">
      <c r="A239" s="1">
        <v>42761</v>
      </c>
      <c r="B239" s="1">
        <v>42761</v>
      </c>
      <c r="C239" s="1" t="s">
        <v>45</v>
      </c>
      <c r="D239" s="3">
        <v>1310</v>
      </c>
      <c r="E239" s="3">
        <v>0</v>
      </c>
      <c r="F239" s="3">
        <f t="shared" si="90"/>
        <v>1310</v>
      </c>
      <c r="G239" s="11">
        <f t="shared" si="91"/>
        <v>0</v>
      </c>
      <c r="H239" s="3" t="s">
        <v>17</v>
      </c>
      <c r="K239" s="2" t="s">
        <v>11</v>
      </c>
      <c r="L239" s="2">
        <f t="shared" si="92"/>
        <v>1</v>
      </c>
      <c r="M239" s="2" t="s">
        <v>21</v>
      </c>
      <c r="N239" s="14">
        <v>7</v>
      </c>
      <c r="O239" s="2">
        <v>106970</v>
      </c>
      <c r="P239" s="2">
        <v>106882</v>
      </c>
      <c r="Q239" s="2">
        <v>107063</v>
      </c>
      <c r="R239" s="9">
        <f t="shared" si="93"/>
        <v>9.5</v>
      </c>
      <c r="S239" s="9">
        <f t="shared" si="94"/>
        <v>8.6</v>
      </c>
      <c r="U239" s="9">
        <f t="shared" si="95"/>
        <v>-9.5</v>
      </c>
      <c r="V239" s="9">
        <f t="shared" si="96"/>
        <v>8.6</v>
      </c>
      <c r="W239" s="7">
        <f t="shared" si="97"/>
        <v>1</v>
      </c>
      <c r="X239" s="7">
        <f t="shared" si="98"/>
        <v>0</v>
      </c>
      <c r="Y239" s="9">
        <f t="shared" si="99"/>
        <v>0</v>
      </c>
      <c r="Z239" s="9"/>
      <c r="AA239" s="9">
        <f t="shared" si="100"/>
        <v>-20</v>
      </c>
      <c r="AB239" s="9">
        <f t="shared" si="101"/>
        <v>-20</v>
      </c>
      <c r="AC239" s="13">
        <f t="shared" si="102"/>
        <v>625</v>
      </c>
      <c r="AD239" s="7">
        <f t="shared" si="103"/>
        <v>0</v>
      </c>
      <c r="AE239" s="13">
        <f t="shared" si="104"/>
        <v>0</v>
      </c>
      <c r="AF239" s="13">
        <f t="shared" si="105"/>
        <v>-20</v>
      </c>
      <c r="AG239" s="13">
        <f t="shared" si="106"/>
        <v>0</v>
      </c>
      <c r="AH239" s="13">
        <f t="shared" si="107"/>
        <v>0</v>
      </c>
      <c r="AI239" s="13">
        <f t="shared" si="108"/>
        <v>720</v>
      </c>
      <c r="AJ239" s="14">
        <f t="shared" si="109"/>
        <v>0</v>
      </c>
      <c r="AL239" s="12">
        <f t="shared" si="110"/>
        <v>1049.75</v>
      </c>
      <c r="AM239" s="12">
        <f t="shared" si="111"/>
        <v>52</v>
      </c>
      <c r="AN239" s="12">
        <f t="shared" si="112"/>
        <v>-1040</v>
      </c>
      <c r="AO239" s="12">
        <f t="shared" si="113"/>
        <v>19695</v>
      </c>
      <c r="AP239" s="12">
        <f>MAX(AO$4:AO239)</f>
        <v>23660</v>
      </c>
      <c r="AQ239" s="8">
        <f t="shared" si="114"/>
        <v>-0.16758241758241757</v>
      </c>
      <c r="AS239" s="12">
        <f t="shared" si="115"/>
        <v>1137.25</v>
      </c>
      <c r="AT239" s="12">
        <f t="shared" si="116"/>
        <v>56</v>
      </c>
      <c r="AU239" s="12">
        <f t="shared" si="117"/>
        <v>0</v>
      </c>
      <c r="AV239" s="12">
        <f t="shared" si="118"/>
        <v>22745</v>
      </c>
      <c r="AW239" s="12">
        <f>MAX(AV$4:AV239)</f>
        <v>25085</v>
      </c>
      <c r="AX239" s="8">
        <f t="shared" si="119"/>
        <v>-9.3282838349611319E-2</v>
      </c>
      <c r="BH239" s="19"/>
      <c r="BI239" s="19"/>
      <c r="BJ239" s="12"/>
      <c r="BK239" s="12"/>
      <c r="BL239" s="12"/>
      <c r="BM239" s="8"/>
    </row>
    <row r="240" spans="1:65" x14ac:dyDescent="0.3">
      <c r="A240" s="1">
        <v>42761</v>
      </c>
      <c r="B240" s="1">
        <v>42761</v>
      </c>
      <c r="C240" s="1" t="s">
        <v>45</v>
      </c>
      <c r="D240" s="3">
        <v>1430</v>
      </c>
      <c r="E240" s="3">
        <v>0</v>
      </c>
      <c r="F240" s="3">
        <f t="shared" si="90"/>
        <v>1430</v>
      </c>
      <c r="G240" s="2">
        <f t="shared" si="91"/>
        <v>0</v>
      </c>
      <c r="H240" s="3" t="s">
        <v>17</v>
      </c>
      <c r="L240" s="2">
        <f t="shared" si="92"/>
        <v>1</v>
      </c>
      <c r="M240" s="2" t="s">
        <v>21</v>
      </c>
      <c r="N240" s="14">
        <v>7</v>
      </c>
      <c r="O240" s="2">
        <v>106750</v>
      </c>
      <c r="P240" s="2">
        <v>106571</v>
      </c>
      <c r="Q240" s="2">
        <v>107036</v>
      </c>
      <c r="R240" s="9">
        <f t="shared" si="93"/>
        <v>18.600000000000001</v>
      </c>
      <c r="S240" s="9">
        <f t="shared" si="94"/>
        <v>27.9</v>
      </c>
      <c r="U240" s="9">
        <f t="shared" si="95"/>
        <v>-18.600000000000001</v>
      </c>
      <c r="V240" s="9">
        <f t="shared" si="96"/>
        <v>27.9</v>
      </c>
      <c r="W240" s="7">
        <f t="shared" si="97"/>
        <v>1</v>
      </c>
      <c r="X240" s="7">
        <f t="shared" si="98"/>
        <v>1</v>
      </c>
      <c r="Y240" s="9">
        <f t="shared" si="99"/>
        <v>0</v>
      </c>
      <c r="Z240" s="9"/>
      <c r="AA240" s="9">
        <f t="shared" si="100"/>
        <v>0</v>
      </c>
      <c r="AB240" s="9">
        <f t="shared" si="101"/>
        <v>15</v>
      </c>
      <c r="AC240" s="13">
        <f t="shared" si="102"/>
        <v>640</v>
      </c>
      <c r="AD240" s="7">
        <f t="shared" si="103"/>
        <v>1</v>
      </c>
      <c r="AE240" s="13">
        <f t="shared" si="104"/>
        <v>0</v>
      </c>
      <c r="AF240" s="13">
        <f t="shared" si="105"/>
        <v>0</v>
      </c>
      <c r="AG240" s="13">
        <f t="shared" si="106"/>
        <v>0</v>
      </c>
      <c r="AH240" s="13">
        <f t="shared" si="107"/>
        <v>15</v>
      </c>
      <c r="AI240" s="13">
        <f t="shared" si="108"/>
        <v>735</v>
      </c>
      <c r="AJ240" s="14">
        <f t="shared" si="109"/>
        <v>1</v>
      </c>
      <c r="AL240" s="12">
        <f t="shared" si="110"/>
        <v>1049.75</v>
      </c>
      <c r="AM240" s="12">
        <f t="shared" si="111"/>
        <v>52</v>
      </c>
      <c r="AN240" s="12">
        <f t="shared" si="112"/>
        <v>780</v>
      </c>
      <c r="AO240" s="12">
        <f t="shared" si="113"/>
        <v>20475</v>
      </c>
      <c r="AP240" s="12">
        <f>MAX(AO$4:AO240)</f>
        <v>23660</v>
      </c>
      <c r="AQ240" s="8">
        <f t="shared" si="114"/>
        <v>-0.13461538461538461</v>
      </c>
      <c r="AS240" s="12">
        <f t="shared" si="115"/>
        <v>1137.25</v>
      </c>
      <c r="AT240" s="12">
        <f t="shared" si="116"/>
        <v>56</v>
      </c>
      <c r="AU240" s="12">
        <f t="shared" si="117"/>
        <v>840</v>
      </c>
      <c r="AV240" s="12">
        <f t="shared" si="118"/>
        <v>23585</v>
      </c>
      <c r="AW240" s="12">
        <f>MAX(AV$4:AV240)</f>
        <v>25085</v>
      </c>
      <c r="AX240" s="8">
        <f t="shared" si="119"/>
        <v>-5.9796691249750844E-2</v>
      </c>
      <c r="BH240" s="19"/>
      <c r="BI240" s="19"/>
      <c r="BJ240" s="12"/>
      <c r="BK240" s="12"/>
      <c r="BL240" s="12"/>
      <c r="BM240" s="8"/>
    </row>
    <row r="241" spans="1:65" x14ac:dyDescent="0.3">
      <c r="A241" s="1">
        <v>42761</v>
      </c>
      <c r="B241" s="1">
        <v>42762</v>
      </c>
      <c r="C241" s="1" t="s">
        <v>45</v>
      </c>
      <c r="D241" s="3">
        <v>100</v>
      </c>
      <c r="E241" s="3">
        <v>0</v>
      </c>
      <c r="F241" s="3">
        <f t="shared" si="90"/>
        <v>100</v>
      </c>
      <c r="G241" s="11">
        <f t="shared" si="91"/>
        <v>1</v>
      </c>
      <c r="H241" s="3" t="s">
        <v>38</v>
      </c>
      <c r="L241" s="2">
        <f t="shared" si="92"/>
        <v>1</v>
      </c>
      <c r="M241" s="2" t="s">
        <v>20</v>
      </c>
      <c r="N241" s="14">
        <v>7</v>
      </c>
      <c r="O241" s="2">
        <v>114930</v>
      </c>
      <c r="P241" s="2">
        <v>115030</v>
      </c>
      <c r="Q241" s="2">
        <v>114798</v>
      </c>
      <c r="R241" s="9">
        <f t="shared" si="93"/>
        <v>10.7</v>
      </c>
      <c r="S241" s="9">
        <f t="shared" si="94"/>
        <v>12.5</v>
      </c>
      <c r="U241" s="9">
        <f t="shared" si="95"/>
        <v>-10.7</v>
      </c>
      <c r="V241" s="9">
        <f t="shared" si="96"/>
        <v>12.5</v>
      </c>
      <c r="W241" s="7">
        <f t="shared" si="97"/>
        <v>1</v>
      </c>
      <c r="X241" s="7">
        <f t="shared" si="98"/>
        <v>1</v>
      </c>
      <c r="Y241" s="9">
        <f t="shared" si="99"/>
        <v>0</v>
      </c>
      <c r="Z241" s="9"/>
      <c r="AA241" s="10">
        <f t="shared" si="100"/>
        <v>-20</v>
      </c>
      <c r="AB241" s="10">
        <f t="shared" si="101"/>
        <v>-20</v>
      </c>
      <c r="AC241" s="13">
        <f t="shared" si="102"/>
        <v>620</v>
      </c>
      <c r="AD241" s="7">
        <f t="shared" si="103"/>
        <v>0</v>
      </c>
      <c r="AE241" s="13">
        <f t="shared" si="104"/>
        <v>0</v>
      </c>
      <c r="AF241" s="13">
        <f t="shared" si="105"/>
        <v>0</v>
      </c>
      <c r="AG241" s="13">
        <f t="shared" si="106"/>
        <v>0</v>
      </c>
      <c r="AH241" s="13">
        <f t="shared" si="107"/>
        <v>-20</v>
      </c>
      <c r="AI241" s="13">
        <f t="shared" si="108"/>
        <v>715</v>
      </c>
      <c r="AJ241" s="14">
        <f t="shared" si="109"/>
        <v>0</v>
      </c>
      <c r="AL241" s="12">
        <f t="shared" si="110"/>
        <v>1023.75</v>
      </c>
      <c r="AM241" s="12">
        <f t="shared" si="111"/>
        <v>51</v>
      </c>
      <c r="AN241" s="12">
        <f t="shared" si="112"/>
        <v>-1020</v>
      </c>
      <c r="AO241" s="12">
        <f t="shared" si="113"/>
        <v>19455</v>
      </c>
      <c r="AP241" s="12">
        <f>MAX(AO$4:AO241)</f>
        <v>23660</v>
      </c>
      <c r="AQ241" s="8">
        <f t="shared" si="114"/>
        <v>-0.17772612003381233</v>
      </c>
      <c r="AS241" s="12">
        <f t="shared" si="115"/>
        <v>1137.25</v>
      </c>
      <c r="AT241" s="12">
        <f t="shared" si="116"/>
        <v>56</v>
      </c>
      <c r="AU241" s="12">
        <f t="shared" si="117"/>
        <v>-1120</v>
      </c>
      <c r="AV241" s="12">
        <f t="shared" si="118"/>
        <v>22465</v>
      </c>
      <c r="AW241" s="12">
        <f>MAX(AV$4:AV241)</f>
        <v>25085</v>
      </c>
      <c r="AX241" s="8">
        <f t="shared" si="119"/>
        <v>-0.10444488738289814</v>
      </c>
      <c r="BH241" s="19"/>
      <c r="BI241" s="19"/>
      <c r="BJ241" s="12"/>
      <c r="BK241" s="12"/>
      <c r="BL241" s="12"/>
      <c r="BM241" s="8"/>
    </row>
    <row r="242" spans="1:65" x14ac:dyDescent="0.3">
      <c r="A242" s="1">
        <v>42762</v>
      </c>
      <c r="B242" s="1">
        <v>42762</v>
      </c>
      <c r="C242" s="1" t="s">
        <v>45</v>
      </c>
      <c r="D242" s="3">
        <v>1410</v>
      </c>
      <c r="E242" s="3">
        <v>0</v>
      </c>
      <c r="F242" s="3">
        <f t="shared" si="90"/>
        <v>1410</v>
      </c>
      <c r="G242" s="11">
        <f t="shared" si="91"/>
        <v>0</v>
      </c>
      <c r="H242" s="3" t="s">
        <v>37</v>
      </c>
      <c r="L242" s="2">
        <f t="shared" si="92"/>
        <v>1</v>
      </c>
      <c r="M242" s="2" t="s">
        <v>20</v>
      </c>
      <c r="N242" s="14">
        <v>8</v>
      </c>
      <c r="O242" s="2">
        <v>75720</v>
      </c>
      <c r="P242" s="2">
        <v>75721</v>
      </c>
      <c r="Q242" s="2">
        <v>75397</v>
      </c>
      <c r="R242" s="9">
        <f t="shared" si="93"/>
        <v>0.9</v>
      </c>
      <c r="S242" s="9">
        <f t="shared" si="94"/>
        <v>31.5</v>
      </c>
      <c r="U242" s="9">
        <f t="shared" si="95"/>
        <v>-0.9</v>
      </c>
      <c r="V242" s="9">
        <f t="shared" si="96"/>
        <v>31.5</v>
      </c>
      <c r="W242" s="7">
        <f t="shared" si="97"/>
        <v>1</v>
      </c>
      <c r="X242" s="7">
        <f t="shared" si="98"/>
        <v>1</v>
      </c>
      <c r="Y242" s="9">
        <f t="shared" si="99"/>
        <v>0</v>
      </c>
      <c r="Z242" s="9"/>
      <c r="AA242" s="10">
        <f t="shared" si="100"/>
        <v>0</v>
      </c>
      <c r="AB242" s="10">
        <f t="shared" si="101"/>
        <v>15</v>
      </c>
      <c r="AC242" s="13">
        <f t="shared" si="102"/>
        <v>635</v>
      </c>
      <c r="AD242" s="7">
        <f t="shared" si="103"/>
        <v>1</v>
      </c>
      <c r="AE242" s="13">
        <f t="shared" si="104"/>
        <v>0</v>
      </c>
      <c r="AF242" s="13">
        <f t="shared" si="105"/>
        <v>0</v>
      </c>
      <c r="AG242" s="13">
        <f t="shared" si="106"/>
        <v>0</v>
      </c>
      <c r="AH242" s="13">
        <f t="shared" si="107"/>
        <v>15</v>
      </c>
      <c r="AI242" s="13">
        <f t="shared" si="108"/>
        <v>730</v>
      </c>
      <c r="AJ242" s="14">
        <f t="shared" si="109"/>
        <v>1</v>
      </c>
      <c r="AL242" s="12">
        <f t="shared" si="110"/>
        <v>1023.75</v>
      </c>
      <c r="AM242" s="12">
        <f t="shared" si="111"/>
        <v>51</v>
      </c>
      <c r="AN242" s="12">
        <f t="shared" si="112"/>
        <v>765</v>
      </c>
      <c r="AO242" s="12">
        <f t="shared" si="113"/>
        <v>20220</v>
      </c>
      <c r="AP242" s="12">
        <f>MAX(AO$4:AO242)</f>
        <v>23660</v>
      </c>
      <c r="AQ242" s="8">
        <f t="shared" si="114"/>
        <v>-0.14539306846999156</v>
      </c>
      <c r="AS242" s="12">
        <f t="shared" si="115"/>
        <v>1137.25</v>
      </c>
      <c r="AT242" s="12">
        <f t="shared" si="116"/>
        <v>56</v>
      </c>
      <c r="AU242" s="12">
        <f t="shared" si="117"/>
        <v>840</v>
      </c>
      <c r="AV242" s="12">
        <f t="shared" si="118"/>
        <v>23305</v>
      </c>
      <c r="AW242" s="12">
        <f>MAX(AV$4:AV242)</f>
        <v>25085</v>
      </c>
      <c r="AX242" s="8">
        <f t="shared" si="119"/>
        <v>-7.0958740283037669E-2</v>
      </c>
      <c r="BH242" s="19"/>
      <c r="BI242" s="19"/>
      <c r="BJ242" s="12"/>
      <c r="BK242" s="12"/>
      <c r="BL242" s="12"/>
      <c r="BM242" s="8"/>
    </row>
    <row r="243" spans="1:65" x14ac:dyDescent="0.3">
      <c r="A243" s="1">
        <v>42765</v>
      </c>
      <c r="B243" s="1">
        <v>42765</v>
      </c>
      <c r="C243" s="1" t="s">
        <v>45</v>
      </c>
      <c r="D243" s="3">
        <v>800</v>
      </c>
      <c r="E243" s="3">
        <v>0</v>
      </c>
      <c r="F243" s="3">
        <f t="shared" si="90"/>
        <v>800</v>
      </c>
      <c r="G243" s="11">
        <f t="shared" si="91"/>
        <v>0</v>
      </c>
      <c r="H243" s="3" t="s">
        <v>17</v>
      </c>
      <c r="L243" s="2">
        <f t="shared" si="92"/>
        <v>1</v>
      </c>
      <c r="M243" s="2" t="s">
        <v>21</v>
      </c>
      <c r="N243" s="14">
        <v>7</v>
      </c>
      <c r="O243" s="2">
        <v>106960</v>
      </c>
      <c r="P243" s="2">
        <v>106760</v>
      </c>
      <c r="Q243" s="2">
        <v>107000</v>
      </c>
      <c r="R243" s="9">
        <f t="shared" si="93"/>
        <v>20.7</v>
      </c>
      <c r="S243" s="9">
        <f t="shared" si="94"/>
        <v>3.3</v>
      </c>
      <c r="U243" s="9">
        <f t="shared" si="95"/>
        <v>-20.7</v>
      </c>
      <c r="V243" s="9">
        <f t="shared" si="96"/>
        <v>3.3</v>
      </c>
      <c r="W243" s="7">
        <f t="shared" si="97"/>
        <v>1</v>
      </c>
      <c r="X243" s="7">
        <f t="shared" si="98"/>
        <v>1</v>
      </c>
      <c r="Y243" s="9">
        <f t="shared" si="99"/>
        <v>-20</v>
      </c>
      <c r="Z243" s="9"/>
      <c r="AA243" s="10">
        <f t="shared" si="100"/>
        <v>-20</v>
      </c>
      <c r="AB243" s="10">
        <f t="shared" si="101"/>
        <v>-20</v>
      </c>
      <c r="AC243" s="13">
        <f t="shared" si="102"/>
        <v>615</v>
      </c>
      <c r="AD243" s="7">
        <f t="shared" si="103"/>
        <v>0</v>
      </c>
      <c r="AE243" s="13">
        <f t="shared" si="104"/>
        <v>0</v>
      </c>
      <c r="AF243" s="13">
        <f t="shared" si="105"/>
        <v>0</v>
      </c>
      <c r="AG243" s="13">
        <f t="shared" si="106"/>
        <v>0</v>
      </c>
      <c r="AH243" s="13">
        <f t="shared" si="107"/>
        <v>-20</v>
      </c>
      <c r="AI243" s="13">
        <f t="shared" si="108"/>
        <v>710</v>
      </c>
      <c r="AJ243" s="14">
        <f t="shared" si="109"/>
        <v>0</v>
      </c>
      <c r="AL243" s="12">
        <f t="shared" si="110"/>
        <v>1011</v>
      </c>
      <c r="AM243" s="12">
        <f t="shared" si="111"/>
        <v>50</v>
      </c>
      <c r="AN243" s="12">
        <f t="shared" si="112"/>
        <v>-1000</v>
      </c>
      <c r="AO243" s="12">
        <f t="shared" si="113"/>
        <v>19220</v>
      </c>
      <c r="AP243" s="12">
        <f>MAX(AO$4:AO243)</f>
        <v>23660</v>
      </c>
      <c r="AQ243" s="8">
        <f t="shared" si="114"/>
        <v>-0.18765849535080303</v>
      </c>
      <c r="AS243" s="12">
        <f t="shared" si="115"/>
        <v>1137.25</v>
      </c>
      <c r="AT243" s="12">
        <f t="shared" si="116"/>
        <v>56</v>
      </c>
      <c r="AU243" s="12">
        <f t="shared" si="117"/>
        <v>-1120</v>
      </c>
      <c r="AV243" s="12">
        <f t="shared" si="118"/>
        <v>22185</v>
      </c>
      <c r="AW243" s="12">
        <f>MAX(AV$4:AV243)</f>
        <v>25085</v>
      </c>
      <c r="AX243" s="8">
        <f t="shared" si="119"/>
        <v>-0.11560693641618497</v>
      </c>
      <c r="BH243" s="19"/>
      <c r="BI243" s="19"/>
      <c r="BJ243" s="12"/>
      <c r="BK243" s="12"/>
      <c r="BL243" s="12"/>
      <c r="BM243" s="8"/>
    </row>
    <row r="244" spans="1:65" x14ac:dyDescent="0.3">
      <c r="A244" s="1">
        <v>42765</v>
      </c>
      <c r="B244" s="1">
        <v>42765</v>
      </c>
      <c r="C244" s="1" t="s">
        <v>45</v>
      </c>
      <c r="D244" s="3">
        <v>1205</v>
      </c>
      <c r="E244" s="3">
        <v>0</v>
      </c>
      <c r="F244" s="3">
        <f t="shared" si="90"/>
        <v>1205</v>
      </c>
      <c r="G244" s="11">
        <f t="shared" si="91"/>
        <v>0</v>
      </c>
      <c r="H244" s="3" t="s">
        <v>17</v>
      </c>
      <c r="L244" s="2">
        <f t="shared" si="92"/>
        <v>1</v>
      </c>
      <c r="M244" s="2" t="s">
        <v>21</v>
      </c>
      <c r="N244" s="14">
        <v>7</v>
      </c>
      <c r="O244" s="2">
        <v>106470</v>
      </c>
      <c r="P244" s="2">
        <v>106198</v>
      </c>
      <c r="Q244" s="2">
        <v>109820</v>
      </c>
      <c r="R244" s="13">
        <f t="shared" si="93"/>
        <v>27.9</v>
      </c>
      <c r="S244" s="13">
        <f t="shared" si="94"/>
        <v>334.3</v>
      </c>
      <c r="U244" s="13">
        <f t="shared" si="95"/>
        <v>-27.9</v>
      </c>
      <c r="V244" s="13">
        <f t="shared" si="96"/>
        <v>334.3</v>
      </c>
      <c r="W244" s="7">
        <f t="shared" si="97"/>
        <v>1</v>
      </c>
      <c r="X244" s="7">
        <f t="shared" si="98"/>
        <v>1</v>
      </c>
      <c r="Y244" s="13">
        <f t="shared" si="99"/>
        <v>-20</v>
      </c>
      <c r="Z244" s="9"/>
      <c r="AA244" s="10">
        <f t="shared" si="100"/>
        <v>-20</v>
      </c>
      <c r="AB244" s="10">
        <f t="shared" si="101"/>
        <v>-20</v>
      </c>
      <c r="AC244" s="13">
        <f t="shared" si="102"/>
        <v>595</v>
      </c>
      <c r="AD244" s="7">
        <f t="shared" si="103"/>
        <v>0</v>
      </c>
      <c r="AE244" s="13">
        <f t="shared" si="104"/>
        <v>0</v>
      </c>
      <c r="AF244" s="13">
        <f t="shared" si="105"/>
        <v>0</v>
      </c>
      <c r="AG244" s="13">
        <f t="shared" si="106"/>
        <v>0</v>
      </c>
      <c r="AH244" s="13">
        <f t="shared" si="107"/>
        <v>-20</v>
      </c>
      <c r="AI244" s="13">
        <f t="shared" si="108"/>
        <v>690</v>
      </c>
      <c r="AJ244" s="14">
        <f t="shared" si="109"/>
        <v>0</v>
      </c>
      <c r="AL244" s="12">
        <f t="shared" si="110"/>
        <v>1011</v>
      </c>
      <c r="AM244" s="12">
        <f t="shared" si="111"/>
        <v>50</v>
      </c>
      <c r="AN244" s="12">
        <f t="shared" si="112"/>
        <v>-1000</v>
      </c>
      <c r="AO244" s="12">
        <f t="shared" si="113"/>
        <v>18220</v>
      </c>
      <c r="AP244" s="12">
        <f>MAX(AO$4:AO244)</f>
        <v>23660</v>
      </c>
      <c r="AQ244" s="8">
        <f t="shared" si="114"/>
        <v>-0.22992392223161454</v>
      </c>
      <c r="AS244" s="12">
        <f t="shared" si="115"/>
        <v>1137.25</v>
      </c>
      <c r="AT244" s="12">
        <f t="shared" si="116"/>
        <v>56</v>
      </c>
      <c r="AU244" s="12">
        <f t="shared" si="117"/>
        <v>-1120</v>
      </c>
      <c r="AV244" s="12">
        <f t="shared" si="118"/>
        <v>21065</v>
      </c>
      <c r="AW244" s="12">
        <f>MAX(AV$4:AV244)</f>
        <v>25085</v>
      </c>
      <c r="AX244" s="8">
        <f t="shared" si="119"/>
        <v>-0.16025513254933227</v>
      </c>
      <c r="BH244" s="19"/>
      <c r="BI244" s="19"/>
      <c r="BJ244" s="12"/>
      <c r="BK244" s="12"/>
      <c r="BL244" s="12"/>
      <c r="BM244" s="8"/>
    </row>
    <row r="245" spans="1:65" x14ac:dyDescent="0.3">
      <c r="A245" s="1">
        <v>42765</v>
      </c>
      <c r="B245" s="1">
        <v>42765</v>
      </c>
      <c r="C245" s="1" t="s">
        <v>45</v>
      </c>
      <c r="D245" s="3">
        <v>1525</v>
      </c>
      <c r="E245" s="3">
        <v>0</v>
      </c>
      <c r="F245" s="3">
        <f t="shared" si="90"/>
        <v>1525</v>
      </c>
      <c r="G245" s="11">
        <f t="shared" si="91"/>
        <v>0</v>
      </c>
      <c r="H245" s="3" t="s">
        <v>43</v>
      </c>
      <c r="I245" s="2" t="s">
        <v>11</v>
      </c>
      <c r="J245" s="2">
        <v>27</v>
      </c>
      <c r="L245" s="2">
        <f t="shared" si="92"/>
        <v>1</v>
      </c>
      <c r="M245" s="2" t="s">
        <v>21</v>
      </c>
      <c r="N245" s="14">
        <v>10</v>
      </c>
      <c r="O245" s="2">
        <v>131140</v>
      </c>
      <c r="P245" s="2">
        <v>131091</v>
      </c>
      <c r="Q245" s="2">
        <v>131147</v>
      </c>
      <c r="R245" s="13">
        <f t="shared" si="93"/>
        <v>5.9</v>
      </c>
      <c r="S245" s="13">
        <f t="shared" si="94"/>
        <v>-0.3</v>
      </c>
      <c r="U245" s="13">
        <f t="shared" si="95"/>
        <v>-5.9</v>
      </c>
      <c r="V245" s="13">
        <f t="shared" si="96"/>
        <v>-0.3</v>
      </c>
      <c r="W245" s="7">
        <f t="shared" si="97"/>
        <v>1</v>
      </c>
      <c r="X245" s="7">
        <f t="shared" si="98"/>
        <v>0</v>
      </c>
      <c r="Y245" s="13">
        <f t="shared" si="99"/>
        <v>0</v>
      </c>
      <c r="Z245" s="9"/>
      <c r="AA245" s="10">
        <f t="shared" si="100"/>
        <v>-20</v>
      </c>
      <c r="AB245" s="10">
        <f t="shared" si="101"/>
        <v>-20</v>
      </c>
      <c r="AC245" s="13">
        <f t="shared" si="102"/>
        <v>575</v>
      </c>
      <c r="AD245" s="7">
        <f t="shared" si="103"/>
        <v>0</v>
      </c>
      <c r="AE245" s="13">
        <f t="shared" si="104"/>
        <v>-20</v>
      </c>
      <c r="AF245" s="13">
        <f t="shared" si="105"/>
        <v>0</v>
      </c>
      <c r="AG245" s="13">
        <f t="shared" si="106"/>
        <v>0</v>
      </c>
      <c r="AH245" s="13">
        <f t="shared" si="107"/>
        <v>0</v>
      </c>
      <c r="AI245" s="13">
        <f t="shared" si="108"/>
        <v>690</v>
      </c>
      <c r="AJ245" s="14">
        <f t="shared" si="109"/>
        <v>0</v>
      </c>
      <c r="AL245" s="12">
        <f t="shared" si="110"/>
        <v>1011</v>
      </c>
      <c r="AM245" s="12">
        <f t="shared" si="111"/>
        <v>50</v>
      </c>
      <c r="AN245" s="12">
        <f t="shared" si="112"/>
        <v>-1000</v>
      </c>
      <c r="AO245" s="12">
        <f t="shared" si="113"/>
        <v>17220</v>
      </c>
      <c r="AP245" s="12">
        <f>MAX(AO$4:AO245)</f>
        <v>23660</v>
      </c>
      <c r="AQ245" s="8">
        <f t="shared" si="114"/>
        <v>-0.27218934911242604</v>
      </c>
      <c r="AS245" s="12">
        <f t="shared" si="115"/>
        <v>1053.25</v>
      </c>
      <c r="AT245" s="12">
        <f t="shared" si="116"/>
        <v>52</v>
      </c>
      <c r="AU245" s="12">
        <f t="shared" si="117"/>
        <v>0</v>
      </c>
      <c r="AV245" s="12">
        <f t="shared" si="118"/>
        <v>21065</v>
      </c>
      <c r="AW245" s="12">
        <f>MAX(AV$4:AV245)</f>
        <v>25085</v>
      </c>
      <c r="AX245" s="8">
        <f t="shared" si="119"/>
        <v>-0.16025513254933227</v>
      </c>
      <c r="BH245" s="19"/>
      <c r="BI245" s="19"/>
      <c r="BJ245" s="12"/>
      <c r="BK245" s="12"/>
      <c r="BL245" s="12"/>
      <c r="BM245" s="8"/>
    </row>
    <row r="246" spans="1:65" x14ac:dyDescent="0.3">
      <c r="A246" s="1">
        <v>42765</v>
      </c>
      <c r="B246" s="1">
        <v>42765</v>
      </c>
      <c r="C246" s="1" t="s">
        <v>45</v>
      </c>
      <c r="D246" s="3">
        <v>1545</v>
      </c>
      <c r="E246" s="3">
        <v>0</v>
      </c>
      <c r="F246" s="3">
        <f t="shared" si="90"/>
        <v>1545</v>
      </c>
      <c r="G246" s="11">
        <f t="shared" si="91"/>
        <v>0</v>
      </c>
      <c r="H246" s="3" t="s">
        <v>38</v>
      </c>
      <c r="L246" s="2">
        <f t="shared" si="92"/>
        <v>1</v>
      </c>
      <c r="M246" s="2" t="s">
        <v>21</v>
      </c>
      <c r="N246" s="14">
        <v>7</v>
      </c>
      <c r="O246" s="2">
        <v>113740</v>
      </c>
      <c r="P246" s="2">
        <v>113651</v>
      </c>
      <c r="Q246" s="2">
        <v>113923</v>
      </c>
      <c r="R246" s="13">
        <f t="shared" si="93"/>
        <v>9.6</v>
      </c>
      <c r="S246" s="13">
        <f t="shared" si="94"/>
        <v>17.600000000000001</v>
      </c>
      <c r="U246" s="13">
        <f t="shared" si="95"/>
        <v>-9.6</v>
      </c>
      <c r="V246" s="13">
        <f t="shared" si="96"/>
        <v>17.600000000000001</v>
      </c>
      <c r="W246" s="7">
        <f t="shared" si="97"/>
        <v>1</v>
      </c>
      <c r="X246" s="7">
        <f t="shared" si="98"/>
        <v>1</v>
      </c>
      <c r="Y246" s="13">
        <f t="shared" si="99"/>
        <v>0</v>
      </c>
      <c r="Z246" s="9"/>
      <c r="AA246" s="10">
        <f t="shared" si="100"/>
        <v>-20</v>
      </c>
      <c r="AB246" s="10">
        <f t="shared" si="101"/>
        <v>15</v>
      </c>
      <c r="AC246" s="13">
        <f t="shared" si="102"/>
        <v>590</v>
      </c>
      <c r="AD246" s="7">
        <f t="shared" si="103"/>
        <v>1</v>
      </c>
      <c r="AE246" s="13">
        <f t="shared" si="104"/>
        <v>0</v>
      </c>
      <c r="AF246" s="13">
        <f t="shared" si="105"/>
        <v>0</v>
      </c>
      <c r="AG246" s="13">
        <f t="shared" si="106"/>
        <v>0</v>
      </c>
      <c r="AH246" s="13">
        <f t="shared" si="107"/>
        <v>15</v>
      </c>
      <c r="AI246" s="13">
        <f t="shared" si="108"/>
        <v>705</v>
      </c>
      <c r="AJ246" s="14">
        <f t="shared" si="109"/>
        <v>1</v>
      </c>
      <c r="AL246" s="12">
        <f t="shared" si="110"/>
        <v>1011</v>
      </c>
      <c r="AM246" s="12">
        <f t="shared" si="111"/>
        <v>50</v>
      </c>
      <c r="AN246" s="12">
        <f t="shared" si="112"/>
        <v>750</v>
      </c>
      <c r="AO246" s="12">
        <f t="shared" si="113"/>
        <v>17970</v>
      </c>
      <c r="AP246" s="12">
        <f>MAX(AO$4:AO246)</f>
        <v>23660</v>
      </c>
      <c r="AQ246" s="8">
        <f t="shared" si="114"/>
        <v>-0.2404902789518174</v>
      </c>
      <c r="AS246" s="12">
        <f t="shared" si="115"/>
        <v>1053.25</v>
      </c>
      <c r="AT246" s="12">
        <f t="shared" si="116"/>
        <v>52</v>
      </c>
      <c r="AU246" s="12">
        <f t="shared" si="117"/>
        <v>780</v>
      </c>
      <c r="AV246" s="12">
        <f t="shared" si="118"/>
        <v>21845</v>
      </c>
      <c r="AW246" s="12">
        <f>MAX(AV$4:AV246)</f>
        <v>25085</v>
      </c>
      <c r="AX246" s="8">
        <f t="shared" si="119"/>
        <v>-0.12916085309946182</v>
      </c>
      <c r="BH246" s="19"/>
      <c r="BI246" s="19"/>
      <c r="BJ246" s="12"/>
      <c r="BK246" s="12"/>
      <c r="BL246" s="12"/>
      <c r="BM246" s="8"/>
    </row>
    <row r="247" spans="1:65" x14ac:dyDescent="0.3">
      <c r="A247" s="1">
        <v>42765</v>
      </c>
      <c r="B247" s="1">
        <v>42766</v>
      </c>
      <c r="C247" s="1" t="s">
        <v>45</v>
      </c>
      <c r="D247" s="3">
        <v>300</v>
      </c>
      <c r="E247" s="3">
        <v>0</v>
      </c>
      <c r="F247" s="3">
        <f t="shared" si="90"/>
        <v>300</v>
      </c>
      <c r="G247" s="11">
        <f t="shared" si="91"/>
        <v>1</v>
      </c>
      <c r="H247" s="3" t="s">
        <v>38</v>
      </c>
      <c r="K247" s="2" t="s">
        <v>11</v>
      </c>
      <c r="L247" s="2">
        <f t="shared" si="92"/>
        <v>1</v>
      </c>
      <c r="M247" s="2" t="s">
        <v>21</v>
      </c>
      <c r="N247" s="14">
        <v>7</v>
      </c>
      <c r="O247" s="2">
        <v>113360</v>
      </c>
      <c r="P247" s="2">
        <v>113245</v>
      </c>
      <c r="Q247" s="2">
        <v>113723</v>
      </c>
      <c r="R247" s="13">
        <f t="shared" si="93"/>
        <v>12.2</v>
      </c>
      <c r="S247" s="13">
        <f t="shared" si="94"/>
        <v>35.6</v>
      </c>
      <c r="U247" s="13">
        <f t="shared" si="95"/>
        <v>-12.2</v>
      </c>
      <c r="V247" s="13">
        <f t="shared" si="96"/>
        <v>35.6</v>
      </c>
      <c r="W247" s="7">
        <f t="shared" si="97"/>
        <v>1</v>
      </c>
      <c r="X247" s="7">
        <f t="shared" si="98"/>
        <v>0</v>
      </c>
      <c r="Y247" s="13">
        <f t="shared" si="99"/>
        <v>0</v>
      </c>
      <c r="Z247" s="9"/>
      <c r="AA247" s="10">
        <f t="shared" si="100"/>
        <v>0</v>
      </c>
      <c r="AB247" s="10">
        <f t="shared" si="101"/>
        <v>15</v>
      </c>
      <c r="AC247" s="13">
        <f t="shared" si="102"/>
        <v>605</v>
      </c>
      <c r="AD247" s="7">
        <f t="shared" si="103"/>
        <v>1</v>
      </c>
      <c r="AE247" s="13">
        <f t="shared" si="104"/>
        <v>0</v>
      </c>
      <c r="AF247" s="13">
        <f t="shared" si="105"/>
        <v>15</v>
      </c>
      <c r="AG247" s="13">
        <f t="shared" si="106"/>
        <v>0</v>
      </c>
      <c r="AH247" s="13">
        <f t="shared" si="107"/>
        <v>0</v>
      </c>
      <c r="AI247" s="13">
        <f t="shared" si="108"/>
        <v>705</v>
      </c>
      <c r="AJ247" s="14">
        <f t="shared" si="109"/>
        <v>0</v>
      </c>
      <c r="AL247" s="12">
        <f t="shared" si="110"/>
        <v>898.5</v>
      </c>
      <c r="AM247" s="12">
        <f t="shared" si="111"/>
        <v>44</v>
      </c>
      <c r="AN247" s="12">
        <f t="shared" si="112"/>
        <v>660</v>
      </c>
      <c r="AO247" s="12">
        <f t="shared" si="113"/>
        <v>18630</v>
      </c>
      <c r="AP247" s="12">
        <f>MAX(AO$4:AO247)</f>
        <v>23660</v>
      </c>
      <c r="AQ247" s="8">
        <f t="shared" si="114"/>
        <v>-0.21259509721048184</v>
      </c>
      <c r="AS247" s="12">
        <f t="shared" si="115"/>
        <v>1053.25</v>
      </c>
      <c r="AT247" s="12">
        <f t="shared" si="116"/>
        <v>52</v>
      </c>
      <c r="AU247" s="12">
        <f t="shared" si="117"/>
        <v>0</v>
      </c>
      <c r="AV247" s="12">
        <f t="shared" si="118"/>
        <v>21845</v>
      </c>
      <c r="AW247" s="12">
        <f>MAX(AV$4:AV247)</f>
        <v>25085</v>
      </c>
      <c r="AX247" s="8">
        <f t="shared" si="119"/>
        <v>-0.12916085309946182</v>
      </c>
      <c r="BH247" s="19"/>
      <c r="BI247" s="19"/>
      <c r="BJ247" s="12"/>
      <c r="BK247" s="12"/>
      <c r="BL247" s="12"/>
      <c r="BM247" s="8"/>
    </row>
    <row r="248" spans="1:65" x14ac:dyDescent="0.3">
      <c r="A248" s="1">
        <v>42766</v>
      </c>
      <c r="B248" s="1">
        <v>42766</v>
      </c>
      <c r="C248" s="1" t="s">
        <v>45</v>
      </c>
      <c r="D248" s="3">
        <v>835</v>
      </c>
      <c r="E248" s="3">
        <v>0</v>
      </c>
      <c r="F248" s="3">
        <f t="shared" si="90"/>
        <v>835</v>
      </c>
      <c r="G248" s="11">
        <f t="shared" si="91"/>
        <v>0</v>
      </c>
      <c r="H248" s="3" t="s">
        <v>43</v>
      </c>
      <c r="L248" s="2">
        <f t="shared" si="92"/>
        <v>1</v>
      </c>
      <c r="M248" s="2" t="s">
        <v>20</v>
      </c>
      <c r="N248" s="14">
        <v>10</v>
      </c>
      <c r="O248" s="2">
        <v>131130</v>
      </c>
      <c r="P248" s="2">
        <v>131229</v>
      </c>
      <c r="Q248" s="2">
        <v>129677</v>
      </c>
      <c r="R248" s="13">
        <f t="shared" si="93"/>
        <v>10.9</v>
      </c>
      <c r="S248" s="13">
        <f t="shared" si="94"/>
        <v>144.30000000000001</v>
      </c>
      <c r="U248" s="13">
        <f t="shared" si="95"/>
        <v>-10.9</v>
      </c>
      <c r="V248" s="13">
        <f t="shared" si="96"/>
        <v>144.30000000000001</v>
      </c>
      <c r="W248" s="7">
        <f t="shared" si="97"/>
        <v>1</v>
      </c>
      <c r="X248" s="7">
        <f t="shared" si="98"/>
        <v>1</v>
      </c>
      <c r="Y248" s="13">
        <f t="shared" si="99"/>
        <v>0</v>
      </c>
      <c r="Z248" s="9"/>
      <c r="AA248" s="10">
        <f t="shared" si="100"/>
        <v>0</v>
      </c>
      <c r="AB248" s="10">
        <f t="shared" si="101"/>
        <v>15</v>
      </c>
      <c r="AC248" s="13">
        <f t="shared" si="102"/>
        <v>620</v>
      </c>
      <c r="AD248" s="7">
        <f t="shared" si="103"/>
        <v>1</v>
      </c>
      <c r="AE248" s="13">
        <f t="shared" si="104"/>
        <v>0</v>
      </c>
      <c r="AF248" s="13">
        <f t="shared" si="105"/>
        <v>0</v>
      </c>
      <c r="AG248" s="13">
        <f t="shared" si="106"/>
        <v>0</v>
      </c>
      <c r="AH248" s="13">
        <f t="shared" si="107"/>
        <v>15</v>
      </c>
      <c r="AI248" s="13">
        <f t="shared" si="108"/>
        <v>720</v>
      </c>
      <c r="AJ248" s="14">
        <f t="shared" si="109"/>
        <v>1</v>
      </c>
      <c r="AL248" s="12">
        <f t="shared" si="110"/>
        <v>898.5</v>
      </c>
      <c r="AM248" s="12">
        <f t="shared" si="111"/>
        <v>44</v>
      </c>
      <c r="AN248" s="12">
        <f t="shared" si="112"/>
        <v>660</v>
      </c>
      <c r="AO248" s="12">
        <f t="shared" si="113"/>
        <v>19290</v>
      </c>
      <c r="AP248" s="12">
        <f>MAX(AO$4:AO248)</f>
        <v>23660</v>
      </c>
      <c r="AQ248" s="8">
        <f t="shared" si="114"/>
        <v>-0.18469991546914624</v>
      </c>
      <c r="AS248" s="12">
        <f t="shared" si="115"/>
        <v>1053.25</v>
      </c>
      <c r="AT248" s="12">
        <f t="shared" si="116"/>
        <v>52</v>
      </c>
      <c r="AU248" s="12">
        <f t="shared" si="117"/>
        <v>780</v>
      </c>
      <c r="AV248" s="12">
        <f t="shared" si="118"/>
        <v>22625</v>
      </c>
      <c r="AW248" s="12">
        <f>MAX(AV$4:AV248)</f>
        <v>25085</v>
      </c>
      <c r="AX248" s="8">
        <f t="shared" si="119"/>
        <v>-9.8066573649591385E-2</v>
      </c>
      <c r="BH248" s="19"/>
      <c r="BI248" s="19"/>
      <c r="BJ248" s="12"/>
      <c r="BK248" s="12"/>
      <c r="BL248" s="12"/>
      <c r="BM248" s="8"/>
    </row>
    <row r="249" spans="1:65" x14ac:dyDescent="0.3">
      <c r="A249" s="1">
        <v>42765</v>
      </c>
      <c r="B249" s="1">
        <v>42766</v>
      </c>
      <c r="C249" s="1" t="s">
        <v>45</v>
      </c>
      <c r="D249" s="3">
        <v>1435</v>
      </c>
      <c r="E249" s="3">
        <v>0</v>
      </c>
      <c r="F249" s="3">
        <f t="shared" si="90"/>
        <v>1435</v>
      </c>
      <c r="G249" s="11">
        <f t="shared" si="91"/>
        <v>1</v>
      </c>
      <c r="H249" s="3" t="s">
        <v>37</v>
      </c>
      <c r="L249" s="2">
        <f t="shared" si="92"/>
        <v>1</v>
      </c>
      <c r="M249" s="2" t="s">
        <v>20</v>
      </c>
      <c r="N249" s="14">
        <v>8</v>
      </c>
      <c r="O249" s="2">
        <v>75900</v>
      </c>
      <c r="P249" s="2">
        <v>76050</v>
      </c>
      <c r="Q249" s="2">
        <v>75614</v>
      </c>
      <c r="R249" s="13">
        <f t="shared" si="93"/>
        <v>15.8</v>
      </c>
      <c r="S249" s="13">
        <f t="shared" si="94"/>
        <v>27.8</v>
      </c>
      <c r="U249" s="13">
        <f t="shared" si="95"/>
        <v>-15.8</v>
      </c>
      <c r="V249" s="13">
        <f t="shared" si="96"/>
        <v>27.8</v>
      </c>
      <c r="W249" s="7">
        <f t="shared" si="97"/>
        <v>1</v>
      </c>
      <c r="X249" s="7">
        <f t="shared" si="98"/>
        <v>1</v>
      </c>
      <c r="Y249" s="13">
        <f t="shared" si="99"/>
        <v>0</v>
      </c>
      <c r="Z249" s="9"/>
      <c r="AA249" s="10">
        <f t="shared" si="100"/>
        <v>0</v>
      </c>
      <c r="AB249" s="10">
        <f t="shared" si="101"/>
        <v>15</v>
      </c>
      <c r="AC249" s="13">
        <f t="shared" si="102"/>
        <v>635</v>
      </c>
      <c r="AD249" s="7">
        <f t="shared" si="103"/>
        <v>1</v>
      </c>
      <c r="AE249" s="13">
        <f t="shared" si="104"/>
        <v>0</v>
      </c>
      <c r="AF249" s="13">
        <f t="shared" si="105"/>
        <v>0</v>
      </c>
      <c r="AG249" s="13">
        <f t="shared" si="106"/>
        <v>0</v>
      </c>
      <c r="AH249" s="13">
        <f t="shared" si="107"/>
        <v>15</v>
      </c>
      <c r="AI249" s="13">
        <f t="shared" si="108"/>
        <v>735</v>
      </c>
      <c r="AJ249" s="14">
        <f t="shared" si="109"/>
        <v>1</v>
      </c>
      <c r="AL249" s="12">
        <f t="shared" si="110"/>
        <v>898.5</v>
      </c>
      <c r="AM249" s="12">
        <f t="shared" si="111"/>
        <v>44</v>
      </c>
      <c r="AN249" s="12">
        <f t="shared" si="112"/>
        <v>660</v>
      </c>
      <c r="AO249" s="12">
        <f t="shared" si="113"/>
        <v>19950</v>
      </c>
      <c r="AP249" s="12">
        <f>MAX(AO$4:AO249)</f>
        <v>23660</v>
      </c>
      <c r="AQ249" s="8">
        <f t="shared" si="114"/>
        <v>-0.15680473372781065</v>
      </c>
      <c r="AS249" s="12">
        <f t="shared" si="115"/>
        <v>1053.25</v>
      </c>
      <c r="AT249" s="12">
        <f t="shared" si="116"/>
        <v>52</v>
      </c>
      <c r="AU249" s="12">
        <f t="shared" si="117"/>
        <v>780</v>
      </c>
      <c r="AV249" s="12">
        <f t="shared" si="118"/>
        <v>23405</v>
      </c>
      <c r="AW249" s="12">
        <f>MAX(AV$4:AV249)</f>
        <v>25085</v>
      </c>
      <c r="AX249" s="8">
        <f t="shared" si="119"/>
        <v>-6.697229419972095E-2</v>
      </c>
      <c r="BH249" s="19"/>
      <c r="BI249" s="19"/>
      <c r="BJ249" s="12"/>
      <c r="BK249" s="12"/>
      <c r="BL249" s="12"/>
      <c r="BM249" s="8"/>
    </row>
    <row r="250" spans="1:65" x14ac:dyDescent="0.3">
      <c r="A250" s="1">
        <v>42767</v>
      </c>
      <c r="B250" s="1">
        <v>42767</v>
      </c>
      <c r="C250" s="1" t="s">
        <v>45</v>
      </c>
      <c r="D250" s="3">
        <v>850</v>
      </c>
      <c r="E250" s="3">
        <v>0</v>
      </c>
      <c r="F250" s="3">
        <f t="shared" si="90"/>
        <v>850</v>
      </c>
      <c r="G250" s="11">
        <f t="shared" si="91"/>
        <v>0</v>
      </c>
      <c r="H250" s="3" t="s">
        <v>37</v>
      </c>
      <c r="L250" s="16">
        <f t="shared" si="92"/>
        <v>1</v>
      </c>
      <c r="M250" s="16" t="s">
        <v>20</v>
      </c>
      <c r="N250" s="16">
        <v>8</v>
      </c>
      <c r="O250" s="2">
        <v>75800</v>
      </c>
      <c r="P250" s="2">
        <v>75962</v>
      </c>
      <c r="Q250" s="2">
        <v>75502</v>
      </c>
      <c r="R250" s="13">
        <f t="shared" si="93"/>
        <v>17</v>
      </c>
      <c r="S250" s="13">
        <f t="shared" si="94"/>
        <v>29</v>
      </c>
      <c r="U250" s="13">
        <f t="shared" si="95"/>
        <v>-17</v>
      </c>
      <c r="V250" s="13">
        <f t="shared" si="96"/>
        <v>29</v>
      </c>
      <c r="W250" s="7">
        <f t="shared" si="97"/>
        <v>1</v>
      </c>
      <c r="X250" s="7">
        <f t="shared" si="98"/>
        <v>1</v>
      </c>
      <c r="Y250" s="15">
        <f t="shared" si="99"/>
        <v>0</v>
      </c>
      <c r="Z250" s="15"/>
      <c r="AA250" s="15">
        <f t="shared" si="100"/>
        <v>0</v>
      </c>
      <c r="AB250" s="15">
        <f t="shared" si="101"/>
        <v>15</v>
      </c>
      <c r="AC250" s="15">
        <f t="shared" si="102"/>
        <v>650</v>
      </c>
      <c r="AD250" s="7">
        <f t="shared" si="103"/>
        <v>1</v>
      </c>
      <c r="AE250" s="15">
        <f t="shared" si="104"/>
        <v>0</v>
      </c>
      <c r="AF250" s="15">
        <f t="shared" si="105"/>
        <v>0</v>
      </c>
      <c r="AG250" s="15">
        <f t="shared" si="106"/>
        <v>0</v>
      </c>
      <c r="AH250" s="15">
        <f t="shared" si="107"/>
        <v>15</v>
      </c>
      <c r="AI250" s="15">
        <f t="shared" si="108"/>
        <v>750</v>
      </c>
      <c r="AJ250" s="16">
        <f t="shared" si="109"/>
        <v>1</v>
      </c>
      <c r="AL250" s="12">
        <f t="shared" si="110"/>
        <v>997.5</v>
      </c>
      <c r="AM250" s="12">
        <f t="shared" si="111"/>
        <v>49</v>
      </c>
      <c r="AN250" s="12">
        <f t="shared" si="112"/>
        <v>735</v>
      </c>
      <c r="AO250" s="12">
        <f t="shared" si="113"/>
        <v>20685</v>
      </c>
      <c r="AP250" s="12">
        <f>MAX(AO$4:AO250)</f>
        <v>23660</v>
      </c>
      <c r="AQ250" s="8">
        <f t="shared" si="114"/>
        <v>-0.1257396449704142</v>
      </c>
      <c r="AS250" s="12">
        <f t="shared" si="115"/>
        <v>1053.25</v>
      </c>
      <c r="AT250" s="12">
        <f t="shared" si="116"/>
        <v>52</v>
      </c>
      <c r="AU250" s="12">
        <f t="shared" si="117"/>
        <v>780</v>
      </c>
      <c r="AV250" s="12">
        <f t="shared" si="118"/>
        <v>24185</v>
      </c>
      <c r="AW250" s="12">
        <f>MAX(AV$4:AV250)</f>
        <v>25085</v>
      </c>
      <c r="AX250" s="8">
        <f t="shared" si="119"/>
        <v>-3.5878014749850508E-2</v>
      </c>
      <c r="BH250" s="19"/>
      <c r="BI250" s="19"/>
      <c r="BJ250" s="12"/>
      <c r="BK250" s="12"/>
      <c r="BL250" s="12"/>
      <c r="BM250" s="8"/>
    </row>
    <row r="251" spans="1:65" x14ac:dyDescent="0.3">
      <c r="A251" s="1">
        <v>42767</v>
      </c>
      <c r="B251" s="1">
        <v>42767</v>
      </c>
      <c r="C251" s="1" t="s">
        <v>45</v>
      </c>
      <c r="D251" s="3">
        <v>1400</v>
      </c>
      <c r="E251" s="3">
        <v>0</v>
      </c>
      <c r="F251" s="3">
        <f t="shared" si="90"/>
        <v>1400</v>
      </c>
      <c r="G251" s="11">
        <f t="shared" si="91"/>
        <v>0</v>
      </c>
      <c r="H251" s="3" t="s">
        <v>17</v>
      </c>
      <c r="I251" s="2" t="s">
        <v>11</v>
      </c>
      <c r="J251" s="2">
        <v>15</v>
      </c>
      <c r="L251" s="16">
        <f t="shared" si="92"/>
        <v>1</v>
      </c>
      <c r="M251" s="16" t="s">
        <v>21</v>
      </c>
      <c r="N251" s="16">
        <v>7</v>
      </c>
      <c r="O251" s="2">
        <v>107570</v>
      </c>
      <c r="P251" s="2">
        <v>107498</v>
      </c>
      <c r="Q251" s="2">
        <v>107599</v>
      </c>
      <c r="R251" s="13">
        <f t="shared" si="93"/>
        <v>7.9</v>
      </c>
      <c r="S251" s="13">
        <f t="shared" si="94"/>
        <v>2.2000000000000002</v>
      </c>
      <c r="U251" s="13">
        <f t="shared" si="95"/>
        <v>-7.9</v>
      </c>
      <c r="V251" s="13">
        <f t="shared" si="96"/>
        <v>2.2000000000000002</v>
      </c>
      <c r="W251" s="7">
        <f t="shared" si="97"/>
        <v>1</v>
      </c>
      <c r="X251" s="7">
        <f t="shared" si="98"/>
        <v>0</v>
      </c>
      <c r="Y251" s="15">
        <f t="shared" si="99"/>
        <v>0</v>
      </c>
      <c r="Z251" s="15"/>
      <c r="AA251" s="15">
        <f t="shared" si="100"/>
        <v>-20</v>
      </c>
      <c r="AB251" s="15">
        <f t="shared" si="101"/>
        <v>-20</v>
      </c>
      <c r="AC251" s="15">
        <f t="shared" si="102"/>
        <v>630</v>
      </c>
      <c r="AD251" s="7">
        <f t="shared" si="103"/>
        <v>0</v>
      </c>
      <c r="AE251" s="15">
        <f t="shared" si="104"/>
        <v>-20</v>
      </c>
      <c r="AF251" s="15">
        <f t="shared" si="105"/>
        <v>0</v>
      </c>
      <c r="AG251" s="15">
        <f t="shared" si="106"/>
        <v>0</v>
      </c>
      <c r="AH251" s="15">
        <f t="shared" si="107"/>
        <v>0</v>
      </c>
      <c r="AI251" s="15">
        <f t="shared" si="108"/>
        <v>750</v>
      </c>
      <c r="AJ251" s="16">
        <f t="shared" si="109"/>
        <v>0</v>
      </c>
      <c r="AL251" s="12">
        <f t="shared" si="110"/>
        <v>997.5</v>
      </c>
      <c r="AM251" s="12">
        <f t="shared" si="111"/>
        <v>49</v>
      </c>
      <c r="AN251" s="12">
        <f t="shared" si="112"/>
        <v>-980</v>
      </c>
      <c r="AO251" s="12">
        <f t="shared" si="113"/>
        <v>19705</v>
      </c>
      <c r="AP251" s="12">
        <f>MAX(AO$4:AO251)</f>
        <v>23660</v>
      </c>
      <c r="AQ251" s="8">
        <f t="shared" si="114"/>
        <v>-0.16715976331360946</v>
      </c>
      <c r="AS251" s="12">
        <f t="shared" si="115"/>
        <v>1209.25</v>
      </c>
      <c r="AT251" s="12">
        <f t="shared" si="116"/>
        <v>60</v>
      </c>
      <c r="AU251" s="12">
        <f t="shared" si="117"/>
        <v>0</v>
      </c>
      <c r="AV251" s="12">
        <f t="shared" si="118"/>
        <v>24185</v>
      </c>
      <c r="AW251" s="12">
        <f>MAX(AV$4:AV251)</f>
        <v>25085</v>
      </c>
      <c r="AX251" s="8">
        <f t="shared" si="119"/>
        <v>-3.5878014749850508E-2</v>
      </c>
      <c r="BH251" s="19"/>
      <c r="BI251" s="19"/>
      <c r="BJ251" s="12"/>
      <c r="BK251" s="12"/>
      <c r="BL251" s="12"/>
      <c r="BM251" s="8"/>
    </row>
    <row r="252" spans="1:65" x14ac:dyDescent="0.3">
      <c r="A252" s="1">
        <v>42767</v>
      </c>
      <c r="B252" s="1">
        <v>42768</v>
      </c>
      <c r="C252" s="1" t="s">
        <v>45</v>
      </c>
      <c r="D252" s="3">
        <v>30</v>
      </c>
      <c r="E252" s="3">
        <v>0</v>
      </c>
      <c r="F252" s="3">
        <f t="shared" si="90"/>
        <v>30</v>
      </c>
      <c r="G252" s="11">
        <f t="shared" si="91"/>
        <v>1</v>
      </c>
      <c r="H252" s="3" t="s">
        <v>43</v>
      </c>
      <c r="L252" s="16">
        <f t="shared" si="92"/>
        <v>1</v>
      </c>
      <c r="M252" s="16" t="s">
        <v>21</v>
      </c>
      <c r="N252" s="16">
        <v>10</v>
      </c>
      <c r="O252" s="2">
        <v>130230</v>
      </c>
      <c r="P252" s="2">
        <v>130030</v>
      </c>
      <c r="Q252" s="2">
        <v>130294</v>
      </c>
      <c r="R252" s="13">
        <f t="shared" si="93"/>
        <v>21</v>
      </c>
      <c r="S252" s="13">
        <f t="shared" si="94"/>
        <v>5.4</v>
      </c>
      <c r="U252" s="13">
        <f t="shared" si="95"/>
        <v>-21</v>
      </c>
      <c r="V252" s="13">
        <f t="shared" si="96"/>
        <v>5.4</v>
      </c>
      <c r="W252" s="7">
        <f t="shared" si="97"/>
        <v>1</v>
      </c>
      <c r="X252" s="7">
        <f t="shared" si="98"/>
        <v>1</v>
      </c>
      <c r="Y252" s="15">
        <f t="shared" si="99"/>
        <v>-20</v>
      </c>
      <c r="Z252" s="15"/>
      <c r="AA252" s="15">
        <f t="shared" si="100"/>
        <v>-20</v>
      </c>
      <c r="AB252" s="15">
        <f t="shared" si="101"/>
        <v>-20</v>
      </c>
      <c r="AC252" s="15">
        <f t="shared" si="102"/>
        <v>610</v>
      </c>
      <c r="AD252" s="7">
        <f t="shared" si="103"/>
        <v>0</v>
      </c>
      <c r="AE252" s="15">
        <f t="shared" si="104"/>
        <v>0</v>
      </c>
      <c r="AF252" s="15">
        <f t="shared" si="105"/>
        <v>0</v>
      </c>
      <c r="AG252" s="15">
        <f t="shared" si="106"/>
        <v>0</v>
      </c>
      <c r="AH252" s="15">
        <f t="shared" si="107"/>
        <v>-20</v>
      </c>
      <c r="AI252" s="15">
        <f t="shared" si="108"/>
        <v>730</v>
      </c>
      <c r="AJ252" s="16">
        <f t="shared" si="109"/>
        <v>0</v>
      </c>
      <c r="AL252" s="12">
        <f t="shared" si="110"/>
        <v>985.25</v>
      </c>
      <c r="AM252" s="12">
        <f t="shared" si="111"/>
        <v>49</v>
      </c>
      <c r="AN252" s="12">
        <f t="shared" si="112"/>
        <v>-980</v>
      </c>
      <c r="AO252" s="12">
        <f t="shared" si="113"/>
        <v>18725</v>
      </c>
      <c r="AP252" s="12">
        <f>MAX(AO$4:AO252)</f>
        <v>23660</v>
      </c>
      <c r="AQ252" s="8">
        <f t="shared" si="114"/>
        <v>-0.20857988165680474</v>
      </c>
      <c r="AS252" s="12">
        <f t="shared" si="115"/>
        <v>1209.25</v>
      </c>
      <c r="AT252" s="12">
        <f t="shared" si="116"/>
        <v>60</v>
      </c>
      <c r="AU252" s="12">
        <f t="shared" si="117"/>
        <v>-1200</v>
      </c>
      <c r="AV252" s="12">
        <f t="shared" si="118"/>
        <v>22985</v>
      </c>
      <c r="AW252" s="12">
        <f>MAX(AV$4:AV252)</f>
        <v>25085</v>
      </c>
      <c r="AX252" s="8">
        <f t="shared" si="119"/>
        <v>-8.3715367749651187E-2</v>
      </c>
      <c r="BH252" s="19"/>
      <c r="BI252" s="19"/>
      <c r="BJ252" s="12"/>
      <c r="BK252" s="12"/>
      <c r="BL252" s="12"/>
      <c r="BM252" s="8"/>
    </row>
    <row r="253" spans="1:65" x14ac:dyDescent="0.3">
      <c r="A253" s="1">
        <v>42767</v>
      </c>
      <c r="B253" s="1">
        <v>42768</v>
      </c>
      <c r="C253" s="1" t="s">
        <v>45</v>
      </c>
      <c r="D253" s="3">
        <v>345</v>
      </c>
      <c r="E253" s="3">
        <v>0</v>
      </c>
      <c r="F253" s="3">
        <f t="shared" si="90"/>
        <v>345</v>
      </c>
      <c r="G253" s="11">
        <f t="shared" si="91"/>
        <v>1</v>
      </c>
      <c r="H253" s="3" t="s">
        <v>38</v>
      </c>
      <c r="L253" s="16">
        <f t="shared" si="92"/>
        <v>1</v>
      </c>
      <c r="M253" s="16" t="s">
        <v>21</v>
      </c>
      <c r="N253" s="16">
        <v>7</v>
      </c>
      <c r="O253" s="2">
        <v>112670</v>
      </c>
      <c r="P253" s="2">
        <v>112475</v>
      </c>
      <c r="Q253" s="2">
        <v>112937</v>
      </c>
      <c r="R253" s="13">
        <f t="shared" si="93"/>
        <v>20.2</v>
      </c>
      <c r="S253" s="13">
        <f t="shared" si="94"/>
        <v>26</v>
      </c>
      <c r="U253" s="13">
        <f t="shared" si="95"/>
        <v>-20.2</v>
      </c>
      <c r="V253" s="13">
        <f t="shared" si="96"/>
        <v>26</v>
      </c>
      <c r="W253" s="7">
        <f t="shared" si="97"/>
        <v>1</v>
      </c>
      <c r="X253" s="7">
        <f t="shared" si="98"/>
        <v>1</v>
      </c>
      <c r="Y253" s="15">
        <f t="shared" si="99"/>
        <v>-20</v>
      </c>
      <c r="Z253" s="15"/>
      <c r="AA253" s="15">
        <f t="shared" si="100"/>
        <v>-20</v>
      </c>
      <c r="AB253" s="15">
        <f t="shared" si="101"/>
        <v>-20</v>
      </c>
      <c r="AC253" s="15">
        <f t="shared" si="102"/>
        <v>590</v>
      </c>
      <c r="AD253" s="7">
        <f t="shared" si="103"/>
        <v>0</v>
      </c>
      <c r="AE253" s="15">
        <f t="shared" si="104"/>
        <v>0</v>
      </c>
      <c r="AF253" s="15">
        <f t="shared" si="105"/>
        <v>0</v>
      </c>
      <c r="AG253" s="15">
        <f t="shared" si="106"/>
        <v>0</v>
      </c>
      <c r="AH253" s="15">
        <f t="shared" si="107"/>
        <v>-20</v>
      </c>
      <c r="AI253" s="15">
        <f t="shared" si="108"/>
        <v>710</v>
      </c>
      <c r="AJ253" s="16">
        <f t="shared" si="109"/>
        <v>0</v>
      </c>
      <c r="AL253" s="12">
        <f t="shared" si="110"/>
        <v>985.25</v>
      </c>
      <c r="AM253" s="12">
        <f t="shared" si="111"/>
        <v>49</v>
      </c>
      <c r="AN253" s="12">
        <f t="shared" si="112"/>
        <v>-980</v>
      </c>
      <c r="AO253" s="12">
        <f t="shared" si="113"/>
        <v>17745</v>
      </c>
      <c r="AP253" s="12">
        <f>MAX(AO$4:AO253)</f>
        <v>23660</v>
      </c>
      <c r="AQ253" s="8">
        <f t="shared" si="114"/>
        <v>-0.25</v>
      </c>
      <c r="AS253" s="12">
        <f t="shared" si="115"/>
        <v>1209.25</v>
      </c>
      <c r="AT253" s="12">
        <f t="shared" si="116"/>
        <v>60</v>
      </c>
      <c r="AU253" s="12">
        <f t="shared" si="117"/>
        <v>-1200</v>
      </c>
      <c r="AV253" s="12">
        <f t="shared" si="118"/>
        <v>21785</v>
      </c>
      <c r="AW253" s="12">
        <f>MAX(AV$4:AV253)</f>
        <v>25085</v>
      </c>
      <c r="AX253" s="8">
        <f t="shared" si="119"/>
        <v>-0.13155272074945187</v>
      </c>
      <c r="BH253" s="19"/>
      <c r="BI253" s="19"/>
      <c r="BJ253" s="12"/>
      <c r="BK253" s="12"/>
      <c r="BL253" s="12"/>
      <c r="BM253" s="8"/>
    </row>
    <row r="254" spans="1:65" x14ac:dyDescent="0.3">
      <c r="A254" s="1">
        <v>42768</v>
      </c>
      <c r="B254" s="1">
        <v>42768</v>
      </c>
      <c r="C254" s="1" t="s">
        <v>45</v>
      </c>
      <c r="D254" s="3">
        <v>1000</v>
      </c>
      <c r="E254" s="3">
        <v>0</v>
      </c>
      <c r="F254" s="3">
        <f t="shared" si="90"/>
        <v>1000</v>
      </c>
      <c r="G254" s="11">
        <f t="shared" si="91"/>
        <v>0</v>
      </c>
      <c r="H254" s="3" t="s">
        <v>38</v>
      </c>
      <c r="I254" s="2" t="s">
        <v>11</v>
      </c>
      <c r="J254" s="2">
        <v>22</v>
      </c>
      <c r="L254" s="2">
        <f t="shared" si="92"/>
        <v>1</v>
      </c>
      <c r="M254" s="2" t="s">
        <v>21</v>
      </c>
      <c r="N254" s="2">
        <v>7</v>
      </c>
      <c r="O254" s="2">
        <v>112360</v>
      </c>
      <c r="P254" s="2">
        <v>112237</v>
      </c>
      <c r="Q254" s="2">
        <v>112511</v>
      </c>
      <c r="R254" s="13">
        <f t="shared" si="93"/>
        <v>13</v>
      </c>
      <c r="S254" s="13">
        <f t="shared" si="94"/>
        <v>14.4</v>
      </c>
      <c r="U254" s="13">
        <f t="shared" si="95"/>
        <v>-13</v>
      </c>
      <c r="V254" s="13">
        <f t="shared" si="96"/>
        <v>14.4</v>
      </c>
      <c r="W254" s="7">
        <f t="shared" si="97"/>
        <v>1</v>
      </c>
      <c r="X254" s="7">
        <f t="shared" si="98"/>
        <v>0</v>
      </c>
      <c r="Y254" s="15">
        <f t="shared" si="99"/>
        <v>0</v>
      </c>
      <c r="Z254" s="15"/>
      <c r="AA254" s="15">
        <f t="shared" si="100"/>
        <v>-20</v>
      </c>
      <c r="AB254" s="15">
        <f t="shared" si="101"/>
        <v>-20</v>
      </c>
      <c r="AC254" s="15">
        <f t="shared" si="102"/>
        <v>570</v>
      </c>
      <c r="AD254" s="7">
        <f t="shared" si="103"/>
        <v>0</v>
      </c>
      <c r="AE254" s="15">
        <f t="shared" si="104"/>
        <v>-20</v>
      </c>
      <c r="AF254" s="15">
        <f t="shared" si="105"/>
        <v>0</v>
      </c>
      <c r="AG254" s="15">
        <f t="shared" si="106"/>
        <v>0</v>
      </c>
      <c r="AH254" s="15">
        <f t="shared" si="107"/>
        <v>0</v>
      </c>
      <c r="AI254" s="15">
        <f t="shared" si="108"/>
        <v>710</v>
      </c>
      <c r="AJ254" s="16">
        <f t="shared" si="109"/>
        <v>0</v>
      </c>
      <c r="AL254" s="12">
        <f t="shared" si="110"/>
        <v>985.25</v>
      </c>
      <c r="AM254" s="12">
        <f t="shared" si="111"/>
        <v>49</v>
      </c>
      <c r="AN254" s="12">
        <f t="shared" si="112"/>
        <v>-980</v>
      </c>
      <c r="AO254" s="12">
        <f t="shared" si="113"/>
        <v>16765</v>
      </c>
      <c r="AP254" s="12">
        <f>MAX(AO$4:AO254)</f>
        <v>23660</v>
      </c>
      <c r="AQ254" s="8">
        <f t="shared" si="114"/>
        <v>-0.29142011834319526</v>
      </c>
      <c r="AS254" s="12">
        <f t="shared" si="115"/>
        <v>1089.25</v>
      </c>
      <c r="AT254" s="12">
        <f t="shared" si="116"/>
        <v>54</v>
      </c>
      <c r="AU254" s="12">
        <f t="shared" si="117"/>
        <v>0</v>
      </c>
      <c r="AV254" s="12">
        <f t="shared" si="118"/>
        <v>21785</v>
      </c>
      <c r="AW254" s="12">
        <f>MAX(AV$4:AV254)</f>
        <v>25085</v>
      </c>
      <c r="AX254" s="8">
        <f t="shared" si="119"/>
        <v>-0.13155272074945187</v>
      </c>
      <c r="BH254" s="19"/>
      <c r="BI254" s="19"/>
      <c r="BJ254" s="12"/>
      <c r="BK254" s="12"/>
      <c r="BL254" s="12"/>
      <c r="BM254" s="8"/>
    </row>
    <row r="255" spans="1:65" x14ac:dyDescent="0.3">
      <c r="A255" s="1">
        <v>42768</v>
      </c>
      <c r="B255" s="1">
        <v>42768</v>
      </c>
      <c r="C255" s="1" t="s">
        <v>45</v>
      </c>
      <c r="D255" s="3">
        <v>2015</v>
      </c>
      <c r="E255" s="3">
        <v>0</v>
      </c>
      <c r="F255" s="3">
        <f t="shared" si="90"/>
        <v>2015</v>
      </c>
      <c r="G255" s="11">
        <f t="shared" si="91"/>
        <v>0</v>
      </c>
      <c r="H255" s="3" t="s">
        <v>17</v>
      </c>
      <c r="L255" s="2">
        <f t="shared" si="92"/>
        <v>1</v>
      </c>
      <c r="M255" s="2" t="s">
        <v>21</v>
      </c>
      <c r="N255" s="2">
        <v>7</v>
      </c>
      <c r="O255" s="2">
        <v>107570</v>
      </c>
      <c r="P255" s="2">
        <v>107545</v>
      </c>
      <c r="Q255" s="2">
        <v>107713</v>
      </c>
      <c r="R255" s="13">
        <f t="shared" si="93"/>
        <v>3.2</v>
      </c>
      <c r="S255" s="13">
        <f t="shared" si="94"/>
        <v>13.6</v>
      </c>
      <c r="U255" s="13">
        <f t="shared" si="95"/>
        <v>-3.2</v>
      </c>
      <c r="V255" s="13">
        <f t="shared" si="96"/>
        <v>13.6</v>
      </c>
      <c r="W255" s="7">
        <f t="shared" si="97"/>
        <v>1</v>
      </c>
      <c r="X255" s="7">
        <f t="shared" si="98"/>
        <v>1</v>
      </c>
      <c r="Y255" s="15">
        <f t="shared" si="99"/>
        <v>0</v>
      </c>
      <c r="Z255" s="15"/>
      <c r="AA255" s="15">
        <f t="shared" si="100"/>
        <v>-20</v>
      </c>
      <c r="AB255" s="15">
        <f t="shared" si="101"/>
        <v>-20</v>
      </c>
      <c r="AC255" s="15">
        <f t="shared" si="102"/>
        <v>550</v>
      </c>
      <c r="AD255" s="7">
        <f t="shared" si="103"/>
        <v>0</v>
      </c>
      <c r="AE255" s="15">
        <f t="shared" si="104"/>
        <v>0</v>
      </c>
      <c r="AF255" s="15">
        <f t="shared" si="105"/>
        <v>0</v>
      </c>
      <c r="AG255" s="15">
        <f t="shared" si="106"/>
        <v>0</v>
      </c>
      <c r="AH255" s="15">
        <f t="shared" si="107"/>
        <v>-20</v>
      </c>
      <c r="AI255" s="15">
        <f t="shared" si="108"/>
        <v>690</v>
      </c>
      <c r="AJ255" s="16">
        <f t="shared" si="109"/>
        <v>0</v>
      </c>
      <c r="AL255" s="12">
        <f t="shared" si="110"/>
        <v>985.25</v>
      </c>
      <c r="AM255" s="12">
        <f t="shared" si="111"/>
        <v>49</v>
      </c>
      <c r="AN255" s="12">
        <f t="shared" si="112"/>
        <v>-980</v>
      </c>
      <c r="AO255" s="12">
        <f t="shared" si="113"/>
        <v>15785</v>
      </c>
      <c r="AP255" s="12">
        <f>MAX(AO$4:AO255)</f>
        <v>23660</v>
      </c>
      <c r="AQ255" s="8">
        <f t="shared" si="114"/>
        <v>-0.33284023668639051</v>
      </c>
      <c r="AS255" s="12">
        <f t="shared" si="115"/>
        <v>1089.25</v>
      </c>
      <c r="AT255" s="12">
        <f t="shared" si="116"/>
        <v>54</v>
      </c>
      <c r="AU255" s="12">
        <f t="shared" si="117"/>
        <v>-1080</v>
      </c>
      <c r="AV255" s="12">
        <f t="shared" si="118"/>
        <v>20705</v>
      </c>
      <c r="AW255" s="12">
        <f>MAX(AV$4:AV255)</f>
        <v>25085</v>
      </c>
      <c r="AX255" s="8">
        <f t="shared" si="119"/>
        <v>-0.17460633844927248</v>
      </c>
      <c r="BH255" s="19"/>
      <c r="BI255" s="19"/>
      <c r="BJ255" s="12"/>
      <c r="BK255" s="12"/>
      <c r="BL255" s="12"/>
      <c r="BM255" s="8"/>
    </row>
    <row r="256" spans="1:65" x14ac:dyDescent="0.3">
      <c r="A256" s="1">
        <v>42768</v>
      </c>
      <c r="B256" s="1">
        <v>42769</v>
      </c>
      <c r="C256" s="1" t="s">
        <v>45</v>
      </c>
      <c r="D256" s="3">
        <v>110</v>
      </c>
      <c r="E256" s="3">
        <v>0</v>
      </c>
      <c r="F256" s="3">
        <f t="shared" si="90"/>
        <v>110</v>
      </c>
      <c r="G256" s="11">
        <f t="shared" si="91"/>
        <v>1</v>
      </c>
      <c r="H256" s="3" t="s">
        <v>38</v>
      </c>
      <c r="L256" s="2">
        <f t="shared" si="92"/>
        <v>1</v>
      </c>
      <c r="M256" s="2" t="s">
        <v>20</v>
      </c>
      <c r="N256" s="2">
        <v>7</v>
      </c>
      <c r="O256" s="2">
        <v>113060</v>
      </c>
      <c r="P256" s="2">
        <v>113129</v>
      </c>
      <c r="Q256" s="2">
        <v>112514</v>
      </c>
      <c r="R256" s="13">
        <f t="shared" si="93"/>
        <v>7.6</v>
      </c>
      <c r="S256" s="13">
        <f t="shared" si="94"/>
        <v>53.9</v>
      </c>
      <c r="U256" s="13">
        <f t="shared" si="95"/>
        <v>-7.6</v>
      </c>
      <c r="V256" s="13">
        <f t="shared" si="96"/>
        <v>53.9</v>
      </c>
      <c r="W256" s="7">
        <f t="shared" si="97"/>
        <v>1</v>
      </c>
      <c r="X256" s="7">
        <f t="shared" si="98"/>
        <v>1</v>
      </c>
      <c r="Y256" s="15">
        <f t="shared" si="99"/>
        <v>0</v>
      </c>
      <c r="Z256" s="15"/>
      <c r="AA256" s="15">
        <f t="shared" si="100"/>
        <v>0</v>
      </c>
      <c r="AB256" s="15">
        <f t="shared" si="101"/>
        <v>15</v>
      </c>
      <c r="AC256" s="15">
        <f t="shared" si="102"/>
        <v>565</v>
      </c>
      <c r="AD256" s="7">
        <f t="shared" si="103"/>
        <v>1</v>
      </c>
      <c r="AE256" s="15">
        <f t="shared" si="104"/>
        <v>0</v>
      </c>
      <c r="AF256" s="15">
        <f t="shared" si="105"/>
        <v>0</v>
      </c>
      <c r="AG256" s="15">
        <f t="shared" si="106"/>
        <v>0</v>
      </c>
      <c r="AH256" s="15">
        <f t="shared" si="107"/>
        <v>15</v>
      </c>
      <c r="AI256" s="15">
        <f t="shared" si="108"/>
        <v>705</v>
      </c>
      <c r="AJ256" s="16">
        <f t="shared" si="109"/>
        <v>1</v>
      </c>
      <c r="AL256" s="12">
        <f t="shared" si="110"/>
        <v>789.25</v>
      </c>
      <c r="AM256" s="12">
        <f t="shared" si="111"/>
        <v>39</v>
      </c>
      <c r="AN256" s="12">
        <f t="shared" si="112"/>
        <v>585</v>
      </c>
      <c r="AO256" s="12">
        <f t="shared" si="113"/>
        <v>16370</v>
      </c>
      <c r="AP256" s="12">
        <f>MAX(AO$4:AO256)</f>
        <v>23660</v>
      </c>
      <c r="AQ256" s="8">
        <f t="shared" si="114"/>
        <v>-0.30811496196111582</v>
      </c>
      <c r="AS256" s="12">
        <f t="shared" si="115"/>
        <v>1089.25</v>
      </c>
      <c r="AT256" s="12">
        <f t="shared" si="116"/>
        <v>54</v>
      </c>
      <c r="AU256" s="12">
        <f t="shared" si="117"/>
        <v>810</v>
      </c>
      <c r="AV256" s="12">
        <f t="shared" si="118"/>
        <v>21515</v>
      </c>
      <c r="AW256" s="12">
        <f>MAX(AV$4:AV256)</f>
        <v>25085</v>
      </c>
      <c r="AX256" s="8">
        <f t="shared" si="119"/>
        <v>-0.142316125174407</v>
      </c>
      <c r="BH256" s="19"/>
      <c r="BI256" s="19"/>
      <c r="BJ256" s="12"/>
      <c r="BK256" s="12"/>
      <c r="BL256" s="12"/>
      <c r="BM256" s="8"/>
    </row>
    <row r="257" spans="1:65" x14ac:dyDescent="0.3">
      <c r="A257" s="1">
        <v>42769</v>
      </c>
      <c r="B257" s="1">
        <v>42769</v>
      </c>
      <c r="C257" s="1" t="s">
        <v>45</v>
      </c>
      <c r="D257" s="3">
        <v>1215</v>
      </c>
      <c r="E257" s="3">
        <v>0</v>
      </c>
      <c r="F257" s="3">
        <f t="shared" si="90"/>
        <v>1215</v>
      </c>
      <c r="G257" s="11">
        <f t="shared" si="91"/>
        <v>0</v>
      </c>
      <c r="H257" s="3" t="s">
        <v>43</v>
      </c>
      <c r="L257" s="2">
        <f t="shared" si="92"/>
        <v>1</v>
      </c>
      <c r="M257" s="2" t="s">
        <v>20</v>
      </c>
      <c r="N257" s="2">
        <v>20</v>
      </c>
      <c r="O257" s="2">
        <v>130460</v>
      </c>
      <c r="P257" s="2">
        <v>130732</v>
      </c>
      <c r="Q257" s="2">
        <v>129917</v>
      </c>
      <c r="R257" s="13">
        <f t="shared" si="93"/>
        <v>29.2</v>
      </c>
      <c r="S257" s="13">
        <f t="shared" si="94"/>
        <v>52.3</v>
      </c>
      <c r="U257" s="13">
        <f t="shared" si="95"/>
        <v>-29.2</v>
      </c>
      <c r="V257" s="13">
        <f t="shared" si="96"/>
        <v>52.3</v>
      </c>
      <c r="W257" s="7">
        <f t="shared" si="97"/>
        <v>1</v>
      </c>
      <c r="X257" s="7">
        <f t="shared" si="98"/>
        <v>1</v>
      </c>
      <c r="Y257" s="15">
        <f t="shared" si="99"/>
        <v>-20</v>
      </c>
      <c r="Z257" s="15"/>
      <c r="AA257" s="15">
        <f t="shared" si="100"/>
        <v>-20</v>
      </c>
      <c r="AB257" s="15">
        <f t="shared" si="101"/>
        <v>-20</v>
      </c>
      <c r="AC257" s="15">
        <f t="shared" si="102"/>
        <v>545</v>
      </c>
      <c r="AD257" s="7">
        <f t="shared" si="103"/>
        <v>0</v>
      </c>
      <c r="AE257" s="15">
        <f t="shared" si="104"/>
        <v>0</v>
      </c>
      <c r="AF257" s="15">
        <f t="shared" si="105"/>
        <v>0</v>
      </c>
      <c r="AG257" s="15">
        <f t="shared" si="106"/>
        <v>0</v>
      </c>
      <c r="AH257" s="15">
        <f t="shared" si="107"/>
        <v>-20</v>
      </c>
      <c r="AI257" s="15">
        <f t="shared" si="108"/>
        <v>685</v>
      </c>
      <c r="AJ257" s="16">
        <f t="shared" si="109"/>
        <v>0</v>
      </c>
      <c r="AL257" s="12">
        <f t="shared" si="110"/>
        <v>789.25</v>
      </c>
      <c r="AM257" s="12">
        <f t="shared" si="111"/>
        <v>39</v>
      </c>
      <c r="AN257" s="12">
        <f t="shared" si="112"/>
        <v>-780</v>
      </c>
      <c r="AO257" s="12">
        <f t="shared" si="113"/>
        <v>15590</v>
      </c>
      <c r="AP257" s="12">
        <f>MAX(AO$4:AO257)</f>
        <v>23660</v>
      </c>
      <c r="AQ257" s="8">
        <f t="shared" si="114"/>
        <v>-0.34108199492814878</v>
      </c>
      <c r="AS257" s="12">
        <f t="shared" si="115"/>
        <v>1089.25</v>
      </c>
      <c r="AT257" s="12">
        <f t="shared" si="116"/>
        <v>54</v>
      </c>
      <c r="AU257" s="12">
        <f t="shared" si="117"/>
        <v>-1080</v>
      </c>
      <c r="AV257" s="12">
        <f t="shared" si="118"/>
        <v>20435</v>
      </c>
      <c r="AW257" s="12">
        <f>MAX(AV$4:AV257)</f>
        <v>25085</v>
      </c>
      <c r="AX257" s="8">
        <f t="shared" si="119"/>
        <v>-0.18536974287422764</v>
      </c>
      <c r="BH257" s="19"/>
      <c r="BI257" s="19"/>
      <c r="BJ257" s="12"/>
      <c r="BK257" s="12"/>
      <c r="BL257" s="12"/>
      <c r="BM257" s="8"/>
    </row>
    <row r="258" spans="1:65" x14ac:dyDescent="0.3">
      <c r="A258" s="1">
        <v>42769</v>
      </c>
      <c r="B258" s="1">
        <v>42769</v>
      </c>
      <c r="C258" s="1" t="s">
        <v>45</v>
      </c>
      <c r="D258" s="3">
        <v>1330</v>
      </c>
      <c r="E258" s="3">
        <v>0</v>
      </c>
      <c r="F258" s="3">
        <f t="shared" si="90"/>
        <v>1330</v>
      </c>
      <c r="G258" s="11">
        <f t="shared" si="91"/>
        <v>0</v>
      </c>
      <c r="H258" s="3" t="s">
        <v>37</v>
      </c>
      <c r="K258" s="2" t="s">
        <v>11</v>
      </c>
      <c r="L258" s="2">
        <f t="shared" si="92"/>
        <v>1</v>
      </c>
      <c r="M258" s="2" t="s">
        <v>21</v>
      </c>
      <c r="N258" s="2">
        <v>8</v>
      </c>
      <c r="O258" s="2">
        <v>76280</v>
      </c>
      <c r="P258" s="2">
        <v>76181</v>
      </c>
      <c r="Q258" s="2">
        <v>76946</v>
      </c>
      <c r="R258" s="13">
        <f t="shared" si="93"/>
        <v>10.7</v>
      </c>
      <c r="S258" s="13">
        <f t="shared" si="94"/>
        <v>65.8</v>
      </c>
      <c r="U258" s="13">
        <f t="shared" si="95"/>
        <v>-10.7</v>
      </c>
      <c r="V258" s="13">
        <f t="shared" si="96"/>
        <v>65.8</v>
      </c>
      <c r="W258" s="7">
        <f t="shared" si="97"/>
        <v>1</v>
      </c>
      <c r="X258" s="7">
        <f t="shared" si="98"/>
        <v>0</v>
      </c>
      <c r="Y258" s="15">
        <f t="shared" si="99"/>
        <v>0</v>
      </c>
      <c r="Z258" s="15"/>
      <c r="AA258" s="15">
        <f t="shared" si="100"/>
        <v>0</v>
      </c>
      <c r="AB258" s="15">
        <f t="shared" si="101"/>
        <v>15</v>
      </c>
      <c r="AC258" s="15">
        <f t="shared" si="102"/>
        <v>560</v>
      </c>
      <c r="AD258" s="7">
        <f t="shared" si="103"/>
        <v>1</v>
      </c>
      <c r="AE258" s="15">
        <f t="shared" si="104"/>
        <v>0</v>
      </c>
      <c r="AF258" s="15">
        <f t="shared" si="105"/>
        <v>15</v>
      </c>
      <c r="AG258" s="15">
        <f t="shared" si="106"/>
        <v>0</v>
      </c>
      <c r="AH258" s="15">
        <f t="shared" si="107"/>
        <v>0</v>
      </c>
      <c r="AI258" s="15">
        <f t="shared" si="108"/>
        <v>685</v>
      </c>
      <c r="AJ258" s="16">
        <f t="shared" si="109"/>
        <v>0</v>
      </c>
      <c r="AL258" s="12">
        <f t="shared" si="110"/>
        <v>789.25</v>
      </c>
      <c r="AM258" s="12">
        <f t="shared" si="111"/>
        <v>39</v>
      </c>
      <c r="AN258" s="12">
        <f t="shared" si="112"/>
        <v>585</v>
      </c>
      <c r="AO258" s="12">
        <f t="shared" si="113"/>
        <v>16175</v>
      </c>
      <c r="AP258" s="12">
        <f>MAX(AO$4:AO258)</f>
        <v>23660</v>
      </c>
      <c r="AQ258" s="8">
        <f t="shared" si="114"/>
        <v>-0.31635672020287403</v>
      </c>
      <c r="AS258" s="12">
        <f t="shared" si="115"/>
        <v>1089.25</v>
      </c>
      <c r="AT258" s="12">
        <f t="shared" si="116"/>
        <v>54</v>
      </c>
      <c r="AU258" s="12">
        <f t="shared" si="117"/>
        <v>0</v>
      </c>
      <c r="AV258" s="12">
        <f t="shared" si="118"/>
        <v>20435</v>
      </c>
      <c r="AW258" s="12">
        <f>MAX(AV$4:AV258)</f>
        <v>25085</v>
      </c>
      <c r="AX258" s="8">
        <f t="shared" si="119"/>
        <v>-0.18536974287422764</v>
      </c>
      <c r="BH258" s="19"/>
      <c r="BI258" s="19"/>
      <c r="BJ258" s="12"/>
      <c r="BK258" s="12"/>
      <c r="BL258" s="12"/>
      <c r="BM258" s="8"/>
    </row>
    <row r="259" spans="1:65" x14ac:dyDescent="0.3">
      <c r="A259" s="1">
        <v>42769</v>
      </c>
      <c r="B259" s="1">
        <v>42769</v>
      </c>
      <c r="C259" s="1" t="s">
        <v>45</v>
      </c>
      <c r="D259" s="3">
        <v>1330</v>
      </c>
      <c r="E259" s="3">
        <v>0</v>
      </c>
      <c r="F259" s="3">
        <f t="shared" si="90"/>
        <v>1330</v>
      </c>
      <c r="G259" s="11">
        <f t="shared" si="91"/>
        <v>0</v>
      </c>
      <c r="H259" s="3" t="s">
        <v>38</v>
      </c>
      <c r="K259" s="2" t="s">
        <v>11</v>
      </c>
      <c r="L259" s="2">
        <f t="shared" si="92"/>
        <v>1</v>
      </c>
      <c r="M259" s="2" t="s">
        <v>20</v>
      </c>
      <c r="N259" s="2">
        <v>7</v>
      </c>
      <c r="O259" s="2">
        <v>113480</v>
      </c>
      <c r="P259" s="2">
        <v>113493</v>
      </c>
      <c r="Q259" s="2">
        <v>112309</v>
      </c>
      <c r="R259" s="13">
        <f t="shared" si="93"/>
        <v>2</v>
      </c>
      <c r="S259" s="13">
        <f t="shared" si="94"/>
        <v>116.4</v>
      </c>
      <c r="U259" s="13">
        <f t="shared" si="95"/>
        <v>-2</v>
      </c>
      <c r="V259" s="13">
        <f t="shared" si="96"/>
        <v>116.4</v>
      </c>
      <c r="W259" s="7">
        <f t="shared" si="97"/>
        <v>1</v>
      </c>
      <c r="X259" s="7">
        <f t="shared" si="98"/>
        <v>0</v>
      </c>
      <c r="Y259" s="15">
        <f t="shared" si="99"/>
        <v>0</v>
      </c>
      <c r="Z259" s="15"/>
      <c r="AA259" s="15">
        <f t="shared" si="100"/>
        <v>0</v>
      </c>
      <c r="AB259" s="15">
        <f t="shared" si="101"/>
        <v>15</v>
      </c>
      <c r="AC259" s="15">
        <f t="shared" si="102"/>
        <v>575</v>
      </c>
      <c r="AD259" s="7">
        <f t="shared" si="103"/>
        <v>1</v>
      </c>
      <c r="AE259" s="15">
        <f t="shared" si="104"/>
        <v>0</v>
      </c>
      <c r="AF259" s="15">
        <f t="shared" si="105"/>
        <v>15</v>
      </c>
      <c r="AG259" s="15">
        <f t="shared" si="106"/>
        <v>0</v>
      </c>
      <c r="AH259" s="15">
        <f t="shared" si="107"/>
        <v>0</v>
      </c>
      <c r="AI259" s="15">
        <f t="shared" si="108"/>
        <v>685</v>
      </c>
      <c r="AJ259" s="16">
        <f t="shared" si="109"/>
        <v>0</v>
      </c>
      <c r="AL259" s="12">
        <f t="shared" si="110"/>
        <v>789.25</v>
      </c>
      <c r="AM259" s="12">
        <f t="shared" si="111"/>
        <v>39</v>
      </c>
      <c r="AN259" s="12">
        <f t="shared" si="112"/>
        <v>585</v>
      </c>
      <c r="AO259" s="12">
        <f t="shared" si="113"/>
        <v>16760</v>
      </c>
      <c r="AP259" s="12">
        <f>MAX(AO$4:AO259)</f>
        <v>23660</v>
      </c>
      <c r="AQ259" s="8">
        <f t="shared" si="114"/>
        <v>-0.29163144547759934</v>
      </c>
      <c r="AS259" s="12">
        <f t="shared" si="115"/>
        <v>1089.25</v>
      </c>
      <c r="AT259" s="12">
        <f t="shared" si="116"/>
        <v>54</v>
      </c>
      <c r="AU259" s="12">
        <f t="shared" si="117"/>
        <v>0</v>
      </c>
      <c r="AV259" s="12">
        <f t="shared" si="118"/>
        <v>20435</v>
      </c>
      <c r="AW259" s="12">
        <f>MAX(AV$4:AV259)</f>
        <v>25085</v>
      </c>
      <c r="AX259" s="8">
        <f t="shared" si="119"/>
        <v>-0.18536974287422764</v>
      </c>
      <c r="BH259" s="19"/>
      <c r="BI259" s="19"/>
      <c r="BJ259" s="12"/>
      <c r="BK259" s="12"/>
      <c r="BL259" s="12"/>
      <c r="BM259" s="8"/>
    </row>
    <row r="260" spans="1:65" x14ac:dyDescent="0.3">
      <c r="A260" s="1">
        <v>42769</v>
      </c>
      <c r="B260" s="1">
        <v>42769</v>
      </c>
      <c r="C260" s="1" t="s">
        <v>45</v>
      </c>
      <c r="D260" s="3">
        <v>1330</v>
      </c>
      <c r="E260" s="3">
        <v>0</v>
      </c>
      <c r="F260" s="3">
        <f t="shared" si="90"/>
        <v>1330</v>
      </c>
      <c r="G260" s="11">
        <f t="shared" si="91"/>
        <v>0</v>
      </c>
      <c r="H260" s="3" t="s">
        <v>38</v>
      </c>
      <c r="K260" s="2" t="s">
        <v>11</v>
      </c>
      <c r="L260" s="2">
        <f t="shared" si="92"/>
        <v>1</v>
      </c>
      <c r="M260" s="2" t="s">
        <v>21</v>
      </c>
      <c r="N260" s="2">
        <v>7</v>
      </c>
      <c r="O260" s="2">
        <v>112650</v>
      </c>
      <c r="P260" s="2">
        <v>112571</v>
      </c>
      <c r="Q260" s="2">
        <v>113001</v>
      </c>
      <c r="R260" s="13">
        <f t="shared" si="93"/>
        <v>8.6</v>
      </c>
      <c r="S260" s="13">
        <f t="shared" si="94"/>
        <v>34.4</v>
      </c>
      <c r="U260" s="13">
        <f t="shared" si="95"/>
        <v>-8.6</v>
      </c>
      <c r="V260" s="13">
        <f t="shared" si="96"/>
        <v>34.4</v>
      </c>
      <c r="W260" s="7">
        <f t="shared" si="97"/>
        <v>1</v>
      </c>
      <c r="X260" s="7">
        <f t="shared" si="98"/>
        <v>0</v>
      </c>
      <c r="Y260" s="15">
        <f t="shared" si="99"/>
        <v>0</v>
      </c>
      <c r="Z260" s="15"/>
      <c r="AA260" s="15">
        <f t="shared" si="100"/>
        <v>0</v>
      </c>
      <c r="AB260" s="15">
        <f t="shared" si="101"/>
        <v>15</v>
      </c>
      <c r="AC260" s="15">
        <f t="shared" si="102"/>
        <v>590</v>
      </c>
      <c r="AD260" s="7">
        <f t="shared" si="103"/>
        <v>1</v>
      </c>
      <c r="AE260" s="15">
        <f t="shared" si="104"/>
        <v>0</v>
      </c>
      <c r="AF260" s="15">
        <f t="shared" si="105"/>
        <v>15</v>
      </c>
      <c r="AG260" s="15">
        <f t="shared" si="106"/>
        <v>0</v>
      </c>
      <c r="AH260" s="15">
        <f t="shared" si="107"/>
        <v>0</v>
      </c>
      <c r="AI260" s="15">
        <f t="shared" si="108"/>
        <v>685</v>
      </c>
      <c r="AJ260" s="16">
        <f t="shared" si="109"/>
        <v>0</v>
      </c>
      <c r="AL260" s="12">
        <f t="shared" si="110"/>
        <v>789.25</v>
      </c>
      <c r="AM260" s="12">
        <f t="shared" si="111"/>
        <v>39</v>
      </c>
      <c r="AN260" s="12">
        <f t="shared" si="112"/>
        <v>585</v>
      </c>
      <c r="AO260" s="12">
        <f t="shared" si="113"/>
        <v>17345</v>
      </c>
      <c r="AP260" s="12">
        <f>MAX(AO$4:AO260)</f>
        <v>23660</v>
      </c>
      <c r="AQ260" s="8">
        <f t="shared" si="114"/>
        <v>-0.26690617075232459</v>
      </c>
      <c r="AS260" s="12">
        <f t="shared" si="115"/>
        <v>1089.25</v>
      </c>
      <c r="AT260" s="12">
        <f t="shared" si="116"/>
        <v>54</v>
      </c>
      <c r="AU260" s="12">
        <f t="shared" si="117"/>
        <v>0</v>
      </c>
      <c r="AV260" s="12">
        <f t="shared" si="118"/>
        <v>20435</v>
      </c>
      <c r="AW260" s="12">
        <f>MAX(AV$4:AV260)</f>
        <v>25085</v>
      </c>
      <c r="AX260" s="8">
        <f t="shared" si="119"/>
        <v>-0.18536974287422764</v>
      </c>
      <c r="BH260" s="19"/>
      <c r="BI260" s="19"/>
      <c r="BJ260" s="12"/>
      <c r="BK260" s="12"/>
      <c r="BL260" s="12"/>
      <c r="BM260" s="8"/>
    </row>
    <row r="261" spans="1:65" x14ac:dyDescent="0.3">
      <c r="A261" s="1">
        <v>42769</v>
      </c>
      <c r="B261" s="1">
        <v>42769</v>
      </c>
      <c r="C261" s="1" t="s">
        <v>45</v>
      </c>
      <c r="D261" s="3">
        <v>1520</v>
      </c>
      <c r="E261" s="3">
        <v>0</v>
      </c>
      <c r="F261" s="3">
        <f t="shared" ref="F261:F291" si="120">D261+E261</f>
        <v>1520</v>
      </c>
      <c r="G261" s="11">
        <f t="shared" ref="G261:G291" si="121">B261-A261</f>
        <v>0</v>
      </c>
      <c r="H261" s="3" t="s">
        <v>17</v>
      </c>
      <c r="L261" s="2">
        <f t="shared" ref="L261:L291" si="122">IF(AND(F261&gt;=L$3,F261&lt;=L$4),0,1)</f>
        <v>1</v>
      </c>
      <c r="M261" s="2" t="s">
        <v>20</v>
      </c>
      <c r="N261" s="2">
        <v>7</v>
      </c>
      <c r="O261" s="2">
        <v>107880</v>
      </c>
      <c r="P261" s="2">
        <v>107970</v>
      </c>
      <c r="Q261" s="2">
        <v>107584</v>
      </c>
      <c r="R261" s="13">
        <f t="shared" ref="R261:R291" si="123">IF(M261="short",((P261-O261)+N261)/10,((O261-P261)+N261)/10)</f>
        <v>9.6999999999999993</v>
      </c>
      <c r="S261" s="13">
        <f t="shared" ref="S261:S291" si="124">IF(M261="long",((Q261-O261)-N261)/10,((O261-Q261)-N261)/10)</f>
        <v>28.9</v>
      </c>
      <c r="U261" s="13">
        <f t="shared" ref="U261:U291" si="125">U$4-R261</f>
        <v>-9.6999999999999993</v>
      </c>
      <c r="V261" s="13">
        <f t="shared" ref="V261:V291" si="126">S261+U$4</f>
        <v>28.9</v>
      </c>
      <c r="W261" s="7">
        <f t="shared" ref="W261:W291" si="127">IF(-U261&gt;N261/10,1, )</f>
        <v>1</v>
      </c>
      <c r="X261" s="7">
        <f t="shared" ref="X261:X291" si="128">IF(OR(I261="yes",K261="yes"),0,L261*W261)</f>
        <v>1</v>
      </c>
      <c r="Y261" s="15">
        <f t="shared" ref="Y261:Y291" si="129">IF(U261&lt;=-Y$3,-Y$3,0)</f>
        <v>0</v>
      </c>
      <c r="Z261" s="15"/>
      <c r="AA261" s="15">
        <f t="shared" ref="AA261:AA291" si="130">IF(AND(Y261=0,S261&gt;=AA$3-(N261/10)),0,-Y$3*W261)</f>
        <v>0</v>
      </c>
      <c r="AB261" s="15">
        <f t="shared" ref="AB261:AB291" si="131">IF(AND(Y261=0,V261&gt;AB$3),AB$3*W261,AA261*W261)</f>
        <v>15</v>
      </c>
      <c r="AC261" s="15">
        <f t="shared" ref="AC261:AC291" si="132">AC260+AB261</f>
        <v>605</v>
      </c>
      <c r="AD261" s="7">
        <f t="shared" ref="AD261:AD291" si="133">IF(AB261&gt;0,1, )</f>
        <v>1</v>
      </c>
      <c r="AE261" s="15">
        <f t="shared" ref="AE261:AE291" si="134">IF(I261="yes",AB261,)</f>
        <v>0</v>
      </c>
      <c r="AF261" s="15">
        <f t="shared" ref="AF261:AF291" si="135">IF(K261="yes",AB261, )</f>
        <v>0</v>
      </c>
      <c r="AG261" s="15">
        <f t="shared" ref="AG261:AG291" si="136">IF(L261=1, ,AB261)</f>
        <v>0</v>
      </c>
      <c r="AH261" s="15">
        <f t="shared" ref="AH261:AH291" si="137">X261*AB261</f>
        <v>15</v>
      </c>
      <c r="AI261" s="15">
        <f t="shared" ref="AI261:AI291" si="138">AI260+AH261</f>
        <v>700</v>
      </c>
      <c r="AJ261" s="16">
        <f t="shared" ref="AJ261:AJ291" si="139">IF(AH261&gt;0,1, )</f>
        <v>1</v>
      </c>
      <c r="AL261" s="12">
        <f t="shared" ref="AL261:AL291" si="140">IF(B261=B260,AL260,AO260*AL$3)</f>
        <v>789.25</v>
      </c>
      <c r="AM261" s="12">
        <f t="shared" ref="AM261:AM291" si="141">INT(AL261/AM$3)</f>
        <v>39</v>
      </c>
      <c r="AN261" s="12">
        <f t="shared" ref="AN261:AN291" si="142">AB261*AM261</f>
        <v>585</v>
      </c>
      <c r="AO261" s="12">
        <f t="shared" ref="AO261:AO291" si="143">AO260+AN261</f>
        <v>17930</v>
      </c>
      <c r="AP261" s="12">
        <f>MAX(AO$4:AO261)</f>
        <v>23660</v>
      </c>
      <c r="AQ261" s="8">
        <f t="shared" ref="AQ261:AQ291" si="144">(AO261-AP261)/AP261</f>
        <v>-0.24218089602704987</v>
      </c>
      <c r="AS261" s="12">
        <f t="shared" ref="AS261:AS291" si="145">IF(I261=I260,AS260,AV260*AS$3)</f>
        <v>1089.25</v>
      </c>
      <c r="AT261" s="12">
        <f t="shared" ref="AT261:AT291" si="146">INT(AS261/AT$3)</f>
        <v>54</v>
      </c>
      <c r="AU261" s="12">
        <f t="shared" ref="AU261:AU291" si="147">AH261*AT261</f>
        <v>810</v>
      </c>
      <c r="AV261" s="12">
        <f t="shared" ref="AV261:AV291" si="148">AV260+AU261</f>
        <v>21245</v>
      </c>
      <c r="AW261" s="12">
        <f>MAX(AV$4:AV261)</f>
        <v>25085</v>
      </c>
      <c r="AX261" s="8">
        <f t="shared" ref="AX261:AX291" si="149">(AV261-AW261)/AW261</f>
        <v>-0.15307952959936216</v>
      </c>
      <c r="BH261" s="19"/>
      <c r="BI261" s="19"/>
      <c r="BJ261" s="12"/>
      <c r="BK261" s="12"/>
      <c r="BL261" s="12"/>
      <c r="BM261" s="8"/>
    </row>
    <row r="262" spans="1:65" x14ac:dyDescent="0.3">
      <c r="A262" s="1">
        <v>42772</v>
      </c>
      <c r="B262" s="1">
        <v>42772</v>
      </c>
      <c r="C262" s="1" t="s">
        <v>45</v>
      </c>
      <c r="D262" s="3">
        <v>1000</v>
      </c>
      <c r="E262" s="3">
        <v>0</v>
      </c>
      <c r="F262" s="3">
        <f t="shared" si="120"/>
        <v>1000</v>
      </c>
      <c r="G262" s="18">
        <f t="shared" si="121"/>
        <v>0</v>
      </c>
      <c r="H262" s="3" t="s">
        <v>17</v>
      </c>
      <c r="I262" s="2" t="s">
        <v>11</v>
      </c>
      <c r="J262" s="2">
        <v>15</v>
      </c>
      <c r="L262" s="2">
        <f t="shared" si="122"/>
        <v>1</v>
      </c>
      <c r="M262" s="2" t="s">
        <v>21</v>
      </c>
      <c r="N262" s="18">
        <v>7</v>
      </c>
      <c r="O262" s="2">
        <v>107410</v>
      </c>
      <c r="P262" s="2">
        <v>107335</v>
      </c>
      <c r="Q262" s="2">
        <v>107444</v>
      </c>
      <c r="R262" s="13">
        <f t="shared" si="123"/>
        <v>8.1999999999999993</v>
      </c>
      <c r="S262" s="13">
        <f t="shared" si="124"/>
        <v>2.7</v>
      </c>
      <c r="U262" s="13">
        <f t="shared" si="125"/>
        <v>-8.1999999999999993</v>
      </c>
      <c r="V262" s="13">
        <f t="shared" si="126"/>
        <v>2.7</v>
      </c>
      <c r="W262" s="7">
        <f t="shared" si="127"/>
        <v>1</v>
      </c>
      <c r="X262" s="7">
        <f t="shared" si="128"/>
        <v>0</v>
      </c>
      <c r="Y262" s="15">
        <f t="shared" si="129"/>
        <v>0</v>
      </c>
      <c r="Z262" s="15"/>
      <c r="AA262" s="15">
        <f t="shared" si="130"/>
        <v>-20</v>
      </c>
      <c r="AB262" s="15">
        <f t="shared" si="131"/>
        <v>-20</v>
      </c>
      <c r="AC262" s="15">
        <f t="shared" si="132"/>
        <v>585</v>
      </c>
      <c r="AD262" s="7">
        <f t="shared" si="133"/>
        <v>0</v>
      </c>
      <c r="AE262" s="15">
        <f t="shared" si="134"/>
        <v>-20</v>
      </c>
      <c r="AF262" s="15">
        <f t="shared" si="135"/>
        <v>0</v>
      </c>
      <c r="AG262" s="15">
        <f t="shared" si="136"/>
        <v>0</v>
      </c>
      <c r="AH262" s="15">
        <f t="shared" si="137"/>
        <v>0</v>
      </c>
      <c r="AI262" s="15">
        <f t="shared" si="138"/>
        <v>700</v>
      </c>
      <c r="AJ262" s="16">
        <f t="shared" si="139"/>
        <v>0</v>
      </c>
      <c r="AL262" s="12">
        <f t="shared" si="140"/>
        <v>896.5</v>
      </c>
      <c r="AM262" s="12">
        <f t="shared" si="141"/>
        <v>44</v>
      </c>
      <c r="AN262" s="12">
        <f t="shared" si="142"/>
        <v>-880</v>
      </c>
      <c r="AO262" s="12">
        <f t="shared" si="143"/>
        <v>17050</v>
      </c>
      <c r="AP262" s="12">
        <f>MAX(AO$4:AO262)</f>
        <v>23660</v>
      </c>
      <c r="AQ262" s="8">
        <f t="shared" si="144"/>
        <v>-0.27937447168216401</v>
      </c>
      <c r="AS262" s="12">
        <f t="shared" si="145"/>
        <v>1062.25</v>
      </c>
      <c r="AT262" s="12">
        <f t="shared" si="146"/>
        <v>53</v>
      </c>
      <c r="AU262" s="12">
        <f t="shared" si="147"/>
        <v>0</v>
      </c>
      <c r="AV262" s="12">
        <f t="shared" si="148"/>
        <v>21245</v>
      </c>
      <c r="AW262" s="12">
        <f>MAX(AV$4:AV262)</f>
        <v>25085</v>
      </c>
      <c r="AX262" s="8">
        <f t="shared" si="149"/>
        <v>-0.15307952959936216</v>
      </c>
      <c r="BH262" s="19"/>
      <c r="BI262" s="19"/>
      <c r="BJ262" s="12"/>
      <c r="BK262" s="12"/>
      <c r="BL262" s="12"/>
      <c r="BM262" s="8"/>
    </row>
    <row r="263" spans="1:65" x14ac:dyDescent="0.3">
      <c r="A263" s="1">
        <v>42772</v>
      </c>
      <c r="B263" s="1">
        <v>42772</v>
      </c>
      <c r="C263" s="1" t="s">
        <v>45</v>
      </c>
      <c r="D263" s="3">
        <v>1335</v>
      </c>
      <c r="E263" s="3">
        <v>0</v>
      </c>
      <c r="F263" s="3">
        <f t="shared" si="120"/>
        <v>1335</v>
      </c>
      <c r="G263" s="18">
        <f t="shared" si="121"/>
        <v>0</v>
      </c>
      <c r="H263" s="3" t="s">
        <v>37</v>
      </c>
      <c r="L263" s="2">
        <f t="shared" si="122"/>
        <v>1</v>
      </c>
      <c r="M263" s="2" t="s">
        <v>21</v>
      </c>
      <c r="N263" s="18">
        <v>8</v>
      </c>
      <c r="O263" s="2">
        <v>76420</v>
      </c>
      <c r="P263" s="2">
        <v>76287</v>
      </c>
      <c r="Q263" s="2">
        <v>76635</v>
      </c>
      <c r="R263" s="13">
        <f t="shared" si="123"/>
        <v>14.1</v>
      </c>
      <c r="S263" s="13">
        <f t="shared" si="124"/>
        <v>20.7</v>
      </c>
      <c r="U263" s="13">
        <f t="shared" si="125"/>
        <v>-14.1</v>
      </c>
      <c r="V263" s="13">
        <f t="shared" si="126"/>
        <v>20.7</v>
      </c>
      <c r="W263" s="7">
        <f t="shared" si="127"/>
        <v>1</v>
      </c>
      <c r="X263" s="7">
        <f t="shared" si="128"/>
        <v>1</v>
      </c>
      <c r="Y263" s="15">
        <f t="shared" si="129"/>
        <v>0</v>
      </c>
      <c r="Z263" s="15"/>
      <c r="AA263" s="15">
        <f t="shared" si="130"/>
        <v>0</v>
      </c>
      <c r="AB263" s="15">
        <f t="shared" si="131"/>
        <v>15</v>
      </c>
      <c r="AC263" s="15">
        <f t="shared" si="132"/>
        <v>600</v>
      </c>
      <c r="AD263" s="7">
        <f t="shared" si="133"/>
        <v>1</v>
      </c>
      <c r="AE263" s="15">
        <f t="shared" si="134"/>
        <v>0</v>
      </c>
      <c r="AF263" s="15">
        <f t="shared" si="135"/>
        <v>0</v>
      </c>
      <c r="AG263" s="15">
        <f t="shared" si="136"/>
        <v>0</v>
      </c>
      <c r="AH263" s="15">
        <f t="shared" si="137"/>
        <v>15</v>
      </c>
      <c r="AI263" s="15">
        <f t="shared" si="138"/>
        <v>715</v>
      </c>
      <c r="AJ263" s="16">
        <f t="shared" si="139"/>
        <v>1</v>
      </c>
      <c r="AL263" s="12">
        <f t="shared" si="140"/>
        <v>896.5</v>
      </c>
      <c r="AM263" s="12">
        <f t="shared" si="141"/>
        <v>44</v>
      </c>
      <c r="AN263" s="12">
        <f t="shared" si="142"/>
        <v>660</v>
      </c>
      <c r="AO263" s="12">
        <f t="shared" si="143"/>
        <v>17710</v>
      </c>
      <c r="AP263" s="12">
        <f>MAX(AO$4:AO263)</f>
        <v>23660</v>
      </c>
      <c r="AQ263" s="8">
        <f t="shared" si="144"/>
        <v>-0.25147928994082841</v>
      </c>
      <c r="AS263" s="12">
        <f t="shared" si="145"/>
        <v>1062.25</v>
      </c>
      <c r="AT263" s="12">
        <f t="shared" si="146"/>
        <v>53</v>
      </c>
      <c r="AU263" s="12">
        <f t="shared" si="147"/>
        <v>795</v>
      </c>
      <c r="AV263" s="12">
        <f t="shared" si="148"/>
        <v>22040</v>
      </c>
      <c r="AW263" s="12">
        <f>MAX(AV$4:AV263)</f>
        <v>25085</v>
      </c>
      <c r="AX263" s="8">
        <f t="shared" si="149"/>
        <v>-0.12138728323699421</v>
      </c>
      <c r="BH263" s="19"/>
      <c r="BI263" s="19"/>
      <c r="BJ263" s="12"/>
      <c r="BK263" s="12"/>
      <c r="BL263" s="12"/>
      <c r="BM263" s="8"/>
    </row>
    <row r="264" spans="1:65" x14ac:dyDescent="0.3">
      <c r="A264" s="1">
        <v>42772</v>
      </c>
      <c r="B264" s="1">
        <v>42773</v>
      </c>
      <c r="C264" s="1" t="s">
        <v>45</v>
      </c>
      <c r="D264" s="3">
        <v>805</v>
      </c>
      <c r="E264" s="3">
        <v>0</v>
      </c>
      <c r="F264" s="3">
        <f t="shared" si="120"/>
        <v>805</v>
      </c>
      <c r="G264" s="18">
        <f t="shared" si="121"/>
        <v>1</v>
      </c>
      <c r="H264" s="3" t="s">
        <v>43</v>
      </c>
      <c r="L264" s="2">
        <f t="shared" si="122"/>
        <v>1</v>
      </c>
      <c r="M264" s="2" t="s">
        <v>20</v>
      </c>
      <c r="N264" s="18">
        <v>20</v>
      </c>
      <c r="O264" s="2">
        <v>131560</v>
      </c>
      <c r="P264" s="2">
        <v>131760</v>
      </c>
      <c r="Q264" s="2">
        <v>131559</v>
      </c>
      <c r="R264" s="13">
        <f t="shared" si="123"/>
        <v>22</v>
      </c>
      <c r="S264" s="13">
        <f t="shared" si="124"/>
        <v>-1.9</v>
      </c>
      <c r="U264" s="13">
        <f t="shared" si="125"/>
        <v>-22</v>
      </c>
      <c r="V264" s="13">
        <f t="shared" si="126"/>
        <v>-1.9</v>
      </c>
      <c r="W264" s="7">
        <f t="shared" si="127"/>
        <v>1</v>
      </c>
      <c r="X264" s="7">
        <f t="shared" si="128"/>
        <v>1</v>
      </c>
      <c r="Y264" s="15">
        <f t="shared" si="129"/>
        <v>-20</v>
      </c>
      <c r="Z264" s="15"/>
      <c r="AA264" s="15">
        <f t="shared" si="130"/>
        <v>-20</v>
      </c>
      <c r="AB264" s="15">
        <f t="shared" si="131"/>
        <v>-20</v>
      </c>
      <c r="AC264" s="15">
        <f t="shared" si="132"/>
        <v>580</v>
      </c>
      <c r="AD264" s="7">
        <f t="shared" si="133"/>
        <v>0</v>
      </c>
      <c r="AE264" s="15">
        <f t="shared" si="134"/>
        <v>0</v>
      </c>
      <c r="AF264" s="15">
        <f t="shared" si="135"/>
        <v>0</v>
      </c>
      <c r="AG264" s="15">
        <f t="shared" si="136"/>
        <v>0</v>
      </c>
      <c r="AH264" s="15">
        <f t="shared" si="137"/>
        <v>-20</v>
      </c>
      <c r="AI264" s="15">
        <f t="shared" si="138"/>
        <v>695</v>
      </c>
      <c r="AJ264" s="16">
        <f t="shared" si="139"/>
        <v>0</v>
      </c>
      <c r="AL264" s="12">
        <f t="shared" si="140"/>
        <v>885.5</v>
      </c>
      <c r="AM264" s="12">
        <f t="shared" si="141"/>
        <v>44</v>
      </c>
      <c r="AN264" s="12">
        <f t="shared" si="142"/>
        <v>-880</v>
      </c>
      <c r="AO264" s="12">
        <f t="shared" si="143"/>
        <v>16830</v>
      </c>
      <c r="AP264" s="12">
        <f>MAX(AO$4:AO264)</f>
        <v>23660</v>
      </c>
      <c r="AQ264" s="8">
        <f t="shared" si="144"/>
        <v>-0.28867286559594252</v>
      </c>
      <c r="AS264" s="12">
        <f t="shared" si="145"/>
        <v>1062.25</v>
      </c>
      <c r="AT264" s="12">
        <f t="shared" si="146"/>
        <v>53</v>
      </c>
      <c r="AU264" s="12">
        <f t="shared" si="147"/>
        <v>-1060</v>
      </c>
      <c r="AV264" s="12">
        <f t="shared" si="148"/>
        <v>20980</v>
      </c>
      <c r="AW264" s="12">
        <f>MAX(AV$4:AV264)</f>
        <v>25085</v>
      </c>
      <c r="AX264" s="8">
        <f t="shared" si="149"/>
        <v>-0.16364361172015149</v>
      </c>
      <c r="BH264" s="19"/>
      <c r="BI264" s="19"/>
      <c r="BJ264" s="12"/>
      <c r="BK264" s="12"/>
      <c r="BL264" s="12"/>
      <c r="BM264" s="8"/>
    </row>
    <row r="265" spans="1:65" x14ac:dyDescent="0.3">
      <c r="A265" s="1">
        <v>42773</v>
      </c>
      <c r="B265" s="1">
        <v>42773</v>
      </c>
      <c r="C265" s="1" t="s">
        <v>45</v>
      </c>
      <c r="D265" s="3">
        <v>950</v>
      </c>
      <c r="E265" s="3">
        <v>0</v>
      </c>
      <c r="F265" s="3">
        <f t="shared" si="120"/>
        <v>950</v>
      </c>
      <c r="G265" s="18">
        <f t="shared" si="121"/>
        <v>0</v>
      </c>
      <c r="H265" s="3" t="s">
        <v>38</v>
      </c>
      <c r="I265" s="18"/>
      <c r="J265" s="18"/>
      <c r="K265" s="18"/>
      <c r="L265" s="18">
        <f t="shared" si="122"/>
        <v>1</v>
      </c>
      <c r="M265" s="18" t="s">
        <v>20</v>
      </c>
      <c r="N265" s="18">
        <v>7</v>
      </c>
      <c r="O265" s="18">
        <v>112360</v>
      </c>
      <c r="P265" s="18">
        <v>112571</v>
      </c>
      <c r="Q265" s="18">
        <v>111805</v>
      </c>
      <c r="R265" s="17">
        <f t="shared" si="123"/>
        <v>21.8</v>
      </c>
      <c r="S265" s="17">
        <f t="shared" si="124"/>
        <v>54.8</v>
      </c>
      <c r="U265" s="17">
        <f t="shared" si="125"/>
        <v>-21.8</v>
      </c>
      <c r="V265" s="17">
        <f t="shared" si="126"/>
        <v>54.8</v>
      </c>
      <c r="W265" s="7">
        <f t="shared" si="127"/>
        <v>1</v>
      </c>
      <c r="X265" s="7">
        <f t="shared" si="128"/>
        <v>1</v>
      </c>
      <c r="Y265" s="17">
        <f t="shared" si="129"/>
        <v>-20</v>
      </c>
      <c r="Z265" s="17"/>
      <c r="AA265" s="17">
        <f t="shared" si="130"/>
        <v>-20</v>
      </c>
      <c r="AB265" s="17">
        <f t="shared" si="131"/>
        <v>-20</v>
      </c>
      <c r="AC265" s="17">
        <f t="shared" si="132"/>
        <v>560</v>
      </c>
      <c r="AD265" s="7">
        <f t="shared" si="133"/>
        <v>0</v>
      </c>
      <c r="AE265" s="17">
        <f t="shared" si="134"/>
        <v>0</v>
      </c>
      <c r="AF265" s="17">
        <f t="shared" si="135"/>
        <v>0</v>
      </c>
      <c r="AG265" s="17">
        <f t="shared" si="136"/>
        <v>0</v>
      </c>
      <c r="AH265" s="17">
        <f t="shared" si="137"/>
        <v>-20</v>
      </c>
      <c r="AI265" s="17">
        <f t="shared" si="138"/>
        <v>675</v>
      </c>
      <c r="AJ265" s="18">
        <f t="shared" si="139"/>
        <v>0</v>
      </c>
      <c r="AL265" s="12">
        <f t="shared" si="140"/>
        <v>885.5</v>
      </c>
      <c r="AM265" s="12">
        <f t="shared" si="141"/>
        <v>44</v>
      </c>
      <c r="AN265" s="12">
        <f t="shared" si="142"/>
        <v>-880</v>
      </c>
      <c r="AO265" s="12">
        <f t="shared" si="143"/>
        <v>15950</v>
      </c>
      <c r="AP265" s="12">
        <f>MAX(AO$4:AO265)</f>
        <v>23660</v>
      </c>
      <c r="AQ265" s="8">
        <f t="shared" si="144"/>
        <v>-0.32586644125105663</v>
      </c>
      <c r="AS265" s="12">
        <f t="shared" si="145"/>
        <v>1062.25</v>
      </c>
      <c r="AT265" s="12">
        <f t="shared" si="146"/>
        <v>53</v>
      </c>
      <c r="AU265" s="12">
        <f t="shared" si="147"/>
        <v>-1060</v>
      </c>
      <c r="AV265" s="12">
        <f t="shared" si="148"/>
        <v>19920</v>
      </c>
      <c r="AW265" s="12">
        <f>MAX(AV$4:AV265)</f>
        <v>25085</v>
      </c>
      <c r="AX265" s="8">
        <f t="shared" si="149"/>
        <v>-0.20589994020330876</v>
      </c>
      <c r="BH265" s="19"/>
      <c r="BI265" s="19"/>
      <c r="BJ265" s="12"/>
      <c r="BK265" s="12"/>
      <c r="BL265" s="12"/>
      <c r="BM265" s="8"/>
    </row>
    <row r="266" spans="1:65" x14ac:dyDescent="0.3">
      <c r="A266" s="1">
        <v>42774</v>
      </c>
      <c r="B266" s="1">
        <v>42774</v>
      </c>
      <c r="C266" s="1" t="s">
        <v>45</v>
      </c>
      <c r="D266" s="3">
        <v>830</v>
      </c>
      <c r="E266" s="3">
        <v>0</v>
      </c>
      <c r="F266" s="3">
        <f t="shared" si="120"/>
        <v>830</v>
      </c>
      <c r="G266" s="18">
        <f t="shared" si="121"/>
        <v>0</v>
      </c>
      <c r="H266" s="3" t="s">
        <v>43</v>
      </c>
      <c r="I266" s="18"/>
      <c r="J266" s="18"/>
      <c r="K266" s="18"/>
      <c r="L266" s="18">
        <f t="shared" si="122"/>
        <v>1</v>
      </c>
      <c r="M266" s="18" t="s">
        <v>21</v>
      </c>
      <c r="N266" s="18">
        <v>20</v>
      </c>
      <c r="O266" s="18">
        <v>131640</v>
      </c>
      <c r="P266" s="18">
        <v>131573</v>
      </c>
      <c r="Q266" s="18">
        <v>131666</v>
      </c>
      <c r="R266" s="17">
        <f t="shared" si="123"/>
        <v>8.6999999999999993</v>
      </c>
      <c r="S266" s="17">
        <f t="shared" si="124"/>
        <v>0.6</v>
      </c>
      <c r="U266" s="17">
        <f t="shared" si="125"/>
        <v>-8.6999999999999993</v>
      </c>
      <c r="V266" s="17">
        <f t="shared" si="126"/>
        <v>0.6</v>
      </c>
      <c r="W266" s="7">
        <f t="shared" si="127"/>
        <v>1</v>
      </c>
      <c r="X266" s="7">
        <f t="shared" si="128"/>
        <v>1</v>
      </c>
      <c r="Y266" s="17">
        <f t="shared" si="129"/>
        <v>0</v>
      </c>
      <c r="Z266" s="17"/>
      <c r="AA266" s="17">
        <f t="shared" si="130"/>
        <v>-20</v>
      </c>
      <c r="AB266" s="17">
        <f t="shared" si="131"/>
        <v>-20</v>
      </c>
      <c r="AC266" s="17">
        <f t="shared" si="132"/>
        <v>540</v>
      </c>
      <c r="AD266" s="7">
        <f t="shared" si="133"/>
        <v>0</v>
      </c>
      <c r="AE266" s="17">
        <f t="shared" si="134"/>
        <v>0</v>
      </c>
      <c r="AF266" s="17">
        <f t="shared" si="135"/>
        <v>0</v>
      </c>
      <c r="AG266" s="17">
        <f t="shared" si="136"/>
        <v>0</v>
      </c>
      <c r="AH266" s="17">
        <f t="shared" si="137"/>
        <v>-20</v>
      </c>
      <c r="AI266" s="17">
        <f t="shared" si="138"/>
        <v>655</v>
      </c>
      <c r="AJ266" s="18">
        <f t="shared" si="139"/>
        <v>0</v>
      </c>
      <c r="AL266" s="12">
        <f t="shared" si="140"/>
        <v>797.5</v>
      </c>
      <c r="AM266" s="12">
        <f t="shared" si="141"/>
        <v>39</v>
      </c>
      <c r="AN266" s="12">
        <f t="shared" si="142"/>
        <v>-780</v>
      </c>
      <c r="AO266" s="12">
        <f t="shared" si="143"/>
        <v>15170</v>
      </c>
      <c r="AP266" s="12">
        <f>MAX(AO$4:AO266)</f>
        <v>23660</v>
      </c>
      <c r="AQ266" s="8">
        <f t="shared" si="144"/>
        <v>-0.35883347421808959</v>
      </c>
      <c r="AS266" s="12">
        <f t="shared" si="145"/>
        <v>1062.25</v>
      </c>
      <c r="AT266" s="12">
        <f t="shared" si="146"/>
        <v>53</v>
      </c>
      <c r="AU266" s="12">
        <f t="shared" si="147"/>
        <v>-1060</v>
      </c>
      <c r="AV266" s="12">
        <f t="shared" si="148"/>
        <v>18860</v>
      </c>
      <c r="AW266" s="12">
        <f>MAX(AV$4:AV266)</f>
        <v>25085</v>
      </c>
      <c r="AX266" s="8">
        <f t="shared" si="149"/>
        <v>-0.24815626868646601</v>
      </c>
      <c r="BH266" s="19"/>
      <c r="BI266" s="19"/>
      <c r="BJ266" s="12"/>
      <c r="BK266" s="12"/>
      <c r="BL266" s="12"/>
      <c r="BM266" s="8"/>
    </row>
    <row r="267" spans="1:65" x14ac:dyDescent="0.3">
      <c r="A267" s="1">
        <v>42774</v>
      </c>
      <c r="B267" s="1">
        <v>42774</v>
      </c>
      <c r="C267" s="1" t="s">
        <v>45</v>
      </c>
      <c r="D267" s="3">
        <v>1315</v>
      </c>
      <c r="E267" s="3">
        <v>0</v>
      </c>
      <c r="F267" s="3">
        <f t="shared" si="120"/>
        <v>1315</v>
      </c>
      <c r="G267" s="18">
        <f t="shared" si="121"/>
        <v>0</v>
      </c>
      <c r="H267" s="3" t="s">
        <v>38</v>
      </c>
      <c r="I267" s="18"/>
      <c r="J267" s="18"/>
      <c r="K267" s="18"/>
      <c r="L267" s="18">
        <f t="shared" si="122"/>
        <v>1</v>
      </c>
      <c r="M267" s="18" t="s">
        <v>21</v>
      </c>
      <c r="N267" s="18">
        <v>7</v>
      </c>
      <c r="O267" s="18">
        <v>111920</v>
      </c>
      <c r="P267" s="18">
        <v>111626</v>
      </c>
      <c r="Q267" s="18">
        <v>112212</v>
      </c>
      <c r="R267" s="17">
        <f t="shared" si="123"/>
        <v>30.1</v>
      </c>
      <c r="S267" s="17">
        <f t="shared" si="124"/>
        <v>28.5</v>
      </c>
      <c r="U267" s="17">
        <f t="shared" si="125"/>
        <v>-30.1</v>
      </c>
      <c r="V267" s="17">
        <f t="shared" si="126"/>
        <v>28.5</v>
      </c>
      <c r="W267" s="7">
        <f t="shared" si="127"/>
        <v>1</v>
      </c>
      <c r="X267" s="7">
        <f t="shared" si="128"/>
        <v>1</v>
      </c>
      <c r="Y267" s="17">
        <f t="shared" si="129"/>
        <v>-20</v>
      </c>
      <c r="Z267" s="17"/>
      <c r="AA267" s="17">
        <f t="shared" si="130"/>
        <v>-20</v>
      </c>
      <c r="AB267" s="17">
        <f t="shared" si="131"/>
        <v>-20</v>
      </c>
      <c r="AC267" s="17">
        <f t="shared" si="132"/>
        <v>520</v>
      </c>
      <c r="AD267" s="7">
        <f t="shared" si="133"/>
        <v>0</v>
      </c>
      <c r="AE267" s="17">
        <f t="shared" si="134"/>
        <v>0</v>
      </c>
      <c r="AF267" s="17">
        <f t="shared" si="135"/>
        <v>0</v>
      </c>
      <c r="AG267" s="17">
        <f t="shared" si="136"/>
        <v>0</v>
      </c>
      <c r="AH267" s="17">
        <f t="shared" si="137"/>
        <v>-20</v>
      </c>
      <c r="AI267" s="17">
        <f t="shared" si="138"/>
        <v>635</v>
      </c>
      <c r="AJ267" s="18">
        <f t="shared" si="139"/>
        <v>0</v>
      </c>
      <c r="AL267" s="12">
        <f t="shared" si="140"/>
        <v>797.5</v>
      </c>
      <c r="AM267" s="12">
        <f t="shared" si="141"/>
        <v>39</v>
      </c>
      <c r="AN267" s="12">
        <f t="shared" si="142"/>
        <v>-780</v>
      </c>
      <c r="AO267" s="12">
        <f t="shared" si="143"/>
        <v>14390</v>
      </c>
      <c r="AP267" s="12">
        <f>MAX(AO$4:AO267)</f>
        <v>23660</v>
      </c>
      <c r="AQ267" s="8">
        <f t="shared" si="144"/>
        <v>-0.39180050718512255</v>
      </c>
      <c r="AS267" s="12">
        <f t="shared" si="145"/>
        <v>1062.25</v>
      </c>
      <c r="AT267" s="12">
        <f t="shared" si="146"/>
        <v>53</v>
      </c>
      <c r="AU267" s="12">
        <f t="shared" si="147"/>
        <v>-1060</v>
      </c>
      <c r="AV267" s="12">
        <f t="shared" si="148"/>
        <v>17800</v>
      </c>
      <c r="AW267" s="12">
        <f>MAX(AV$4:AV267)</f>
        <v>25085</v>
      </c>
      <c r="AX267" s="8">
        <f t="shared" si="149"/>
        <v>-0.29041259716962325</v>
      </c>
      <c r="BH267" s="19"/>
      <c r="BI267" s="19"/>
      <c r="BJ267" s="12"/>
      <c r="BK267" s="12"/>
      <c r="BL267" s="12"/>
      <c r="BM267" s="8"/>
    </row>
    <row r="268" spans="1:65" x14ac:dyDescent="0.3">
      <c r="A268" s="1">
        <v>42774</v>
      </c>
      <c r="B268" s="1">
        <v>42774</v>
      </c>
      <c r="C268" s="1" t="s">
        <v>45</v>
      </c>
      <c r="D268" s="3">
        <v>1445</v>
      </c>
      <c r="E268" s="3">
        <v>0</v>
      </c>
      <c r="F268" s="3">
        <f t="shared" si="120"/>
        <v>1445</v>
      </c>
      <c r="G268" s="18">
        <f t="shared" si="121"/>
        <v>0</v>
      </c>
      <c r="H268" s="3" t="s">
        <v>17</v>
      </c>
      <c r="I268" s="18"/>
      <c r="J268" s="18"/>
      <c r="K268" s="18"/>
      <c r="L268" s="18">
        <f t="shared" si="122"/>
        <v>1</v>
      </c>
      <c r="M268" s="18" t="s">
        <v>20</v>
      </c>
      <c r="N268" s="18">
        <v>7</v>
      </c>
      <c r="O268" s="18">
        <v>106950</v>
      </c>
      <c r="P268" s="18">
        <v>107135</v>
      </c>
      <c r="Q268" s="18">
        <v>106695</v>
      </c>
      <c r="R268" s="17">
        <f t="shared" si="123"/>
        <v>19.2</v>
      </c>
      <c r="S268" s="17">
        <f t="shared" si="124"/>
        <v>24.8</v>
      </c>
      <c r="U268" s="17">
        <f t="shared" si="125"/>
        <v>-19.2</v>
      </c>
      <c r="V268" s="17">
        <f t="shared" si="126"/>
        <v>24.8</v>
      </c>
      <c r="W268" s="7">
        <f t="shared" si="127"/>
        <v>1</v>
      </c>
      <c r="X268" s="7">
        <f t="shared" si="128"/>
        <v>1</v>
      </c>
      <c r="Y268" s="17">
        <f t="shared" si="129"/>
        <v>0</v>
      </c>
      <c r="Z268" s="17"/>
      <c r="AA268" s="17">
        <f t="shared" si="130"/>
        <v>0</v>
      </c>
      <c r="AB268" s="17">
        <f t="shared" si="131"/>
        <v>15</v>
      </c>
      <c r="AC268" s="17">
        <f t="shared" si="132"/>
        <v>535</v>
      </c>
      <c r="AD268" s="7">
        <f t="shared" si="133"/>
        <v>1</v>
      </c>
      <c r="AE268" s="17">
        <f t="shared" si="134"/>
        <v>0</v>
      </c>
      <c r="AF268" s="17">
        <f t="shared" si="135"/>
        <v>0</v>
      </c>
      <c r="AG268" s="17">
        <f t="shared" si="136"/>
        <v>0</v>
      </c>
      <c r="AH268" s="17">
        <f t="shared" si="137"/>
        <v>15</v>
      </c>
      <c r="AI268" s="17">
        <f t="shared" si="138"/>
        <v>650</v>
      </c>
      <c r="AJ268" s="18">
        <f t="shared" si="139"/>
        <v>1</v>
      </c>
      <c r="AL268" s="12">
        <f t="shared" si="140"/>
        <v>797.5</v>
      </c>
      <c r="AM268" s="12">
        <f t="shared" si="141"/>
        <v>39</v>
      </c>
      <c r="AN268" s="12">
        <f t="shared" si="142"/>
        <v>585</v>
      </c>
      <c r="AO268" s="12">
        <f t="shared" si="143"/>
        <v>14975</v>
      </c>
      <c r="AP268" s="12">
        <f>MAX(AO$4:AO268)</f>
        <v>23660</v>
      </c>
      <c r="AQ268" s="8">
        <f t="shared" si="144"/>
        <v>-0.36707523245984786</v>
      </c>
      <c r="AS268" s="12">
        <f t="shared" si="145"/>
        <v>1062.25</v>
      </c>
      <c r="AT268" s="12">
        <f t="shared" si="146"/>
        <v>53</v>
      </c>
      <c r="AU268" s="12">
        <f t="shared" si="147"/>
        <v>795</v>
      </c>
      <c r="AV268" s="12">
        <f t="shared" si="148"/>
        <v>18595</v>
      </c>
      <c r="AW268" s="12">
        <f>MAX(AV$4:AV268)</f>
        <v>25085</v>
      </c>
      <c r="AX268" s="8">
        <f t="shared" si="149"/>
        <v>-0.25872035080725531</v>
      </c>
      <c r="BH268" s="19"/>
      <c r="BI268" s="19"/>
      <c r="BJ268" s="12"/>
      <c r="BK268" s="12"/>
      <c r="BL268" s="12"/>
      <c r="BM268" s="8"/>
    </row>
    <row r="269" spans="1:65" x14ac:dyDescent="0.3">
      <c r="A269" s="1">
        <v>42774</v>
      </c>
      <c r="B269" s="1">
        <v>42774</v>
      </c>
      <c r="C269" s="1" t="s">
        <v>45</v>
      </c>
      <c r="D269" s="3">
        <v>2245</v>
      </c>
      <c r="E269" s="3">
        <v>0</v>
      </c>
      <c r="F269" s="3">
        <f t="shared" si="120"/>
        <v>2245</v>
      </c>
      <c r="G269" s="18">
        <f t="shared" si="121"/>
        <v>0</v>
      </c>
      <c r="H269" s="3" t="s">
        <v>38</v>
      </c>
      <c r="I269" s="18"/>
      <c r="J269" s="18"/>
      <c r="K269" s="18"/>
      <c r="L269" s="18">
        <f t="shared" si="122"/>
        <v>1</v>
      </c>
      <c r="M269" s="18" t="s">
        <v>21</v>
      </c>
      <c r="N269" s="18">
        <v>7</v>
      </c>
      <c r="O269" s="18">
        <v>111830</v>
      </c>
      <c r="P269" s="18">
        <v>111727</v>
      </c>
      <c r="Q269" s="18">
        <v>113341</v>
      </c>
      <c r="R269" s="17">
        <f t="shared" si="123"/>
        <v>11</v>
      </c>
      <c r="S269" s="17">
        <f t="shared" si="124"/>
        <v>150.4</v>
      </c>
      <c r="U269" s="17">
        <f t="shared" si="125"/>
        <v>-11</v>
      </c>
      <c r="V269" s="17">
        <f t="shared" si="126"/>
        <v>150.4</v>
      </c>
      <c r="W269" s="7">
        <f t="shared" si="127"/>
        <v>1</v>
      </c>
      <c r="X269" s="7">
        <f t="shared" si="128"/>
        <v>1</v>
      </c>
      <c r="Y269" s="17">
        <f t="shared" si="129"/>
        <v>0</v>
      </c>
      <c r="Z269" s="17"/>
      <c r="AA269" s="17">
        <f t="shared" si="130"/>
        <v>0</v>
      </c>
      <c r="AB269" s="17">
        <f t="shared" si="131"/>
        <v>15</v>
      </c>
      <c r="AC269" s="17">
        <f t="shared" si="132"/>
        <v>550</v>
      </c>
      <c r="AD269" s="7">
        <f t="shared" si="133"/>
        <v>1</v>
      </c>
      <c r="AE269" s="17">
        <f t="shared" si="134"/>
        <v>0</v>
      </c>
      <c r="AF269" s="17">
        <f t="shared" si="135"/>
        <v>0</v>
      </c>
      <c r="AG269" s="17">
        <f t="shared" si="136"/>
        <v>0</v>
      </c>
      <c r="AH269" s="17">
        <f t="shared" si="137"/>
        <v>15</v>
      </c>
      <c r="AI269" s="17">
        <f t="shared" si="138"/>
        <v>665</v>
      </c>
      <c r="AJ269" s="18">
        <f t="shared" si="139"/>
        <v>1</v>
      </c>
      <c r="AL269" s="12">
        <f t="shared" si="140"/>
        <v>797.5</v>
      </c>
      <c r="AM269" s="12">
        <f t="shared" si="141"/>
        <v>39</v>
      </c>
      <c r="AN269" s="12">
        <f t="shared" si="142"/>
        <v>585</v>
      </c>
      <c r="AO269" s="12">
        <f t="shared" si="143"/>
        <v>15560</v>
      </c>
      <c r="AP269" s="12">
        <f>MAX(AO$4:AO269)</f>
        <v>23660</v>
      </c>
      <c r="AQ269" s="8">
        <f t="shared" si="144"/>
        <v>-0.34234995773457311</v>
      </c>
      <c r="AS269" s="12">
        <f t="shared" si="145"/>
        <v>1062.25</v>
      </c>
      <c r="AT269" s="12">
        <f t="shared" si="146"/>
        <v>53</v>
      </c>
      <c r="AU269" s="12">
        <f t="shared" si="147"/>
        <v>795</v>
      </c>
      <c r="AV269" s="12">
        <f t="shared" si="148"/>
        <v>19390</v>
      </c>
      <c r="AW269" s="12">
        <f>MAX(AV$4:AV269)</f>
        <v>25085</v>
      </c>
      <c r="AX269" s="8">
        <f t="shared" si="149"/>
        <v>-0.22702810444488739</v>
      </c>
      <c r="BH269" s="19"/>
      <c r="BI269" s="19"/>
      <c r="BJ269" s="12"/>
      <c r="BK269" s="12"/>
      <c r="BL269" s="12"/>
      <c r="BM269" s="8"/>
    </row>
    <row r="270" spans="1:65" x14ac:dyDescent="0.3">
      <c r="A270" s="1">
        <v>42774</v>
      </c>
      <c r="B270" s="1">
        <v>42775</v>
      </c>
      <c r="C270" s="1" t="s">
        <v>45</v>
      </c>
      <c r="D270" s="3">
        <v>205</v>
      </c>
      <c r="E270" s="3">
        <v>0</v>
      </c>
      <c r="F270" s="3">
        <f t="shared" si="120"/>
        <v>205</v>
      </c>
      <c r="G270" s="18">
        <f t="shared" si="121"/>
        <v>1</v>
      </c>
      <c r="H270" s="3" t="s">
        <v>38</v>
      </c>
      <c r="I270" s="18"/>
      <c r="J270" s="18"/>
      <c r="K270" s="18"/>
      <c r="L270" s="18">
        <f t="shared" si="122"/>
        <v>1</v>
      </c>
      <c r="M270" s="18" t="s">
        <v>20</v>
      </c>
      <c r="N270" s="18">
        <v>7</v>
      </c>
      <c r="O270" s="18">
        <v>112330</v>
      </c>
      <c r="P270" s="18">
        <v>112328</v>
      </c>
      <c r="Q270" s="18">
        <v>112045</v>
      </c>
      <c r="R270" s="17">
        <f t="shared" si="123"/>
        <v>0.5</v>
      </c>
      <c r="S270" s="17">
        <f t="shared" si="124"/>
        <v>27.8</v>
      </c>
      <c r="U270" s="17">
        <f t="shared" si="125"/>
        <v>-0.5</v>
      </c>
      <c r="V270" s="17">
        <f t="shared" si="126"/>
        <v>27.8</v>
      </c>
      <c r="W270" s="7">
        <f t="shared" si="127"/>
        <v>0</v>
      </c>
      <c r="X270" s="7">
        <f t="shared" si="128"/>
        <v>0</v>
      </c>
      <c r="Y270" s="17">
        <f t="shared" si="129"/>
        <v>0</v>
      </c>
      <c r="Z270" s="17"/>
      <c r="AA270" s="17">
        <f t="shared" si="130"/>
        <v>0</v>
      </c>
      <c r="AB270" s="17">
        <f t="shared" si="131"/>
        <v>0</v>
      </c>
      <c r="AC270" s="17">
        <f t="shared" si="132"/>
        <v>550</v>
      </c>
      <c r="AD270" s="7">
        <f t="shared" si="133"/>
        <v>0</v>
      </c>
      <c r="AE270" s="17">
        <f t="shared" si="134"/>
        <v>0</v>
      </c>
      <c r="AF270" s="17">
        <f t="shared" si="135"/>
        <v>0</v>
      </c>
      <c r="AG270" s="17">
        <f t="shared" si="136"/>
        <v>0</v>
      </c>
      <c r="AH270" s="17">
        <f t="shared" si="137"/>
        <v>0</v>
      </c>
      <c r="AI270" s="17">
        <f t="shared" si="138"/>
        <v>665</v>
      </c>
      <c r="AJ270" s="18">
        <f t="shared" si="139"/>
        <v>0</v>
      </c>
      <c r="AL270" s="12">
        <f t="shared" si="140"/>
        <v>778</v>
      </c>
      <c r="AM270" s="12">
        <f t="shared" si="141"/>
        <v>38</v>
      </c>
      <c r="AN270" s="12">
        <f t="shared" si="142"/>
        <v>0</v>
      </c>
      <c r="AO270" s="12">
        <f t="shared" si="143"/>
        <v>15560</v>
      </c>
      <c r="AP270" s="12">
        <f>MAX(AO$4:AO270)</f>
        <v>23660</v>
      </c>
      <c r="AQ270" s="8">
        <f t="shared" si="144"/>
        <v>-0.34234995773457311</v>
      </c>
      <c r="AS270" s="12">
        <f t="shared" si="145"/>
        <v>1062.25</v>
      </c>
      <c r="AT270" s="12">
        <f t="shared" si="146"/>
        <v>53</v>
      </c>
      <c r="AU270" s="12">
        <f t="shared" si="147"/>
        <v>0</v>
      </c>
      <c r="AV270" s="12">
        <f t="shared" si="148"/>
        <v>19390</v>
      </c>
      <c r="AW270" s="12">
        <f>MAX(AV$4:AV270)</f>
        <v>25085</v>
      </c>
      <c r="AX270" s="8">
        <f t="shared" si="149"/>
        <v>-0.22702810444488739</v>
      </c>
      <c r="BH270" s="19"/>
      <c r="BI270" s="19"/>
      <c r="BJ270" s="12"/>
      <c r="BK270" s="12"/>
      <c r="BL270" s="12"/>
      <c r="BM270" s="8"/>
    </row>
    <row r="271" spans="1:65" x14ac:dyDescent="0.3">
      <c r="A271" s="1">
        <v>42775</v>
      </c>
      <c r="B271" s="1">
        <v>42775</v>
      </c>
      <c r="C271" s="1" t="s">
        <v>45</v>
      </c>
      <c r="D271" s="3">
        <v>845</v>
      </c>
      <c r="E271" s="3">
        <v>0</v>
      </c>
      <c r="F271" s="3">
        <f t="shared" si="120"/>
        <v>845</v>
      </c>
      <c r="G271" s="18">
        <f t="shared" si="121"/>
        <v>0</v>
      </c>
      <c r="H271" s="3" t="s">
        <v>17</v>
      </c>
      <c r="I271" s="18"/>
      <c r="J271" s="18"/>
      <c r="K271" s="18"/>
      <c r="L271" s="18">
        <f t="shared" si="122"/>
        <v>1</v>
      </c>
      <c r="M271" s="18" t="s">
        <v>20</v>
      </c>
      <c r="N271" s="18">
        <v>7</v>
      </c>
      <c r="O271" s="18">
        <v>107020</v>
      </c>
      <c r="P271" s="18">
        <v>107089</v>
      </c>
      <c r="Q271" s="18">
        <v>106355</v>
      </c>
      <c r="R271" s="17">
        <f t="shared" si="123"/>
        <v>7.6</v>
      </c>
      <c r="S271" s="17">
        <f t="shared" si="124"/>
        <v>65.8</v>
      </c>
      <c r="U271" s="17">
        <f t="shared" si="125"/>
        <v>-7.6</v>
      </c>
      <c r="V271" s="17">
        <f t="shared" si="126"/>
        <v>65.8</v>
      </c>
      <c r="W271" s="7">
        <f t="shared" si="127"/>
        <v>1</v>
      </c>
      <c r="X271" s="7">
        <f t="shared" si="128"/>
        <v>1</v>
      </c>
      <c r="Y271" s="17">
        <f t="shared" si="129"/>
        <v>0</v>
      </c>
      <c r="Z271" s="17"/>
      <c r="AA271" s="17">
        <f t="shared" si="130"/>
        <v>0</v>
      </c>
      <c r="AB271" s="17">
        <f t="shared" si="131"/>
        <v>15</v>
      </c>
      <c r="AC271" s="17">
        <f t="shared" si="132"/>
        <v>565</v>
      </c>
      <c r="AD271" s="7">
        <f t="shared" si="133"/>
        <v>1</v>
      </c>
      <c r="AE271" s="17">
        <f t="shared" si="134"/>
        <v>0</v>
      </c>
      <c r="AF271" s="17">
        <f t="shared" si="135"/>
        <v>0</v>
      </c>
      <c r="AG271" s="17">
        <f t="shared" si="136"/>
        <v>0</v>
      </c>
      <c r="AH271" s="17">
        <f t="shared" si="137"/>
        <v>15</v>
      </c>
      <c r="AI271" s="17">
        <f t="shared" si="138"/>
        <v>680</v>
      </c>
      <c r="AJ271" s="18">
        <f t="shared" si="139"/>
        <v>1</v>
      </c>
      <c r="AL271" s="12">
        <f t="shared" si="140"/>
        <v>778</v>
      </c>
      <c r="AM271" s="12">
        <f t="shared" si="141"/>
        <v>38</v>
      </c>
      <c r="AN271" s="12">
        <f t="shared" si="142"/>
        <v>570</v>
      </c>
      <c r="AO271" s="12">
        <f t="shared" si="143"/>
        <v>16130</v>
      </c>
      <c r="AP271" s="12">
        <f>MAX(AO$4:AO271)</f>
        <v>23660</v>
      </c>
      <c r="AQ271" s="8">
        <f t="shared" si="144"/>
        <v>-0.31825866441251055</v>
      </c>
      <c r="AS271" s="12">
        <f t="shared" si="145"/>
        <v>1062.25</v>
      </c>
      <c r="AT271" s="12">
        <f t="shared" si="146"/>
        <v>53</v>
      </c>
      <c r="AU271" s="12">
        <f t="shared" si="147"/>
        <v>795</v>
      </c>
      <c r="AV271" s="12">
        <f t="shared" si="148"/>
        <v>20185</v>
      </c>
      <c r="AW271" s="12">
        <f>MAX(AV$4:AV271)</f>
        <v>25085</v>
      </c>
      <c r="AX271" s="8">
        <f t="shared" si="149"/>
        <v>-0.19533585808251944</v>
      </c>
      <c r="BH271" s="19"/>
      <c r="BI271" s="19"/>
      <c r="BJ271" s="12"/>
      <c r="BK271" s="12"/>
      <c r="BL271" s="12"/>
      <c r="BM271" s="8"/>
    </row>
    <row r="272" spans="1:65" x14ac:dyDescent="0.3">
      <c r="A272" s="1">
        <v>42774</v>
      </c>
      <c r="B272" s="1">
        <v>42775</v>
      </c>
      <c r="C272" s="1" t="s">
        <v>45</v>
      </c>
      <c r="D272" s="3">
        <v>1420</v>
      </c>
      <c r="E272" s="3">
        <v>0</v>
      </c>
      <c r="F272" s="3">
        <f t="shared" si="120"/>
        <v>1420</v>
      </c>
      <c r="G272" s="18">
        <f t="shared" si="121"/>
        <v>1</v>
      </c>
      <c r="H272" s="3" t="s">
        <v>43</v>
      </c>
      <c r="I272" s="18"/>
      <c r="J272" s="18"/>
      <c r="K272" s="18"/>
      <c r="L272" s="18">
        <f t="shared" si="122"/>
        <v>1</v>
      </c>
      <c r="M272" s="18" t="s">
        <v>21</v>
      </c>
      <c r="N272" s="18">
        <v>10</v>
      </c>
      <c r="O272" s="18">
        <v>130900</v>
      </c>
      <c r="P272" s="18">
        <v>130936</v>
      </c>
      <c r="Q272" s="18">
        <v>131475</v>
      </c>
      <c r="R272" s="17">
        <f t="shared" si="123"/>
        <v>-2.6</v>
      </c>
      <c r="S272" s="17">
        <f t="shared" si="124"/>
        <v>56.5</v>
      </c>
      <c r="U272" s="17">
        <f t="shared" si="125"/>
        <v>2.6</v>
      </c>
      <c r="V272" s="17">
        <f t="shared" si="126"/>
        <v>56.5</v>
      </c>
      <c r="W272" s="7">
        <f t="shared" si="127"/>
        <v>0</v>
      </c>
      <c r="X272" s="7">
        <f t="shared" si="128"/>
        <v>0</v>
      </c>
      <c r="Y272" s="17">
        <f t="shared" si="129"/>
        <v>0</v>
      </c>
      <c r="Z272" s="17"/>
      <c r="AA272" s="17">
        <f t="shared" si="130"/>
        <v>0</v>
      </c>
      <c r="AB272" s="17">
        <f t="shared" si="131"/>
        <v>0</v>
      </c>
      <c r="AC272" s="17">
        <f t="shared" si="132"/>
        <v>565</v>
      </c>
      <c r="AD272" s="7">
        <f t="shared" si="133"/>
        <v>0</v>
      </c>
      <c r="AE272" s="17">
        <f t="shared" si="134"/>
        <v>0</v>
      </c>
      <c r="AF272" s="17">
        <f t="shared" si="135"/>
        <v>0</v>
      </c>
      <c r="AG272" s="17">
        <f t="shared" si="136"/>
        <v>0</v>
      </c>
      <c r="AH272" s="17">
        <f t="shared" si="137"/>
        <v>0</v>
      </c>
      <c r="AI272" s="17">
        <f t="shared" si="138"/>
        <v>680</v>
      </c>
      <c r="AJ272" s="18">
        <f t="shared" si="139"/>
        <v>0</v>
      </c>
      <c r="AL272" s="12">
        <f t="shared" si="140"/>
        <v>778</v>
      </c>
      <c r="AM272" s="12">
        <f t="shared" si="141"/>
        <v>38</v>
      </c>
      <c r="AN272" s="12">
        <f t="shared" si="142"/>
        <v>0</v>
      </c>
      <c r="AO272" s="12">
        <f t="shared" si="143"/>
        <v>16130</v>
      </c>
      <c r="AP272" s="12">
        <f>MAX(AO$4:AO272)</f>
        <v>23660</v>
      </c>
      <c r="AQ272" s="8">
        <f t="shared" si="144"/>
        <v>-0.31825866441251055</v>
      </c>
      <c r="AS272" s="12">
        <f t="shared" si="145"/>
        <v>1062.25</v>
      </c>
      <c r="AT272" s="12">
        <f t="shared" si="146"/>
        <v>53</v>
      </c>
      <c r="AU272" s="12">
        <f t="shared" si="147"/>
        <v>0</v>
      </c>
      <c r="AV272" s="12">
        <f t="shared" si="148"/>
        <v>20185</v>
      </c>
      <c r="AW272" s="12">
        <f>MAX(AV$4:AV272)</f>
        <v>25085</v>
      </c>
      <c r="AX272" s="8">
        <f t="shared" si="149"/>
        <v>-0.19533585808251944</v>
      </c>
      <c r="BH272" s="19"/>
      <c r="BI272" s="19"/>
      <c r="BJ272" s="12"/>
      <c r="BK272" s="12"/>
      <c r="BL272" s="12"/>
      <c r="BM272" s="8"/>
    </row>
    <row r="273" spans="1:65" x14ac:dyDescent="0.3">
      <c r="A273" s="1">
        <v>42775</v>
      </c>
      <c r="B273" s="1">
        <v>42775</v>
      </c>
      <c r="C273" s="1" t="s">
        <v>45</v>
      </c>
      <c r="D273" s="3">
        <v>1500</v>
      </c>
      <c r="E273" s="3">
        <v>0</v>
      </c>
      <c r="F273" s="3">
        <f t="shared" si="120"/>
        <v>1500</v>
      </c>
      <c r="G273" s="18">
        <f t="shared" si="121"/>
        <v>0</v>
      </c>
      <c r="H273" s="3" t="s">
        <v>38</v>
      </c>
      <c r="I273" s="18"/>
      <c r="J273" s="18"/>
      <c r="K273" s="18"/>
      <c r="L273" s="18">
        <f t="shared" si="122"/>
        <v>1</v>
      </c>
      <c r="M273" s="18" t="s">
        <v>20</v>
      </c>
      <c r="N273" s="18">
        <v>7</v>
      </c>
      <c r="O273" s="18">
        <v>112940</v>
      </c>
      <c r="P273" s="18">
        <v>113021</v>
      </c>
      <c r="Q273" s="18">
        <v>112716</v>
      </c>
      <c r="R273" s="17">
        <f t="shared" si="123"/>
        <v>8.8000000000000007</v>
      </c>
      <c r="S273" s="17">
        <f t="shared" si="124"/>
        <v>21.7</v>
      </c>
      <c r="U273" s="17">
        <f t="shared" si="125"/>
        <v>-8.8000000000000007</v>
      </c>
      <c r="V273" s="17">
        <f t="shared" si="126"/>
        <v>21.7</v>
      </c>
      <c r="W273" s="7">
        <f t="shared" si="127"/>
        <v>1</v>
      </c>
      <c r="X273" s="7">
        <f t="shared" si="128"/>
        <v>1</v>
      </c>
      <c r="Y273" s="17">
        <f t="shared" si="129"/>
        <v>0</v>
      </c>
      <c r="Z273" s="17"/>
      <c r="AA273" s="17">
        <f t="shared" si="130"/>
        <v>0</v>
      </c>
      <c r="AB273" s="17">
        <f t="shared" si="131"/>
        <v>15</v>
      </c>
      <c r="AC273" s="17">
        <f t="shared" si="132"/>
        <v>580</v>
      </c>
      <c r="AD273" s="7">
        <f t="shared" si="133"/>
        <v>1</v>
      </c>
      <c r="AE273" s="17">
        <f t="shared" si="134"/>
        <v>0</v>
      </c>
      <c r="AF273" s="17">
        <f t="shared" si="135"/>
        <v>0</v>
      </c>
      <c r="AG273" s="17">
        <f t="shared" si="136"/>
        <v>0</v>
      </c>
      <c r="AH273" s="17">
        <f t="shared" si="137"/>
        <v>15</v>
      </c>
      <c r="AI273" s="17">
        <f t="shared" si="138"/>
        <v>695</v>
      </c>
      <c r="AJ273" s="18">
        <f t="shared" si="139"/>
        <v>1</v>
      </c>
      <c r="AL273" s="12">
        <f t="shared" si="140"/>
        <v>778</v>
      </c>
      <c r="AM273" s="12">
        <f t="shared" si="141"/>
        <v>38</v>
      </c>
      <c r="AN273" s="12">
        <f t="shared" si="142"/>
        <v>570</v>
      </c>
      <c r="AO273" s="12">
        <f t="shared" si="143"/>
        <v>16700</v>
      </c>
      <c r="AP273" s="12">
        <f>MAX(AO$4:AO273)</f>
        <v>23660</v>
      </c>
      <c r="AQ273" s="8">
        <f t="shared" si="144"/>
        <v>-0.29416737109044799</v>
      </c>
      <c r="AS273" s="12">
        <f t="shared" si="145"/>
        <v>1062.25</v>
      </c>
      <c r="AT273" s="12">
        <f t="shared" si="146"/>
        <v>53</v>
      </c>
      <c r="AU273" s="12">
        <f t="shared" si="147"/>
        <v>795</v>
      </c>
      <c r="AV273" s="12">
        <f t="shared" si="148"/>
        <v>20980</v>
      </c>
      <c r="AW273" s="12">
        <f>MAX(AV$4:AV273)</f>
        <v>25085</v>
      </c>
      <c r="AX273" s="8">
        <f t="shared" si="149"/>
        <v>-0.16364361172015149</v>
      </c>
      <c r="BH273" s="19"/>
      <c r="BI273" s="19"/>
      <c r="BJ273" s="12"/>
      <c r="BK273" s="12"/>
      <c r="BL273" s="12"/>
      <c r="BM273" s="8"/>
    </row>
    <row r="274" spans="1:65" x14ac:dyDescent="0.3">
      <c r="A274" s="1">
        <v>42776</v>
      </c>
      <c r="B274" s="1">
        <v>42776</v>
      </c>
      <c r="C274" s="1" t="s">
        <v>45</v>
      </c>
      <c r="D274" s="3">
        <v>1625</v>
      </c>
      <c r="E274" s="3">
        <v>0</v>
      </c>
      <c r="F274" s="3">
        <f t="shared" si="120"/>
        <v>1625</v>
      </c>
      <c r="G274" s="18">
        <f t="shared" si="121"/>
        <v>0</v>
      </c>
      <c r="H274" s="3" t="s">
        <v>38</v>
      </c>
      <c r="I274" s="18"/>
      <c r="J274" s="18"/>
      <c r="K274" s="18"/>
      <c r="L274" s="18">
        <f t="shared" si="122"/>
        <v>1</v>
      </c>
      <c r="M274" s="18" t="s">
        <v>21</v>
      </c>
      <c r="N274" s="18">
        <v>7</v>
      </c>
      <c r="O274" s="18">
        <v>113290</v>
      </c>
      <c r="P274" s="18">
        <v>113042</v>
      </c>
      <c r="Q274" s="18">
        <v>113606</v>
      </c>
      <c r="R274" s="17">
        <f t="shared" si="123"/>
        <v>25.5</v>
      </c>
      <c r="S274" s="17">
        <f t="shared" si="124"/>
        <v>30.9</v>
      </c>
      <c r="U274" s="17">
        <f t="shared" si="125"/>
        <v>-25.5</v>
      </c>
      <c r="V274" s="17">
        <f t="shared" si="126"/>
        <v>30.9</v>
      </c>
      <c r="W274" s="7">
        <f t="shared" si="127"/>
        <v>1</v>
      </c>
      <c r="X274" s="7">
        <f t="shared" si="128"/>
        <v>1</v>
      </c>
      <c r="Y274" s="17">
        <f t="shared" si="129"/>
        <v>-20</v>
      </c>
      <c r="Z274" s="17"/>
      <c r="AA274" s="17">
        <f t="shared" si="130"/>
        <v>-20</v>
      </c>
      <c r="AB274" s="17">
        <f t="shared" si="131"/>
        <v>-20</v>
      </c>
      <c r="AC274" s="17">
        <f t="shared" si="132"/>
        <v>560</v>
      </c>
      <c r="AD274" s="7">
        <f t="shared" si="133"/>
        <v>0</v>
      </c>
      <c r="AE274" s="17">
        <f t="shared" si="134"/>
        <v>0</v>
      </c>
      <c r="AF274" s="17">
        <f t="shared" si="135"/>
        <v>0</v>
      </c>
      <c r="AG274" s="17">
        <f t="shared" si="136"/>
        <v>0</v>
      </c>
      <c r="AH274" s="17">
        <f t="shared" si="137"/>
        <v>-20</v>
      </c>
      <c r="AI274" s="17">
        <f t="shared" si="138"/>
        <v>675</v>
      </c>
      <c r="AJ274" s="18">
        <f t="shared" si="139"/>
        <v>0</v>
      </c>
      <c r="AL274" s="12">
        <f t="shared" si="140"/>
        <v>835</v>
      </c>
      <c r="AM274" s="12">
        <f t="shared" si="141"/>
        <v>41</v>
      </c>
      <c r="AN274" s="12">
        <f t="shared" si="142"/>
        <v>-820</v>
      </c>
      <c r="AO274" s="12">
        <f t="shared" si="143"/>
        <v>15880</v>
      </c>
      <c r="AP274" s="12">
        <f>MAX(AO$4:AO274)</f>
        <v>23660</v>
      </c>
      <c r="AQ274" s="8">
        <f t="shared" si="144"/>
        <v>-0.32882502113271345</v>
      </c>
      <c r="AS274" s="12">
        <f t="shared" si="145"/>
        <v>1062.25</v>
      </c>
      <c r="AT274" s="12">
        <f t="shared" si="146"/>
        <v>53</v>
      </c>
      <c r="AU274" s="12">
        <f t="shared" si="147"/>
        <v>-1060</v>
      </c>
      <c r="AV274" s="12">
        <f t="shared" si="148"/>
        <v>19920</v>
      </c>
      <c r="AW274" s="12">
        <f>MAX(AV$4:AV274)</f>
        <v>25085</v>
      </c>
      <c r="AX274" s="8">
        <f t="shared" si="149"/>
        <v>-0.20589994020330876</v>
      </c>
      <c r="BH274" s="19"/>
      <c r="BI274" s="19"/>
      <c r="BJ274" s="12"/>
      <c r="BK274" s="12"/>
      <c r="BL274" s="12"/>
      <c r="BM274" s="8"/>
    </row>
    <row r="275" spans="1:65" x14ac:dyDescent="0.3">
      <c r="A275" s="1">
        <v>42779</v>
      </c>
      <c r="B275" s="1">
        <v>42779</v>
      </c>
      <c r="C275" s="1" t="s">
        <v>45</v>
      </c>
      <c r="D275" s="3">
        <v>1345</v>
      </c>
      <c r="E275" s="3">
        <v>0</v>
      </c>
      <c r="F275" s="3">
        <f t="shared" si="120"/>
        <v>1345</v>
      </c>
      <c r="G275" s="18">
        <f t="shared" si="121"/>
        <v>0</v>
      </c>
      <c r="H275" s="3" t="s">
        <v>38</v>
      </c>
      <c r="I275" s="18"/>
      <c r="J275" s="18"/>
      <c r="K275" s="18"/>
      <c r="L275" s="18">
        <f t="shared" si="122"/>
        <v>1</v>
      </c>
      <c r="M275" s="18" t="s">
        <v>20</v>
      </c>
      <c r="N275" s="18">
        <v>7</v>
      </c>
      <c r="O275" s="18">
        <v>113910</v>
      </c>
      <c r="P275" s="18">
        <v>114056</v>
      </c>
      <c r="Q275" s="18">
        <v>113242</v>
      </c>
      <c r="R275" s="17">
        <f t="shared" si="123"/>
        <v>15.3</v>
      </c>
      <c r="S275" s="17">
        <f t="shared" si="124"/>
        <v>66.099999999999994</v>
      </c>
      <c r="U275" s="17">
        <f t="shared" si="125"/>
        <v>-15.3</v>
      </c>
      <c r="V275" s="17">
        <f t="shared" si="126"/>
        <v>66.099999999999994</v>
      </c>
      <c r="W275" s="7">
        <f t="shared" si="127"/>
        <v>1</v>
      </c>
      <c r="X275" s="7">
        <f t="shared" si="128"/>
        <v>1</v>
      </c>
      <c r="Y275" s="17">
        <f t="shared" si="129"/>
        <v>0</v>
      </c>
      <c r="Z275" s="17"/>
      <c r="AA275" s="17">
        <f t="shared" si="130"/>
        <v>0</v>
      </c>
      <c r="AB275" s="17">
        <f t="shared" si="131"/>
        <v>15</v>
      </c>
      <c r="AC275" s="17">
        <f t="shared" si="132"/>
        <v>575</v>
      </c>
      <c r="AD275" s="7">
        <f t="shared" si="133"/>
        <v>1</v>
      </c>
      <c r="AE275" s="17">
        <f t="shared" si="134"/>
        <v>0</v>
      </c>
      <c r="AF275" s="17">
        <f t="shared" si="135"/>
        <v>0</v>
      </c>
      <c r="AG275" s="17">
        <f t="shared" si="136"/>
        <v>0</v>
      </c>
      <c r="AH275" s="17">
        <f t="shared" si="137"/>
        <v>15</v>
      </c>
      <c r="AI275" s="17">
        <f t="shared" si="138"/>
        <v>690</v>
      </c>
      <c r="AJ275" s="18">
        <f t="shared" si="139"/>
        <v>1</v>
      </c>
      <c r="AL275" s="12">
        <f t="shared" si="140"/>
        <v>794</v>
      </c>
      <c r="AM275" s="12">
        <f t="shared" si="141"/>
        <v>39</v>
      </c>
      <c r="AN275" s="12">
        <f t="shared" si="142"/>
        <v>585</v>
      </c>
      <c r="AO275" s="12">
        <f t="shared" si="143"/>
        <v>16465</v>
      </c>
      <c r="AP275" s="12">
        <f>MAX(AO$4:AO275)</f>
        <v>23660</v>
      </c>
      <c r="AQ275" s="8">
        <f t="shared" si="144"/>
        <v>-0.3040997464074387</v>
      </c>
      <c r="AS275" s="12">
        <f t="shared" si="145"/>
        <v>1062.25</v>
      </c>
      <c r="AT275" s="12">
        <f t="shared" si="146"/>
        <v>53</v>
      </c>
      <c r="AU275" s="12">
        <f t="shared" si="147"/>
        <v>795</v>
      </c>
      <c r="AV275" s="12">
        <f t="shared" si="148"/>
        <v>20715</v>
      </c>
      <c r="AW275" s="12">
        <f>MAX(AV$4:AV275)</f>
        <v>25085</v>
      </c>
      <c r="AX275" s="8">
        <f t="shared" si="149"/>
        <v>-0.17420769384094081</v>
      </c>
      <c r="BH275" s="19"/>
      <c r="BI275" s="19"/>
      <c r="BJ275" s="12"/>
      <c r="BK275" s="12"/>
      <c r="BL275" s="12"/>
      <c r="BM275" s="8"/>
    </row>
    <row r="276" spans="1:65" x14ac:dyDescent="0.3">
      <c r="A276" s="1">
        <v>42779</v>
      </c>
      <c r="B276" s="1">
        <v>42779</v>
      </c>
      <c r="C276" s="1" t="s">
        <v>45</v>
      </c>
      <c r="D276" s="3">
        <v>1525</v>
      </c>
      <c r="E276" s="3">
        <v>0</v>
      </c>
      <c r="F276" s="3">
        <f t="shared" si="120"/>
        <v>1525</v>
      </c>
      <c r="G276" s="18">
        <f t="shared" si="121"/>
        <v>0</v>
      </c>
      <c r="H276" s="3" t="s">
        <v>37</v>
      </c>
      <c r="I276" s="18"/>
      <c r="J276" s="18"/>
      <c r="K276" s="18"/>
      <c r="L276" s="18">
        <f t="shared" si="122"/>
        <v>1</v>
      </c>
      <c r="M276" s="18" t="s">
        <v>21</v>
      </c>
      <c r="N276" s="18">
        <v>8</v>
      </c>
      <c r="O276" s="18">
        <v>76430</v>
      </c>
      <c r="P276" s="18">
        <v>76303</v>
      </c>
      <c r="Q276" s="18">
        <v>76953</v>
      </c>
      <c r="R276" s="17">
        <f t="shared" si="123"/>
        <v>13.5</v>
      </c>
      <c r="S276" s="17">
        <f t="shared" si="124"/>
        <v>51.5</v>
      </c>
      <c r="U276" s="17">
        <f t="shared" si="125"/>
        <v>-13.5</v>
      </c>
      <c r="V276" s="17">
        <f t="shared" si="126"/>
        <v>51.5</v>
      </c>
      <c r="W276" s="7">
        <f t="shared" si="127"/>
        <v>1</v>
      </c>
      <c r="X276" s="7">
        <f t="shared" si="128"/>
        <v>1</v>
      </c>
      <c r="Y276" s="17">
        <f t="shared" si="129"/>
        <v>0</v>
      </c>
      <c r="Z276" s="17"/>
      <c r="AA276" s="17">
        <f t="shared" si="130"/>
        <v>0</v>
      </c>
      <c r="AB276" s="17">
        <f t="shared" si="131"/>
        <v>15</v>
      </c>
      <c r="AC276" s="17">
        <f t="shared" si="132"/>
        <v>590</v>
      </c>
      <c r="AD276" s="7">
        <f t="shared" si="133"/>
        <v>1</v>
      </c>
      <c r="AE276" s="17">
        <f t="shared" si="134"/>
        <v>0</v>
      </c>
      <c r="AF276" s="17">
        <f t="shared" si="135"/>
        <v>0</v>
      </c>
      <c r="AG276" s="17">
        <f t="shared" si="136"/>
        <v>0</v>
      </c>
      <c r="AH276" s="17">
        <f t="shared" si="137"/>
        <v>15</v>
      </c>
      <c r="AI276" s="17">
        <f t="shared" si="138"/>
        <v>705</v>
      </c>
      <c r="AJ276" s="18">
        <f t="shared" si="139"/>
        <v>1</v>
      </c>
      <c r="AL276" s="12">
        <f t="shared" si="140"/>
        <v>794</v>
      </c>
      <c r="AM276" s="12">
        <f t="shared" si="141"/>
        <v>39</v>
      </c>
      <c r="AN276" s="12">
        <f t="shared" si="142"/>
        <v>585</v>
      </c>
      <c r="AO276" s="12">
        <f t="shared" si="143"/>
        <v>17050</v>
      </c>
      <c r="AP276" s="12">
        <f>MAX(AO$4:AO276)</f>
        <v>23660</v>
      </c>
      <c r="AQ276" s="8">
        <f t="shared" si="144"/>
        <v>-0.27937447168216401</v>
      </c>
      <c r="AS276" s="12">
        <f t="shared" si="145"/>
        <v>1062.25</v>
      </c>
      <c r="AT276" s="12">
        <f t="shared" si="146"/>
        <v>53</v>
      </c>
      <c r="AU276" s="12">
        <f t="shared" si="147"/>
        <v>795</v>
      </c>
      <c r="AV276" s="12">
        <f t="shared" si="148"/>
        <v>21510</v>
      </c>
      <c r="AW276" s="12">
        <f>MAX(AV$4:AV276)</f>
        <v>25085</v>
      </c>
      <c r="AX276" s="8">
        <f t="shared" si="149"/>
        <v>-0.14251544747857287</v>
      </c>
      <c r="BH276" s="19"/>
      <c r="BI276" s="19"/>
      <c r="BJ276" s="12"/>
      <c r="BK276" s="12"/>
      <c r="BL276" s="12"/>
      <c r="BM276" s="8"/>
    </row>
    <row r="277" spans="1:65" x14ac:dyDescent="0.3">
      <c r="A277" s="1">
        <v>42779</v>
      </c>
      <c r="B277" s="1">
        <v>42779</v>
      </c>
      <c r="C277" s="1" t="s">
        <v>45</v>
      </c>
      <c r="D277" s="3">
        <v>1540</v>
      </c>
      <c r="E277" s="3">
        <v>0</v>
      </c>
      <c r="F277" s="3">
        <f t="shared" si="120"/>
        <v>1540</v>
      </c>
      <c r="G277" s="18">
        <f t="shared" si="121"/>
        <v>0</v>
      </c>
      <c r="H277" s="3" t="s">
        <v>37</v>
      </c>
      <c r="I277" s="18"/>
      <c r="J277" s="18"/>
      <c r="K277" s="18"/>
      <c r="L277" s="18">
        <f t="shared" si="122"/>
        <v>1</v>
      </c>
      <c r="M277" s="18" t="s">
        <v>21</v>
      </c>
      <c r="N277" s="18">
        <v>8</v>
      </c>
      <c r="O277" s="18">
        <v>76280</v>
      </c>
      <c r="P277" s="18">
        <v>76306</v>
      </c>
      <c r="Q277" s="18">
        <v>76953</v>
      </c>
      <c r="R277" s="17">
        <f t="shared" si="123"/>
        <v>-1.8</v>
      </c>
      <c r="S277" s="17">
        <f t="shared" si="124"/>
        <v>66.5</v>
      </c>
      <c r="U277" s="17">
        <f t="shared" si="125"/>
        <v>1.8</v>
      </c>
      <c r="V277" s="17">
        <f t="shared" si="126"/>
        <v>66.5</v>
      </c>
      <c r="W277" s="7">
        <f t="shared" si="127"/>
        <v>0</v>
      </c>
      <c r="X277" s="7">
        <f t="shared" si="128"/>
        <v>0</v>
      </c>
      <c r="Y277" s="17">
        <f t="shared" si="129"/>
        <v>0</v>
      </c>
      <c r="Z277" s="17"/>
      <c r="AA277" s="17">
        <f t="shared" si="130"/>
        <v>0</v>
      </c>
      <c r="AB277" s="17">
        <f t="shared" si="131"/>
        <v>0</v>
      </c>
      <c r="AC277" s="17">
        <f t="shared" si="132"/>
        <v>590</v>
      </c>
      <c r="AD277" s="7">
        <f t="shared" si="133"/>
        <v>0</v>
      </c>
      <c r="AE277" s="17">
        <f t="shared" si="134"/>
        <v>0</v>
      </c>
      <c r="AF277" s="17">
        <f t="shared" si="135"/>
        <v>0</v>
      </c>
      <c r="AG277" s="17">
        <f t="shared" si="136"/>
        <v>0</v>
      </c>
      <c r="AH277" s="17">
        <f t="shared" si="137"/>
        <v>0</v>
      </c>
      <c r="AI277" s="17">
        <f t="shared" si="138"/>
        <v>705</v>
      </c>
      <c r="AJ277" s="18">
        <f t="shared" si="139"/>
        <v>0</v>
      </c>
      <c r="AL277" s="12">
        <f t="shared" si="140"/>
        <v>794</v>
      </c>
      <c r="AM277" s="12">
        <f t="shared" si="141"/>
        <v>39</v>
      </c>
      <c r="AN277" s="12">
        <f t="shared" si="142"/>
        <v>0</v>
      </c>
      <c r="AO277" s="12">
        <f t="shared" si="143"/>
        <v>17050</v>
      </c>
      <c r="AP277" s="12">
        <f>MAX(AO$4:AO277)</f>
        <v>23660</v>
      </c>
      <c r="AQ277" s="8">
        <f t="shared" si="144"/>
        <v>-0.27937447168216401</v>
      </c>
      <c r="AS277" s="12">
        <f t="shared" si="145"/>
        <v>1062.25</v>
      </c>
      <c r="AT277" s="12">
        <f t="shared" si="146"/>
        <v>53</v>
      </c>
      <c r="AU277" s="12">
        <f t="shared" si="147"/>
        <v>0</v>
      </c>
      <c r="AV277" s="12">
        <f t="shared" si="148"/>
        <v>21510</v>
      </c>
      <c r="AW277" s="12">
        <f>MAX(AV$4:AV277)</f>
        <v>25085</v>
      </c>
      <c r="AX277" s="8">
        <f t="shared" si="149"/>
        <v>-0.14251544747857287</v>
      </c>
      <c r="BH277" s="19"/>
      <c r="BI277" s="19"/>
      <c r="BJ277" s="12"/>
      <c r="BK277" s="12"/>
      <c r="BL277" s="12"/>
      <c r="BM277" s="8"/>
    </row>
    <row r="278" spans="1:65" x14ac:dyDescent="0.3">
      <c r="A278" s="1">
        <v>42780</v>
      </c>
      <c r="B278" s="1">
        <v>42780</v>
      </c>
      <c r="C278" s="1" t="s">
        <v>45</v>
      </c>
      <c r="D278" s="3">
        <v>55</v>
      </c>
      <c r="E278" s="3">
        <v>0</v>
      </c>
      <c r="F278" s="3">
        <f t="shared" si="120"/>
        <v>55</v>
      </c>
      <c r="G278" s="18">
        <f t="shared" si="121"/>
        <v>0</v>
      </c>
      <c r="H278" s="3" t="s">
        <v>43</v>
      </c>
      <c r="I278" s="18"/>
      <c r="J278" s="18"/>
      <c r="K278" s="18"/>
      <c r="L278" s="18">
        <f t="shared" si="122"/>
        <v>1</v>
      </c>
      <c r="M278" s="18" t="s">
        <v>20</v>
      </c>
      <c r="N278" s="18">
        <v>20</v>
      </c>
      <c r="O278" s="18">
        <v>130940</v>
      </c>
      <c r="P278" s="18">
        <v>130950</v>
      </c>
      <c r="Q278" s="18">
        <v>130646</v>
      </c>
      <c r="R278" s="17">
        <f t="shared" si="123"/>
        <v>3</v>
      </c>
      <c r="S278" s="17">
        <f t="shared" si="124"/>
        <v>27.4</v>
      </c>
      <c r="U278" s="17">
        <f t="shared" si="125"/>
        <v>-3</v>
      </c>
      <c r="V278" s="17">
        <f t="shared" si="126"/>
        <v>27.4</v>
      </c>
      <c r="W278" s="7">
        <f t="shared" si="127"/>
        <v>1</v>
      </c>
      <c r="X278" s="7">
        <f t="shared" si="128"/>
        <v>1</v>
      </c>
      <c r="Y278" s="17">
        <f t="shared" si="129"/>
        <v>0</v>
      </c>
      <c r="Z278" s="17"/>
      <c r="AA278" s="17">
        <f t="shared" si="130"/>
        <v>0</v>
      </c>
      <c r="AB278" s="17">
        <f t="shared" si="131"/>
        <v>15</v>
      </c>
      <c r="AC278" s="17">
        <f t="shared" si="132"/>
        <v>605</v>
      </c>
      <c r="AD278" s="7">
        <f t="shared" si="133"/>
        <v>1</v>
      </c>
      <c r="AE278" s="17">
        <f t="shared" si="134"/>
        <v>0</v>
      </c>
      <c r="AF278" s="17">
        <f t="shared" si="135"/>
        <v>0</v>
      </c>
      <c r="AG278" s="17">
        <f t="shared" si="136"/>
        <v>0</v>
      </c>
      <c r="AH278" s="17">
        <f t="shared" si="137"/>
        <v>15</v>
      </c>
      <c r="AI278" s="17">
        <f t="shared" si="138"/>
        <v>720</v>
      </c>
      <c r="AJ278" s="18">
        <f t="shared" si="139"/>
        <v>1</v>
      </c>
      <c r="AL278" s="12">
        <f t="shared" si="140"/>
        <v>852.5</v>
      </c>
      <c r="AM278" s="12">
        <f t="shared" si="141"/>
        <v>42</v>
      </c>
      <c r="AN278" s="12">
        <f t="shared" si="142"/>
        <v>630</v>
      </c>
      <c r="AO278" s="12">
        <f t="shared" si="143"/>
        <v>17680</v>
      </c>
      <c r="AP278" s="12">
        <f>MAX(AO$4:AO278)</f>
        <v>23660</v>
      </c>
      <c r="AQ278" s="8">
        <f t="shared" si="144"/>
        <v>-0.25274725274725274</v>
      </c>
      <c r="AS278" s="12">
        <f t="shared" si="145"/>
        <v>1062.25</v>
      </c>
      <c r="AT278" s="12">
        <f t="shared" si="146"/>
        <v>53</v>
      </c>
      <c r="AU278" s="12">
        <f t="shared" si="147"/>
        <v>795</v>
      </c>
      <c r="AV278" s="12">
        <f t="shared" si="148"/>
        <v>22305</v>
      </c>
      <c r="AW278" s="12">
        <f>MAX(AV$4:AV278)</f>
        <v>25085</v>
      </c>
      <c r="AX278" s="8">
        <f t="shared" si="149"/>
        <v>-0.1108232011162049</v>
      </c>
      <c r="BH278" s="19"/>
      <c r="BI278" s="19"/>
      <c r="BJ278" s="12"/>
      <c r="BK278" s="12"/>
      <c r="BL278" s="12"/>
      <c r="BM278" s="8"/>
    </row>
    <row r="279" spans="1:65" x14ac:dyDescent="0.3">
      <c r="A279" s="1">
        <v>42779</v>
      </c>
      <c r="B279" s="1">
        <v>42780</v>
      </c>
      <c r="C279" s="1" t="s">
        <v>45</v>
      </c>
      <c r="D279" s="3">
        <v>130</v>
      </c>
      <c r="E279" s="3">
        <v>0</v>
      </c>
      <c r="F279" s="3">
        <f t="shared" si="120"/>
        <v>130</v>
      </c>
      <c r="G279" s="18">
        <f t="shared" si="121"/>
        <v>1</v>
      </c>
      <c r="H279" s="3" t="s">
        <v>37</v>
      </c>
      <c r="I279" s="18"/>
      <c r="J279" s="18"/>
      <c r="K279" s="18"/>
      <c r="L279" s="18">
        <f t="shared" si="122"/>
        <v>1</v>
      </c>
      <c r="M279" s="18" t="s">
        <v>20</v>
      </c>
      <c r="N279" s="18">
        <v>8</v>
      </c>
      <c r="O279" s="18">
        <v>76710</v>
      </c>
      <c r="P279" s="18">
        <v>76958</v>
      </c>
      <c r="Q279" s="18">
        <v>76634</v>
      </c>
      <c r="R279" s="17">
        <f t="shared" si="123"/>
        <v>25.6</v>
      </c>
      <c r="S279" s="17">
        <f t="shared" si="124"/>
        <v>6.8</v>
      </c>
      <c r="U279" s="17">
        <f t="shared" si="125"/>
        <v>-25.6</v>
      </c>
      <c r="V279" s="17">
        <f t="shared" si="126"/>
        <v>6.8</v>
      </c>
      <c r="W279" s="7">
        <f t="shared" si="127"/>
        <v>1</v>
      </c>
      <c r="X279" s="7">
        <f t="shared" si="128"/>
        <v>1</v>
      </c>
      <c r="Y279" s="17">
        <f t="shared" si="129"/>
        <v>-20</v>
      </c>
      <c r="Z279" s="17"/>
      <c r="AA279" s="17">
        <f t="shared" si="130"/>
        <v>-20</v>
      </c>
      <c r="AB279" s="17">
        <f t="shared" si="131"/>
        <v>-20</v>
      </c>
      <c r="AC279" s="17">
        <f t="shared" si="132"/>
        <v>585</v>
      </c>
      <c r="AD279" s="7">
        <f t="shared" si="133"/>
        <v>0</v>
      </c>
      <c r="AE279" s="17">
        <f t="shared" si="134"/>
        <v>0</v>
      </c>
      <c r="AF279" s="17">
        <f t="shared" si="135"/>
        <v>0</v>
      </c>
      <c r="AG279" s="17">
        <f t="shared" si="136"/>
        <v>0</v>
      </c>
      <c r="AH279" s="17">
        <f t="shared" si="137"/>
        <v>-20</v>
      </c>
      <c r="AI279" s="17">
        <f t="shared" si="138"/>
        <v>700</v>
      </c>
      <c r="AJ279" s="18">
        <f t="shared" si="139"/>
        <v>0</v>
      </c>
      <c r="AL279" s="12">
        <f t="shared" si="140"/>
        <v>852.5</v>
      </c>
      <c r="AM279" s="12">
        <f t="shared" si="141"/>
        <v>42</v>
      </c>
      <c r="AN279" s="12">
        <f t="shared" si="142"/>
        <v>-840</v>
      </c>
      <c r="AO279" s="12">
        <f t="shared" si="143"/>
        <v>16840</v>
      </c>
      <c r="AP279" s="12">
        <f>MAX(AO$4:AO279)</f>
        <v>23660</v>
      </c>
      <c r="AQ279" s="8">
        <f t="shared" si="144"/>
        <v>-0.28825021132713441</v>
      </c>
      <c r="AS279" s="12">
        <f t="shared" si="145"/>
        <v>1062.25</v>
      </c>
      <c r="AT279" s="12">
        <f t="shared" si="146"/>
        <v>53</v>
      </c>
      <c r="AU279" s="12">
        <f t="shared" si="147"/>
        <v>-1060</v>
      </c>
      <c r="AV279" s="12">
        <f t="shared" si="148"/>
        <v>21245</v>
      </c>
      <c r="AW279" s="12">
        <f>MAX(AV$4:AV279)</f>
        <v>25085</v>
      </c>
      <c r="AX279" s="8">
        <f t="shared" si="149"/>
        <v>-0.15307952959936216</v>
      </c>
      <c r="BH279" s="19"/>
      <c r="BI279" s="19"/>
      <c r="BJ279" s="12"/>
      <c r="BK279" s="12"/>
      <c r="BL279" s="12"/>
      <c r="BM279" s="8"/>
    </row>
    <row r="280" spans="1:65" x14ac:dyDescent="0.3">
      <c r="A280" s="1">
        <v>42776</v>
      </c>
      <c r="B280" s="1">
        <v>42780</v>
      </c>
      <c r="C280" s="1" t="s">
        <v>45</v>
      </c>
      <c r="D280" s="3">
        <v>1330</v>
      </c>
      <c r="E280" s="3">
        <v>0</v>
      </c>
      <c r="F280" s="3">
        <f t="shared" si="120"/>
        <v>1330</v>
      </c>
      <c r="G280" s="18">
        <f t="shared" si="121"/>
        <v>4</v>
      </c>
      <c r="H280" s="3" t="s">
        <v>43</v>
      </c>
      <c r="I280" s="18"/>
      <c r="J280" s="18"/>
      <c r="K280" s="18"/>
      <c r="L280" s="18">
        <f t="shared" si="122"/>
        <v>1</v>
      </c>
      <c r="M280" s="18" t="s">
        <v>21</v>
      </c>
      <c r="N280" s="18">
        <v>10</v>
      </c>
      <c r="O280" s="18">
        <v>130240</v>
      </c>
      <c r="P280" s="18">
        <v>130239</v>
      </c>
      <c r="Q280" s="18">
        <v>131062</v>
      </c>
      <c r="R280" s="17">
        <f t="shared" si="123"/>
        <v>1.1000000000000001</v>
      </c>
      <c r="S280" s="17">
        <f t="shared" si="124"/>
        <v>81.2</v>
      </c>
      <c r="U280" s="17">
        <f t="shared" si="125"/>
        <v>-1.1000000000000001</v>
      </c>
      <c r="V280" s="17">
        <f t="shared" si="126"/>
        <v>81.2</v>
      </c>
      <c r="W280" s="7">
        <f t="shared" si="127"/>
        <v>1</v>
      </c>
      <c r="X280" s="7">
        <f t="shared" si="128"/>
        <v>1</v>
      </c>
      <c r="Y280" s="17">
        <f t="shared" si="129"/>
        <v>0</v>
      </c>
      <c r="Z280" s="17"/>
      <c r="AA280" s="17">
        <f t="shared" si="130"/>
        <v>0</v>
      </c>
      <c r="AB280" s="17">
        <f t="shared" si="131"/>
        <v>15</v>
      </c>
      <c r="AC280" s="17">
        <f t="shared" si="132"/>
        <v>600</v>
      </c>
      <c r="AD280" s="7">
        <f t="shared" si="133"/>
        <v>1</v>
      </c>
      <c r="AE280" s="17">
        <f t="shared" si="134"/>
        <v>0</v>
      </c>
      <c r="AF280" s="17">
        <f t="shared" si="135"/>
        <v>0</v>
      </c>
      <c r="AG280" s="17">
        <f t="shared" si="136"/>
        <v>0</v>
      </c>
      <c r="AH280" s="17">
        <f t="shared" si="137"/>
        <v>15</v>
      </c>
      <c r="AI280" s="17">
        <f t="shared" si="138"/>
        <v>715</v>
      </c>
      <c r="AJ280" s="18">
        <f t="shared" si="139"/>
        <v>1</v>
      </c>
      <c r="AL280" s="12">
        <f t="shared" si="140"/>
        <v>852.5</v>
      </c>
      <c r="AM280" s="12">
        <f t="shared" si="141"/>
        <v>42</v>
      </c>
      <c r="AN280" s="12">
        <f t="shared" si="142"/>
        <v>630</v>
      </c>
      <c r="AO280" s="12">
        <f t="shared" si="143"/>
        <v>17470</v>
      </c>
      <c r="AP280" s="12">
        <f>MAX(AO$4:AO280)</f>
        <v>23660</v>
      </c>
      <c r="AQ280" s="8">
        <f t="shared" si="144"/>
        <v>-0.26162299239222314</v>
      </c>
      <c r="AS280" s="12">
        <f t="shared" si="145"/>
        <v>1062.25</v>
      </c>
      <c r="AT280" s="12">
        <f t="shared" si="146"/>
        <v>53</v>
      </c>
      <c r="AU280" s="12">
        <f t="shared" si="147"/>
        <v>795</v>
      </c>
      <c r="AV280" s="12">
        <f t="shared" si="148"/>
        <v>22040</v>
      </c>
      <c r="AW280" s="12">
        <f>MAX(AV$4:AV280)</f>
        <v>25085</v>
      </c>
      <c r="AX280" s="8">
        <f t="shared" si="149"/>
        <v>-0.12138728323699421</v>
      </c>
      <c r="BH280" s="19"/>
      <c r="BI280" s="19"/>
      <c r="BJ280" s="12"/>
      <c r="BK280" s="12"/>
      <c r="BL280" s="12"/>
      <c r="BM280" s="8"/>
    </row>
    <row r="281" spans="1:65" x14ac:dyDescent="0.3">
      <c r="A281" s="1">
        <v>42780</v>
      </c>
      <c r="B281" s="1">
        <v>42780</v>
      </c>
      <c r="C281" s="1" t="s">
        <v>45</v>
      </c>
      <c r="D281" s="3">
        <v>1500</v>
      </c>
      <c r="E281" s="3">
        <v>0</v>
      </c>
      <c r="F281" s="3">
        <f t="shared" si="120"/>
        <v>1500</v>
      </c>
      <c r="G281" s="18">
        <f t="shared" si="121"/>
        <v>0</v>
      </c>
      <c r="H281" s="3" t="s">
        <v>43</v>
      </c>
      <c r="I281" s="18"/>
      <c r="J281" s="18"/>
      <c r="K281" s="18" t="s">
        <v>11</v>
      </c>
      <c r="L281" s="18">
        <f t="shared" si="122"/>
        <v>1</v>
      </c>
      <c r="M281" s="18" t="s">
        <v>20</v>
      </c>
      <c r="N281" s="18">
        <v>10</v>
      </c>
      <c r="O281" s="18">
        <v>130670</v>
      </c>
      <c r="P281" s="18">
        <v>130751</v>
      </c>
      <c r="Q281" s="18">
        <v>130539</v>
      </c>
      <c r="R281" s="17">
        <f t="shared" si="123"/>
        <v>9.1</v>
      </c>
      <c r="S281" s="17">
        <f t="shared" si="124"/>
        <v>12.1</v>
      </c>
      <c r="U281" s="17">
        <f t="shared" si="125"/>
        <v>-9.1</v>
      </c>
      <c r="V281" s="17">
        <f t="shared" si="126"/>
        <v>12.1</v>
      </c>
      <c r="W281" s="7">
        <f t="shared" si="127"/>
        <v>1</v>
      </c>
      <c r="X281" s="7">
        <f t="shared" si="128"/>
        <v>0</v>
      </c>
      <c r="Y281" s="17">
        <f t="shared" si="129"/>
        <v>0</v>
      </c>
      <c r="Z281" s="17"/>
      <c r="AA281" s="17">
        <f t="shared" si="130"/>
        <v>-20</v>
      </c>
      <c r="AB281" s="17">
        <f t="shared" si="131"/>
        <v>-20</v>
      </c>
      <c r="AC281" s="17">
        <f t="shared" si="132"/>
        <v>580</v>
      </c>
      <c r="AD281" s="7">
        <f t="shared" si="133"/>
        <v>0</v>
      </c>
      <c r="AE281" s="17">
        <f t="shared" si="134"/>
        <v>0</v>
      </c>
      <c r="AF281" s="17">
        <f t="shared" si="135"/>
        <v>-20</v>
      </c>
      <c r="AG281" s="17">
        <f t="shared" si="136"/>
        <v>0</v>
      </c>
      <c r="AH281" s="17">
        <f t="shared" si="137"/>
        <v>0</v>
      </c>
      <c r="AI281" s="17">
        <f t="shared" si="138"/>
        <v>715</v>
      </c>
      <c r="AJ281" s="18">
        <f t="shared" si="139"/>
        <v>0</v>
      </c>
      <c r="AL281" s="12">
        <f t="shared" si="140"/>
        <v>852.5</v>
      </c>
      <c r="AM281" s="12">
        <f t="shared" si="141"/>
        <v>42</v>
      </c>
      <c r="AN281" s="12">
        <f t="shared" si="142"/>
        <v>-840</v>
      </c>
      <c r="AO281" s="12">
        <f t="shared" si="143"/>
        <v>16630</v>
      </c>
      <c r="AP281" s="12">
        <f>MAX(AO$4:AO281)</f>
        <v>23660</v>
      </c>
      <c r="AQ281" s="8">
        <f t="shared" si="144"/>
        <v>-0.29712595097210481</v>
      </c>
      <c r="AS281" s="12">
        <f t="shared" si="145"/>
        <v>1062.25</v>
      </c>
      <c r="AT281" s="12">
        <f t="shared" si="146"/>
        <v>53</v>
      </c>
      <c r="AU281" s="12">
        <f t="shared" si="147"/>
        <v>0</v>
      </c>
      <c r="AV281" s="12">
        <f t="shared" si="148"/>
        <v>22040</v>
      </c>
      <c r="AW281" s="12">
        <f>MAX(AV$4:AV281)</f>
        <v>25085</v>
      </c>
      <c r="AX281" s="8">
        <f t="shared" si="149"/>
        <v>-0.12138728323699421</v>
      </c>
      <c r="BH281" s="19"/>
      <c r="BI281" s="19"/>
      <c r="BJ281" s="12"/>
      <c r="BK281" s="12"/>
      <c r="BL281" s="12"/>
      <c r="BM281" s="8"/>
    </row>
    <row r="282" spans="1:65" x14ac:dyDescent="0.3">
      <c r="A282" s="1">
        <v>42780</v>
      </c>
      <c r="B282" s="1">
        <v>42780</v>
      </c>
      <c r="C282" s="1" t="s">
        <v>45</v>
      </c>
      <c r="D282" s="3">
        <v>1500</v>
      </c>
      <c r="E282" s="3">
        <v>0</v>
      </c>
      <c r="F282" s="3">
        <f t="shared" si="120"/>
        <v>1500</v>
      </c>
      <c r="G282" s="18">
        <f t="shared" si="121"/>
        <v>0</v>
      </c>
      <c r="H282" s="3" t="s">
        <v>43</v>
      </c>
      <c r="I282" s="18"/>
      <c r="J282" s="18"/>
      <c r="K282" s="18" t="s">
        <v>11</v>
      </c>
      <c r="L282" s="18">
        <f t="shared" si="122"/>
        <v>1</v>
      </c>
      <c r="M282" s="18" t="s">
        <v>20</v>
      </c>
      <c r="N282" s="18">
        <v>10</v>
      </c>
      <c r="O282" s="18">
        <v>130880</v>
      </c>
      <c r="P282" s="18">
        <v>131062</v>
      </c>
      <c r="Q282" s="18">
        <v>130545</v>
      </c>
      <c r="R282" s="17">
        <f t="shared" si="123"/>
        <v>19.2</v>
      </c>
      <c r="S282" s="17">
        <f t="shared" si="124"/>
        <v>32.5</v>
      </c>
      <c r="U282" s="17">
        <f t="shared" si="125"/>
        <v>-19.2</v>
      </c>
      <c r="V282" s="17">
        <f t="shared" si="126"/>
        <v>32.5</v>
      </c>
      <c r="W282" s="7">
        <f t="shared" si="127"/>
        <v>1</v>
      </c>
      <c r="X282" s="7">
        <f t="shared" si="128"/>
        <v>0</v>
      </c>
      <c r="Y282" s="17">
        <f t="shared" si="129"/>
        <v>0</v>
      </c>
      <c r="Z282" s="17"/>
      <c r="AA282" s="17">
        <f t="shared" si="130"/>
        <v>0</v>
      </c>
      <c r="AB282" s="17">
        <f t="shared" si="131"/>
        <v>15</v>
      </c>
      <c r="AC282" s="17">
        <f t="shared" si="132"/>
        <v>595</v>
      </c>
      <c r="AD282" s="7">
        <f t="shared" si="133"/>
        <v>1</v>
      </c>
      <c r="AE282" s="17">
        <f t="shared" si="134"/>
        <v>0</v>
      </c>
      <c r="AF282" s="17">
        <f t="shared" si="135"/>
        <v>15</v>
      </c>
      <c r="AG282" s="17">
        <f t="shared" si="136"/>
        <v>0</v>
      </c>
      <c r="AH282" s="17">
        <f t="shared" si="137"/>
        <v>0</v>
      </c>
      <c r="AI282" s="17">
        <f t="shared" si="138"/>
        <v>715</v>
      </c>
      <c r="AJ282" s="18">
        <f t="shared" si="139"/>
        <v>0</v>
      </c>
      <c r="AL282" s="12">
        <f t="shared" si="140"/>
        <v>852.5</v>
      </c>
      <c r="AM282" s="12">
        <f t="shared" si="141"/>
        <v>42</v>
      </c>
      <c r="AN282" s="12">
        <f t="shared" si="142"/>
        <v>630</v>
      </c>
      <c r="AO282" s="12">
        <f t="shared" si="143"/>
        <v>17260</v>
      </c>
      <c r="AP282" s="12">
        <f>MAX(AO$4:AO282)</f>
        <v>23660</v>
      </c>
      <c r="AQ282" s="8">
        <f t="shared" si="144"/>
        <v>-0.2704987320371936</v>
      </c>
      <c r="AS282" s="12">
        <f t="shared" si="145"/>
        <v>1062.25</v>
      </c>
      <c r="AT282" s="12">
        <f t="shared" si="146"/>
        <v>53</v>
      </c>
      <c r="AU282" s="12">
        <f t="shared" si="147"/>
        <v>0</v>
      </c>
      <c r="AV282" s="12">
        <f t="shared" si="148"/>
        <v>22040</v>
      </c>
      <c r="AW282" s="12">
        <f>MAX(AV$4:AV282)</f>
        <v>25085</v>
      </c>
      <c r="AX282" s="8">
        <f t="shared" si="149"/>
        <v>-0.12138728323699421</v>
      </c>
      <c r="BH282" s="19"/>
      <c r="BI282" s="19"/>
      <c r="BJ282" s="12"/>
      <c r="BK282" s="12"/>
      <c r="BL282" s="12"/>
      <c r="BM282" s="8"/>
    </row>
    <row r="283" spans="1:65" x14ac:dyDescent="0.3">
      <c r="A283" s="1">
        <v>42780</v>
      </c>
      <c r="B283" s="1">
        <v>42780</v>
      </c>
      <c r="C283" s="1" t="s">
        <v>45</v>
      </c>
      <c r="D283" s="3">
        <v>1500</v>
      </c>
      <c r="E283" s="3">
        <v>0</v>
      </c>
      <c r="F283" s="3">
        <f t="shared" si="120"/>
        <v>1500</v>
      </c>
      <c r="G283" s="18">
        <f t="shared" si="121"/>
        <v>0</v>
      </c>
      <c r="H283" s="3" t="s">
        <v>38</v>
      </c>
      <c r="I283" s="18"/>
      <c r="J283" s="18"/>
      <c r="K283" s="18" t="s">
        <v>11</v>
      </c>
      <c r="L283" s="18">
        <f t="shared" si="122"/>
        <v>1</v>
      </c>
      <c r="M283" s="18" t="s">
        <v>20</v>
      </c>
      <c r="N283" s="18">
        <v>7</v>
      </c>
      <c r="O283" s="18">
        <v>113690</v>
      </c>
      <c r="P283" s="18">
        <v>114217</v>
      </c>
      <c r="Q283" s="18">
        <v>113812</v>
      </c>
      <c r="R283" s="17">
        <f t="shared" si="123"/>
        <v>53.4</v>
      </c>
      <c r="S283" s="17">
        <f t="shared" si="124"/>
        <v>-12.9</v>
      </c>
      <c r="U283" s="17">
        <f t="shared" si="125"/>
        <v>-53.4</v>
      </c>
      <c r="V283" s="17">
        <f t="shared" si="126"/>
        <v>-12.9</v>
      </c>
      <c r="W283" s="7">
        <f t="shared" si="127"/>
        <v>1</v>
      </c>
      <c r="X283" s="7">
        <f t="shared" si="128"/>
        <v>0</v>
      </c>
      <c r="Y283" s="17">
        <f t="shared" si="129"/>
        <v>-20</v>
      </c>
      <c r="Z283" s="17"/>
      <c r="AA283" s="17">
        <f t="shared" si="130"/>
        <v>-20</v>
      </c>
      <c r="AB283" s="17">
        <f t="shared" si="131"/>
        <v>-20</v>
      </c>
      <c r="AC283" s="17">
        <f t="shared" si="132"/>
        <v>575</v>
      </c>
      <c r="AD283" s="7">
        <f t="shared" si="133"/>
        <v>0</v>
      </c>
      <c r="AE283" s="17">
        <f t="shared" si="134"/>
        <v>0</v>
      </c>
      <c r="AF283" s="17">
        <f t="shared" si="135"/>
        <v>-20</v>
      </c>
      <c r="AG283" s="17">
        <f t="shared" si="136"/>
        <v>0</v>
      </c>
      <c r="AH283" s="17">
        <f t="shared" si="137"/>
        <v>0</v>
      </c>
      <c r="AI283" s="17">
        <f t="shared" si="138"/>
        <v>715</v>
      </c>
      <c r="AJ283" s="18">
        <f t="shared" si="139"/>
        <v>0</v>
      </c>
      <c r="AL283" s="12">
        <f t="shared" si="140"/>
        <v>852.5</v>
      </c>
      <c r="AM283" s="12">
        <f t="shared" si="141"/>
        <v>42</v>
      </c>
      <c r="AN283" s="12">
        <f t="shared" si="142"/>
        <v>-840</v>
      </c>
      <c r="AO283" s="12">
        <f t="shared" si="143"/>
        <v>16420</v>
      </c>
      <c r="AP283" s="12">
        <f>MAX(AO$4:AO283)</f>
        <v>23660</v>
      </c>
      <c r="AQ283" s="8">
        <f t="shared" si="144"/>
        <v>-0.30600169061707522</v>
      </c>
      <c r="AS283" s="12">
        <f t="shared" si="145"/>
        <v>1062.25</v>
      </c>
      <c r="AT283" s="12">
        <f t="shared" si="146"/>
        <v>53</v>
      </c>
      <c r="AU283" s="12">
        <f t="shared" si="147"/>
        <v>0</v>
      </c>
      <c r="AV283" s="12">
        <f t="shared" si="148"/>
        <v>22040</v>
      </c>
      <c r="AW283" s="12">
        <f>MAX(AV$4:AV283)</f>
        <v>25085</v>
      </c>
      <c r="AX283" s="8">
        <f t="shared" si="149"/>
        <v>-0.12138728323699421</v>
      </c>
      <c r="BH283" s="19"/>
      <c r="BI283" s="19"/>
      <c r="BJ283" s="12"/>
      <c r="BK283" s="12"/>
      <c r="BL283" s="12"/>
      <c r="BM283" s="8"/>
    </row>
    <row r="284" spans="1:65" x14ac:dyDescent="0.3">
      <c r="A284" s="1">
        <v>42780</v>
      </c>
      <c r="B284" s="1">
        <v>42780</v>
      </c>
      <c r="C284" s="1" t="s">
        <v>45</v>
      </c>
      <c r="D284" s="3">
        <v>1500</v>
      </c>
      <c r="E284" s="3">
        <v>0</v>
      </c>
      <c r="F284" s="3">
        <f t="shared" si="120"/>
        <v>1500</v>
      </c>
      <c r="G284" s="18">
        <f t="shared" si="121"/>
        <v>0</v>
      </c>
      <c r="H284" s="3" t="s">
        <v>38</v>
      </c>
      <c r="I284" s="18"/>
      <c r="J284" s="18"/>
      <c r="K284" s="18" t="s">
        <v>11</v>
      </c>
      <c r="L284" s="18">
        <f t="shared" si="122"/>
        <v>1</v>
      </c>
      <c r="M284" s="18" t="s">
        <v>20</v>
      </c>
      <c r="N284" s="18">
        <v>7</v>
      </c>
      <c r="O284" s="18">
        <v>113950</v>
      </c>
      <c r="P284" s="18">
        <v>114217</v>
      </c>
      <c r="Q284" s="18">
        <v>113812</v>
      </c>
      <c r="R284" s="17">
        <f t="shared" si="123"/>
        <v>27.4</v>
      </c>
      <c r="S284" s="17">
        <f t="shared" si="124"/>
        <v>13.1</v>
      </c>
      <c r="U284" s="17">
        <f t="shared" si="125"/>
        <v>-27.4</v>
      </c>
      <c r="V284" s="17">
        <f t="shared" si="126"/>
        <v>13.1</v>
      </c>
      <c r="W284" s="7">
        <f t="shared" si="127"/>
        <v>1</v>
      </c>
      <c r="X284" s="7">
        <f t="shared" si="128"/>
        <v>0</v>
      </c>
      <c r="Y284" s="17">
        <f t="shared" si="129"/>
        <v>-20</v>
      </c>
      <c r="Z284" s="17"/>
      <c r="AA284" s="17">
        <f t="shared" si="130"/>
        <v>-20</v>
      </c>
      <c r="AB284" s="17">
        <f t="shared" si="131"/>
        <v>-20</v>
      </c>
      <c r="AC284" s="17">
        <f t="shared" si="132"/>
        <v>555</v>
      </c>
      <c r="AD284" s="7">
        <f t="shared" si="133"/>
        <v>0</v>
      </c>
      <c r="AE284" s="17">
        <f t="shared" si="134"/>
        <v>0</v>
      </c>
      <c r="AF284" s="17">
        <f t="shared" si="135"/>
        <v>-20</v>
      </c>
      <c r="AG284" s="17">
        <f t="shared" si="136"/>
        <v>0</v>
      </c>
      <c r="AH284" s="17">
        <f t="shared" si="137"/>
        <v>0</v>
      </c>
      <c r="AI284" s="17">
        <f t="shared" si="138"/>
        <v>715</v>
      </c>
      <c r="AJ284" s="18">
        <f t="shared" si="139"/>
        <v>0</v>
      </c>
      <c r="AL284" s="12">
        <f t="shared" si="140"/>
        <v>852.5</v>
      </c>
      <c r="AM284" s="12">
        <f t="shared" si="141"/>
        <v>42</v>
      </c>
      <c r="AN284" s="12">
        <f t="shared" si="142"/>
        <v>-840</v>
      </c>
      <c r="AO284" s="12">
        <f t="shared" si="143"/>
        <v>15580</v>
      </c>
      <c r="AP284" s="12">
        <f>MAX(AO$4:AO284)</f>
        <v>23660</v>
      </c>
      <c r="AQ284" s="8">
        <f t="shared" si="144"/>
        <v>-0.34150464919695689</v>
      </c>
      <c r="AS284" s="12">
        <f t="shared" si="145"/>
        <v>1062.25</v>
      </c>
      <c r="AT284" s="12">
        <f t="shared" si="146"/>
        <v>53</v>
      </c>
      <c r="AU284" s="12">
        <f t="shared" si="147"/>
        <v>0</v>
      </c>
      <c r="AV284" s="12">
        <f t="shared" si="148"/>
        <v>22040</v>
      </c>
      <c r="AW284" s="12">
        <f>MAX(AV$4:AV284)</f>
        <v>25085</v>
      </c>
      <c r="AX284" s="8">
        <f t="shared" si="149"/>
        <v>-0.12138728323699421</v>
      </c>
      <c r="BH284" s="19"/>
      <c r="BI284" s="19"/>
      <c r="BJ284" s="12"/>
      <c r="BK284" s="12"/>
      <c r="BL284" s="12"/>
      <c r="BM284" s="8"/>
    </row>
    <row r="285" spans="1:65" x14ac:dyDescent="0.3">
      <c r="A285" s="1">
        <v>42780</v>
      </c>
      <c r="B285" s="1">
        <v>42780</v>
      </c>
      <c r="C285" s="1" t="s">
        <v>45</v>
      </c>
      <c r="D285" s="3">
        <v>1540</v>
      </c>
      <c r="E285" s="3">
        <v>0</v>
      </c>
      <c r="F285" s="3">
        <f t="shared" si="120"/>
        <v>1540</v>
      </c>
      <c r="G285" s="18">
        <f t="shared" si="121"/>
        <v>0</v>
      </c>
      <c r="H285" s="3" t="s">
        <v>37</v>
      </c>
      <c r="I285" s="18"/>
      <c r="J285" s="18"/>
      <c r="K285" s="18" t="s">
        <v>11</v>
      </c>
      <c r="L285" s="18">
        <f t="shared" si="122"/>
        <v>1</v>
      </c>
      <c r="M285" s="18" t="s">
        <v>21</v>
      </c>
      <c r="N285" s="18">
        <v>8</v>
      </c>
      <c r="O285" s="18">
        <v>76430</v>
      </c>
      <c r="P285" s="18">
        <v>76172</v>
      </c>
      <c r="Q285" s="18">
        <v>76792</v>
      </c>
      <c r="R285" s="17">
        <f t="shared" si="123"/>
        <v>26.6</v>
      </c>
      <c r="S285" s="17">
        <f t="shared" si="124"/>
        <v>35.4</v>
      </c>
      <c r="U285" s="17">
        <f t="shared" si="125"/>
        <v>-26.6</v>
      </c>
      <c r="V285" s="17">
        <f t="shared" si="126"/>
        <v>35.4</v>
      </c>
      <c r="W285" s="7">
        <f t="shared" si="127"/>
        <v>1</v>
      </c>
      <c r="X285" s="7">
        <f t="shared" si="128"/>
        <v>0</v>
      </c>
      <c r="Y285" s="17">
        <f t="shared" si="129"/>
        <v>-20</v>
      </c>
      <c r="Z285" s="17"/>
      <c r="AA285" s="17">
        <f t="shared" si="130"/>
        <v>-20</v>
      </c>
      <c r="AB285" s="17">
        <f t="shared" si="131"/>
        <v>-20</v>
      </c>
      <c r="AC285" s="17">
        <f t="shared" si="132"/>
        <v>535</v>
      </c>
      <c r="AD285" s="7">
        <f t="shared" si="133"/>
        <v>0</v>
      </c>
      <c r="AE285" s="17">
        <f t="shared" si="134"/>
        <v>0</v>
      </c>
      <c r="AF285" s="17">
        <f t="shared" si="135"/>
        <v>-20</v>
      </c>
      <c r="AG285" s="17">
        <f t="shared" si="136"/>
        <v>0</v>
      </c>
      <c r="AH285" s="17">
        <f t="shared" si="137"/>
        <v>0</v>
      </c>
      <c r="AI285" s="17">
        <f t="shared" si="138"/>
        <v>715</v>
      </c>
      <c r="AJ285" s="18">
        <f t="shared" si="139"/>
        <v>0</v>
      </c>
      <c r="AL285" s="12">
        <f t="shared" si="140"/>
        <v>852.5</v>
      </c>
      <c r="AM285" s="12">
        <f t="shared" si="141"/>
        <v>42</v>
      </c>
      <c r="AN285" s="12">
        <f t="shared" si="142"/>
        <v>-840</v>
      </c>
      <c r="AO285" s="12">
        <f t="shared" si="143"/>
        <v>14740</v>
      </c>
      <c r="AP285" s="12">
        <f>MAX(AO$4:AO285)</f>
        <v>23660</v>
      </c>
      <c r="AQ285" s="8">
        <f t="shared" si="144"/>
        <v>-0.37700760777683856</v>
      </c>
      <c r="AS285" s="12">
        <f t="shared" si="145"/>
        <v>1062.25</v>
      </c>
      <c r="AT285" s="12">
        <f t="shared" si="146"/>
        <v>53</v>
      </c>
      <c r="AU285" s="12">
        <f t="shared" si="147"/>
        <v>0</v>
      </c>
      <c r="AV285" s="12">
        <f t="shared" si="148"/>
        <v>22040</v>
      </c>
      <c r="AW285" s="12">
        <f>MAX(AV$4:AV285)</f>
        <v>25085</v>
      </c>
      <c r="AX285" s="8">
        <f t="shared" si="149"/>
        <v>-0.12138728323699421</v>
      </c>
      <c r="BH285" s="19"/>
      <c r="BI285" s="19"/>
      <c r="BJ285" s="12"/>
      <c r="BK285" s="12"/>
      <c r="BL285" s="12"/>
      <c r="BM285" s="8"/>
    </row>
    <row r="286" spans="1:65" x14ac:dyDescent="0.3">
      <c r="A286" s="1">
        <v>42780</v>
      </c>
      <c r="B286" s="1">
        <v>42781</v>
      </c>
      <c r="C286" s="1" t="s">
        <v>45</v>
      </c>
      <c r="D286" s="3">
        <v>830</v>
      </c>
      <c r="E286" s="3">
        <v>0</v>
      </c>
      <c r="F286" s="3">
        <f t="shared" si="120"/>
        <v>830</v>
      </c>
      <c r="G286" s="18">
        <f t="shared" si="121"/>
        <v>1</v>
      </c>
      <c r="H286" s="3" t="s">
        <v>37</v>
      </c>
      <c r="I286" s="18" t="s">
        <v>11</v>
      </c>
      <c r="J286" s="18">
        <v>20</v>
      </c>
      <c r="K286" s="18"/>
      <c r="L286" s="18">
        <f t="shared" si="122"/>
        <v>1</v>
      </c>
      <c r="M286" s="18" t="s">
        <v>20</v>
      </c>
      <c r="N286" s="18">
        <v>8</v>
      </c>
      <c r="O286" s="18">
        <v>76790</v>
      </c>
      <c r="P286" s="18">
        <v>76866</v>
      </c>
      <c r="Q286" s="18">
        <v>76361</v>
      </c>
      <c r="R286" s="17">
        <f t="shared" si="123"/>
        <v>8.4</v>
      </c>
      <c r="S286" s="17">
        <f t="shared" si="124"/>
        <v>42.1</v>
      </c>
      <c r="U286" s="17">
        <f t="shared" si="125"/>
        <v>-8.4</v>
      </c>
      <c r="V286" s="17">
        <f t="shared" si="126"/>
        <v>42.1</v>
      </c>
      <c r="W286" s="7">
        <f t="shared" si="127"/>
        <v>1</v>
      </c>
      <c r="X286" s="7">
        <f t="shared" si="128"/>
        <v>0</v>
      </c>
      <c r="Y286" s="17">
        <f t="shared" si="129"/>
        <v>0</v>
      </c>
      <c r="Z286" s="17"/>
      <c r="AA286" s="17">
        <f t="shared" si="130"/>
        <v>0</v>
      </c>
      <c r="AB286" s="17">
        <f t="shared" si="131"/>
        <v>15</v>
      </c>
      <c r="AC286" s="17">
        <f t="shared" si="132"/>
        <v>550</v>
      </c>
      <c r="AD286" s="7">
        <f t="shared" si="133"/>
        <v>1</v>
      </c>
      <c r="AE286" s="17">
        <f t="shared" si="134"/>
        <v>15</v>
      </c>
      <c r="AF286" s="17">
        <f t="shared" si="135"/>
        <v>0</v>
      </c>
      <c r="AG286" s="17">
        <f t="shared" si="136"/>
        <v>0</v>
      </c>
      <c r="AH286" s="17">
        <f t="shared" si="137"/>
        <v>0</v>
      </c>
      <c r="AI286" s="17">
        <f t="shared" si="138"/>
        <v>715</v>
      </c>
      <c r="AJ286" s="18">
        <f t="shared" si="139"/>
        <v>0</v>
      </c>
      <c r="AL286" s="12">
        <f t="shared" si="140"/>
        <v>737</v>
      </c>
      <c r="AM286" s="12">
        <f t="shared" si="141"/>
        <v>36</v>
      </c>
      <c r="AN286" s="12">
        <f t="shared" si="142"/>
        <v>540</v>
      </c>
      <c r="AO286" s="12">
        <f t="shared" si="143"/>
        <v>15280</v>
      </c>
      <c r="AP286" s="12">
        <f>MAX(AO$4:AO286)</f>
        <v>23660</v>
      </c>
      <c r="AQ286" s="8">
        <f t="shared" si="144"/>
        <v>-0.35418427726120033</v>
      </c>
      <c r="AS286" s="12">
        <f t="shared" si="145"/>
        <v>1102</v>
      </c>
      <c r="AT286" s="12">
        <f t="shared" si="146"/>
        <v>55</v>
      </c>
      <c r="AU286" s="12">
        <f t="shared" si="147"/>
        <v>0</v>
      </c>
      <c r="AV286" s="12">
        <f t="shared" si="148"/>
        <v>22040</v>
      </c>
      <c r="AW286" s="12">
        <f>MAX(AV$4:AV286)</f>
        <v>25085</v>
      </c>
      <c r="AX286" s="8">
        <f t="shared" si="149"/>
        <v>-0.12138728323699421</v>
      </c>
      <c r="BH286" s="19"/>
      <c r="BI286" s="19"/>
      <c r="BJ286" s="12"/>
      <c r="BK286" s="12"/>
      <c r="BL286" s="12"/>
      <c r="BM286" s="8"/>
    </row>
    <row r="287" spans="1:65" x14ac:dyDescent="0.3">
      <c r="A287" s="1">
        <v>42781</v>
      </c>
      <c r="B287" s="1">
        <v>42781</v>
      </c>
      <c r="C287" s="1" t="s">
        <v>45</v>
      </c>
      <c r="D287" s="3">
        <v>1645</v>
      </c>
      <c r="E287" s="3">
        <v>0</v>
      </c>
      <c r="F287" s="3">
        <f t="shared" si="120"/>
        <v>1645</v>
      </c>
      <c r="G287" s="18">
        <f t="shared" si="121"/>
        <v>0</v>
      </c>
      <c r="H287" s="3" t="s">
        <v>38</v>
      </c>
      <c r="I287" s="18"/>
      <c r="J287" s="18"/>
      <c r="K287" s="18"/>
      <c r="L287" s="18">
        <f t="shared" si="122"/>
        <v>1</v>
      </c>
      <c r="M287" s="18" t="s">
        <v>21</v>
      </c>
      <c r="N287" s="18">
        <v>7</v>
      </c>
      <c r="O287" s="18">
        <v>114060</v>
      </c>
      <c r="P287" s="18">
        <v>113851</v>
      </c>
      <c r="Q287" s="18">
        <v>114365</v>
      </c>
      <c r="R287" s="17">
        <f t="shared" si="123"/>
        <v>21.6</v>
      </c>
      <c r="S287" s="17">
        <f t="shared" si="124"/>
        <v>29.8</v>
      </c>
      <c r="U287" s="17">
        <f t="shared" si="125"/>
        <v>-21.6</v>
      </c>
      <c r="V287" s="17">
        <f t="shared" si="126"/>
        <v>29.8</v>
      </c>
      <c r="W287" s="7">
        <f t="shared" si="127"/>
        <v>1</v>
      </c>
      <c r="X287" s="7">
        <f t="shared" si="128"/>
        <v>1</v>
      </c>
      <c r="Y287" s="17">
        <f t="shared" si="129"/>
        <v>-20</v>
      </c>
      <c r="Z287" s="17"/>
      <c r="AA287" s="17">
        <f t="shared" si="130"/>
        <v>-20</v>
      </c>
      <c r="AB287" s="17">
        <f t="shared" si="131"/>
        <v>-20</v>
      </c>
      <c r="AC287" s="17">
        <f t="shared" si="132"/>
        <v>530</v>
      </c>
      <c r="AD287" s="7">
        <f t="shared" si="133"/>
        <v>0</v>
      </c>
      <c r="AE287" s="17">
        <f t="shared" si="134"/>
        <v>0</v>
      </c>
      <c r="AF287" s="17">
        <f t="shared" si="135"/>
        <v>0</v>
      </c>
      <c r="AG287" s="17">
        <f t="shared" si="136"/>
        <v>0</v>
      </c>
      <c r="AH287" s="17">
        <f t="shared" si="137"/>
        <v>-20</v>
      </c>
      <c r="AI287" s="17">
        <f t="shared" si="138"/>
        <v>695</v>
      </c>
      <c r="AJ287" s="18">
        <f t="shared" si="139"/>
        <v>0</v>
      </c>
      <c r="AL287" s="12">
        <f t="shared" si="140"/>
        <v>737</v>
      </c>
      <c r="AM287" s="12">
        <f t="shared" si="141"/>
        <v>36</v>
      </c>
      <c r="AN287" s="12">
        <f t="shared" si="142"/>
        <v>-720</v>
      </c>
      <c r="AO287" s="12">
        <f t="shared" si="143"/>
        <v>14560</v>
      </c>
      <c r="AP287" s="12">
        <f>MAX(AO$4:AO287)</f>
        <v>23660</v>
      </c>
      <c r="AQ287" s="8">
        <f t="shared" si="144"/>
        <v>-0.38461538461538464</v>
      </c>
      <c r="AS287" s="12">
        <f t="shared" si="145"/>
        <v>1102</v>
      </c>
      <c r="AT287" s="12">
        <f t="shared" si="146"/>
        <v>55</v>
      </c>
      <c r="AU287" s="12">
        <f t="shared" si="147"/>
        <v>-1100</v>
      </c>
      <c r="AV287" s="12">
        <f t="shared" si="148"/>
        <v>20940</v>
      </c>
      <c r="AW287" s="12">
        <f>MAX(AV$4:AV287)</f>
        <v>25085</v>
      </c>
      <c r="AX287" s="8">
        <f t="shared" si="149"/>
        <v>-0.16523819015347818</v>
      </c>
      <c r="BH287" s="19"/>
      <c r="BI287" s="19"/>
      <c r="BJ287" s="12"/>
      <c r="BK287" s="12"/>
      <c r="BL287" s="12"/>
      <c r="BM287" s="8"/>
    </row>
    <row r="288" spans="1:65" x14ac:dyDescent="0.3">
      <c r="A288" s="1">
        <v>42781</v>
      </c>
      <c r="B288" s="1">
        <v>42782</v>
      </c>
      <c r="C288" s="1" t="s">
        <v>45</v>
      </c>
      <c r="D288" s="3">
        <v>20</v>
      </c>
      <c r="E288" s="3">
        <v>0</v>
      </c>
      <c r="F288" s="3">
        <f t="shared" si="120"/>
        <v>20</v>
      </c>
      <c r="G288" s="18">
        <f t="shared" si="121"/>
        <v>1</v>
      </c>
      <c r="H288" s="3" t="s">
        <v>17</v>
      </c>
      <c r="I288" s="18" t="s">
        <v>11</v>
      </c>
      <c r="J288" s="18">
        <v>25</v>
      </c>
      <c r="K288" s="18"/>
      <c r="L288" s="18">
        <f t="shared" si="122"/>
        <v>1</v>
      </c>
      <c r="M288" s="18" t="s">
        <v>20</v>
      </c>
      <c r="N288" s="18">
        <v>7</v>
      </c>
      <c r="O288" s="18">
        <v>106110</v>
      </c>
      <c r="P288" s="18">
        <v>106237</v>
      </c>
      <c r="Q288" s="18">
        <v>105993</v>
      </c>
      <c r="R288" s="17">
        <f t="shared" si="123"/>
        <v>13.4</v>
      </c>
      <c r="S288" s="17">
        <f t="shared" si="124"/>
        <v>11</v>
      </c>
      <c r="U288" s="17">
        <f t="shared" si="125"/>
        <v>-13.4</v>
      </c>
      <c r="V288" s="17">
        <f t="shared" si="126"/>
        <v>11</v>
      </c>
      <c r="W288" s="7">
        <f t="shared" si="127"/>
        <v>1</v>
      </c>
      <c r="X288" s="7">
        <f t="shared" si="128"/>
        <v>0</v>
      </c>
      <c r="Y288" s="17">
        <f t="shared" si="129"/>
        <v>0</v>
      </c>
      <c r="Z288" s="17"/>
      <c r="AA288" s="17">
        <f t="shared" si="130"/>
        <v>-20</v>
      </c>
      <c r="AB288" s="17">
        <f t="shared" si="131"/>
        <v>-20</v>
      </c>
      <c r="AC288" s="17">
        <f t="shared" si="132"/>
        <v>510</v>
      </c>
      <c r="AD288" s="7">
        <f t="shared" si="133"/>
        <v>0</v>
      </c>
      <c r="AE288" s="17">
        <f t="shared" si="134"/>
        <v>-20</v>
      </c>
      <c r="AF288" s="17">
        <f t="shared" si="135"/>
        <v>0</v>
      </c>
      <c r="AG288" s="17">
        <f t="shared" si="136"/>
        <v>0</v>
      </c>
      <c r="AH288" s="17">
        <f t="shared" si="137"/>
        <v>0</v>
      </c>
      <c r="AI288" s="17">
        <f t="shared" si="138"/>
        <v>695</v>
      </c>
      <c r="AJ288" s="18">
        <f t="shared" si="139"/>
        <v>0</v>
      </c>
      <c r="AL288" s="12">
        <f t="shared" si="140"/>
        <v>728</v>
      </c>
      <c r="AM288" s="12">
        <f t="shared" si="141"/>
        <v>36</v>
      </c>
      <c r="AN288" s="12">
        <f t="shared" si="142"/>
        <v>-720</v>
      </c>
      <c r="AO288" s="12">
        <f t="shared" si="143"/>
        <v>13840</v>
      </c>
      <c r="AP288" s="12">
        <f>MAX(AO$4:AO288)</f>
        <v>23660</v>
      </c>
      <c r="AQ288" s="8">
        <f t="shared" si="144"/>
        <v>-0.41504649196956889</v>
      </c>
      <c r="AS288" s="12">
        <f t="shared" si="145"/>
        <v>1047</v>
      </c>
      <c r="AT288" s="12">
        <f t="shared" si="146"/>
        <v>52</v>
      </c>
      <c r="AU288" s="12">
        <f t="shared" si="147"/>
        <v>0</v>
      </c>
      <c r="AV288" s="12">
        <f t="shared" si="148"/>
        <v>20940</v>
      </c>
      <c r="AW288" s="12">
        <f>MAX(AV$4:AV288)</f>
        <v>25085</v>
      </c>
      <c r="AX288" s="8">
        <f t="shared" si="149"/>
        <v>-0.16523819015347818</v>
      </c>
      <c r="BH288" s="19"/>
      <c r="BI288" s="19"/>
      <c r="BJ288" s="12"/>
      <c r="BK288" s="12"/>
      <c r="BL288" s="12"/>
      <c r="BM288" s="8"/>
    </row>
    <row r="289" spans="1:65" x14ac:dyDescent="0.3">
      <c r="A289" s="1">
        <v>42782</v>
      </c>
      <c r="B289" s="1">
        <v>42782</v>
      </c>
      <c r="C289" s="1" t="s">
        <v>45</v>
      </c>
      <c r="D289" s="3">
        <v>910</v>
      </c>
      <c r="E289" s="3">
        <v>0</v>
      </c>
      <c r="F289" s="3">
        <f t="shared" si="120"/>
        <v>910</v>
      </c>
      <c r="G289" s="18">
        <f t="shared" si="121"/>
        <v>0</v>
      </c>
      <c r="H289" s="3" t="s">
        <v>17</v>
      </c>
      <c r="I289" s="18" t="s">
        <v>11</v>
      </c>
      <c r="J289" s="18">
        <v>10</v>
      </c>
      <c r="K289" s="18"/>
      <c r="L289" s="18">
        <f t="shared" si="122"/>
        <v>1</v>
      </c>
      <c r="M289" s="18" t="s">
        <v>20</v>
      </c>
      <c r="N289" s="18">
        <v>7</v>
      </c>
      <c r="O289" s="18">
        <v>106400</v>
      </c>
      <c r="P289" s="18">
        <v>106409</v>
      </c>
      <c r="Q289" s="18">
        <v>106236</v>
      </c>
      <c r="R289" s="17">
        <f t="shared" si="123"/>
        <v>1.6</v>
      </c>
      <c r="S289" s="17">
        <f t="shared" si="124"/>
        <v>15.7</v>
      </c>
      <c r="U289" s="17">
        <f t="shared" si="125"/>
        <v>-1.6</v>
      </c>
      <c r="V289" s="17">
        <f t="shared" si="126"/>
        <v>15.7</v>
      </c>
      <c r="W289" s="7">
        <f t="shared" si="127"/>
        <v>1</v>
      </c>
      <c r="X289" s="7">
        <f t="shared" si="128"/>
        <v>0</v>
      </c>
      <c r="Y289" s="17">
        <f t="shared" si="129"/>
        <v>0</v>
      </c>
      <c r="Z289" s="17"/>
      <c r="AA289" s="17">
        <f t="shared" si="130"/>
        <v>-20</v>
      </c>
      <c r="AB289" s="17">
        <f t="shared" si="131"/>
        <v>15</v>
      </c>
      <c r="AC289" s="17">
        <f t="shared" si="132"/>
        <v>525</v>
      </c>
      <c r="AD289" s="7">
        <f t="shared" si="133"/>
        <v>1</v>
      </c>
      <c r="AE289" s="17">
        <f t="shared" si="134"/>
        <v>15</v>
      </c>
      <c r="AF289" s="17">
        <f t="shared" si="135"/>
        <v>0</v>
      </c>
      <c r="AG289" s="17">
        <f t="shared" si="136"/>
        <v>0</v>
      </c>
      <c r="AH289" s="17">
        <f t="shared" si="137"/>
        <v>0</v>
      </c>
      <c r="AI289" s="17">
        <f t="shared" si="138"/>
        <v>695</v>
      </c>
      <c r="AJ289" s="18">
        <f t="shared" si="139"/>
        <v>0</v>
      </c>
      <c r="AL289" s="12">
        <f t="shared" si="140"/>
        <v>728</v>
      </c>
      <c r="AM289" s="12">
        <f t="shared" si="141"/>
        <v>36</v>
      </c>
      <c r="AN289" s="12">
        <f t="shared" si="142"/>
        <v>540</v>
      </c>
      <c r="AO289" s="12">
        <f t="shared" si="143"/>
        <v>14380</v>
      </c>
      <c r="AP289" s="12">
        <f>MAX(AO$4:AO289)</f>
        <v>23660</v>
      </c>
      <c r="AQ289" s="8">
        <f t="shared" si="144"/>
        <v>-0.39222316145393066</v>
      </c>
      <c r="AS289" s="12">
        <f t="shared" si="145"/>
        <v>1047</v>
      </c>
      <c r="AT289" s="12">
        <f t="shared" si="146"/>
        <v>52</v>
      </c>
      <c r="AU289" s="12">
        <f t="shared" si="147"/>
        <v>0</v>
      </c>
      <c r="AV289" s="12">
        <f t="shared" si="148"/>
        <v>20940</v>
      </c>
      <c r="AW289" s="12">
        <f>MAX(AV$4:AV289)</f>
        <v>25085</v>
      </c>
      <c r="AX289" s="8">
        <f t="shared" si="149"/>
        <v>-0.16523819015347818</v>
      </c>
      <c r="BH289" s="19"/>
      <c r="BI289" s="19"/>
      <c r="BJ289" s="12"/>
      <c r="BK289" s="12"/>
      <c r="BL289" s="12"/>
      <c r="BM289" s="8"/>
    </row>
    <row r="290" spans="1:65" x14ac:dyDescent="0.3">
      <c r="A290" s="1">
        <v>42782</v>
      </c>
      <c r="B290" s="1">
        <v>42782</v>
      </c>
      <c r="C290" s="1" t="s">
        <v>45</v>
      </c>
      <c r="D290" s="3">
        <v>1515</v>
      </c>
      <c r="E290" s="3">
        <v>0</v>
      </c>
      <c r="F290" s="3">
        <f t="shared" si="120"/>
        <v>1515</v>
      </c>
      <c r="G290" s="18">
        <f t="shared" si="121"/>
        <v>0</v>
      </c>
      <c r="H290" s="3" t="s">
        <v>38</v>
      </c>
      <c r="I290" s="18"/>
      <c r="J290" s="18"/>
      <c r="K290" s="18"/>
      <c r="L290" s="18">
        <f t="shared" si="122"/>
        <v>1</v>
      </c>
      <c r="M290" s="18" t="s">
        <v>21</v>
      </c>
      <c r="N290" s="18">
        <v>7</v>
      </c>
      <c r="O290" s="18">
        <v>113380</v>
      </c>
      <c r="P290" s="18">
        <v>113353</v>
      </c>
      <c r="Q290" s="18">
        <v>113547</v>
      </c>
      <c r="R290" s="17">
        <f t="shared" si="123"/>
        <v>3.4</v>
      </c>
      <c r="S290" s="17">
        <f t="shared" si="124"/>
        <v>16</v>
      </c>
      <c r="U290" s="17">
        <f t="shared" si="125"/>
        <v>-3.4</v>
      </c>
      <c r="V290" s="17">
        <f t="shared" si="126"/>
        <v>16</v>
      </c>
      <c r="W290" s="7">
        <f t="shared" si="127"/>
        <v>1</v>
      </c>
      <c r="X290" s="7">
        <f t="shared" si="128"/>
        <v>1</v>
      </c>
      <c r="Y290" s="17">
        <f t="shared" si="129"/>
        <v>0</v>
      </c>
      <c r="Z290" s="17"/>
      <c r="AA290" s="17">
        <f t="shared" si="130"/>
        <v>-20</v>
      </c>
      <c r="AB290" s="17">
        <f t="shared" si="131"/>
        <v>15</v>
      </c>
      <c r="AC290" s="17">
        <f t="shared" si="132"/>
        <v>540</v>
      </c>
      <c r="AD290" s="7">
        <f t="shared" si="133"/>
        <v>1</v>
      </c>
      <c r="AE290" s="17">
        <f t="shared" si="134"/>
        <v>0</v>
      </c>
      <c r="AF290" s="17">
        <f t="shared" si="135"/>
        <v>0</v>
      </c>
      <c r="AG290" s="17">
        <f t="shared" si="136"/>
        <v>0</v>
      </c>
      <c r="AH290" s="17">
        <f t="shared" si="137"/>
        <v>15</v>
      </c>
      <c r="AI290" s="17">
        <f t="shared" si="138"/>
        <v>710</v>
      </c>
      <c r="AJ290" s="18">
        <f t="shared" si="139"/>
        <v>1</v>
      </c>
      <c r="AL290" s="12">
        <f t="shared" si="140"/>
        <v>728</v>
      </c>
      <c r="AM290" s="12">
        <f t="shared" si="141"/>
        <v>36</v>
      </c>
      <c r="AN290" s="12">
        <f t="shared" si="142"/>
        <v>540</v>
      </c>
      <c r="AO290" s="12">
        <f t="shared" si="143"/>
        <v>14920</v>
      </c>
      <c r="AP290" s="12">
        <f>MAX(AO$4:AO290)</f>
        <v>23660</v>
      </c>
      <c r="AQ290" s="8">
        <f t="shared" si="144"/>
        <v>-0.36939983093829248</v>
      </c>
      <c r="AS290" s="12">
        <f t="shared" si="145"/>
        <v>1047</v>
      </c>
      <c r="AT290" s="12">
        <f t="shared" si="146"/>
        <v>52</v>
      </c>
      <c r="AU290" s="12">
        <f t="shared" si="147"/>
        <v>780</v>
      </c>
      <c r="AV290" s="12">
        <f t="shared" si="148"/>
        <v>21720</v>
      </c>
      <c r="AW290" s="12">
        <f>MAX(AV$4:AV290)</f>
        <v>25085</v>
      </c>
      <c r="AX290" s="8">
        <f t="shared" si="149"/>
        <v>-0.13414391070360773</v>
      </c>
      <c r="BH290" s="19"/>
      <c r="BI290" s="19"/>
      <c r="BJ290" s="12"/>
      <c r="BK290" s="12"/>
      <c r="BL290" s="12"/>
      <c r="BM290" s="8"/>
    </row>
    <row r="291" spans="1:65" x14ac:dyDescent="0.3">
      <c r="A291" s="1">
        <v>42782</v>
      </c>
      <c r="B291" s="1">
        <v>42782</v>
      </c>
      <c r="C291" s="1" t="s">
        <v>45</v>
      </c>
      <c r="D291" s="3">
        <v>1615</v>
      </c>
      <c r="E291" s="3">
        <v>0</v>
      </c>
      <c r="F291" s="3">
        <f t="shared" si="120"/>
        <v>1615</v>
      </c>
      <c r="G291" s="18">
        <f t="shared" si="121"/>
        <v>0</v>
      </c>
      <c r="H291" s="3" t="s">
        <v>17</v>
      </c>
      <c r="L291" s="18">
        <f t="shared" si="122"/>
        <v>1</v>
      </c>
      <c r="M291" s="2" t="s">
        <v>20</v>
      </c>
      <c r="N291" s="2">
        <v>7</v>
      </c>
      <c r="O291" s="2">
        <v>106800</v>
      </c>
      <c r="P291" s="2">
        <v>106787</v>
      </c>
      <c r="Q291" s="2">
        <v>106470</v>
      </c>
      <c r="R291" s="17">
        <f t="shared" si="123"/>
        <v>-0.6</v>
      </c>
      <c r="S291" s="17">
        <f t="shared" si="124"/>
        <v>32.299999999999997</v>
      </c>
      <c r="U291" s="17">
        <f t="shared" si="125"/>
        <v>0.6</v>
      </c>
      <c r="V291" s="17">
        <f t="shared" si="126"/>
        <v>32.299999999999997</v>
      </c>
      <c r="W291" s="7">
        <f t="shared" si="127"/>
        <v>0</v>
      </c>
      <c r="X291" s="7">
        <f t="shared" si="128"/>
        <v>0</v>
      </c>
      <c r="Y291" s="17">
        <f t="shared" si="129"/>
        <v>0</v>
      </c>
      <c r="Z291" s="17"/>
      <c r="AA291" s="17">
        <f t="shared" si="130"/>
        <v>0</v>
      </c>
      <c r="AB291" s="17">
        <f t="shared" si="131"/>
        <v>0</v>
      </c>
      <c r="AC291" s="17">
        <f t="shared" si="132"/>
        <v>540</v>
      </c>
      <c r="AD291" s="7">
        <f t="shared" si="133"/>
        <v>0</v>
      </c>
      <c r="AE291" s="17">
        <f t="shared" si="134"/>
        <v>0</v>
      </c>
      <c r="AF291" s="17">
        <f t="shared" si="135"/>
        <v>0</v>
      </c>
      <c r="AG291" s="17">
        <f t="shared" si="136"/>
        <v>0</v>
      </c>
      <c r="AH291" s="17">
        <f t="shared" si="137"/>
        <v>0</v>
      </c>
      <c r="AI291" s="17">
        <f t="shared" si="138"/>
        <v>710</v>
      </c>
      <c r="AJ291" s="18">
        <f t="shared" si="139"/>
        <v>0</v>
      </c>
      <c r="AL291" s="12">
        <f t="shared" si="140"/>
        <v>728</v>
      </c>
      <c r="AM291" s="12">
        <f t="shared" si="141"/>
        <v>36</v>
      </c>
      <c r="AN291" s="12">
        <f t="shared" si="142"/>
        <v>0</v>
      </c>
      <c r="AO291" s="12">
        <f t="shared" si="143"/>
        <v>14920</v>
      </c>
      <c r="AP291" s="12">
        <f>MAX(AO$4:AO291)</f>
        <v>23660</v>
      </c>
      <c r="AQ291" s="8">
        <f t="shared" si="144"/>
        <v>-0.36939983093829248</v>
      </c>
      <c r="AS291" s="12">
        <f t="shared" si="145"/>
        <v>1047</v>
      </c>
      <c r="AT291" s="12">
        <f t="shared" si="146"/>
        <v>52</v>
      </c>
      <c r="AU291" s="12">
        <f t="shared" si="147"/>
        <v>0</v>
      </c>
      <c r="AV291" s="12">
        <f t="shared" si="148"/>
        <v>21720</v>
      </c>
      <c r="AW291" s="12">
        <f>MAX(AV$4:AV291)</f>
        <v>25085</v>
      </c>
      <c r="AX291" s="8">
        <f t="shared" si="149"/>
        <v>-0.13414391070360773</v>
      </c>
      <c r="BH291" s="19"/>
      <c r="BI291" s="19"/>
      <c r="BJ291" s="12"/>
      <c r="BK291" s="12"/>
      <c r="BL291" s="12"/>
      <c r="BM291" s="8"/>
    </row>
    <row r="292" spans="1:65" x14ac:dyDescent="0.3">
      <c r="A292" s="1">
        <v>42783</v>
      </c>
      <c r="B292" s="1">
        <v>42783</v>
      </c>
      <c r="C292" s="1" t="s">
        <v>45</v>
      </c>
      <c r="D292" s="3">
        <v>800</v>
      </c>
      <c r="E292" s="3">
        <v>0</v>
      </c>
      <c r="F292" s="3">
        <f t="shared" ref="F292" si="150">D292+E292</f>
        <v>800</v>
      </c>
      <c r="G292" s="18">
        <f t="shared" ref="G292" si="151">B292-A292</f>
        <v>0</v>
      </c>
      <c r="H292" s="3" t="s">
        <v>17</v>
      </c>
      <c r="L292" s="18">
        <f t="shared" ref="L292" si="152">IF(AND(F292&gt;=L$3,F292&lt;=L$4),0,1)</f>
        <v>1</v>
      </c>
      <c r="M292" s="2" t="s">
        <v>21</v>
      </c>
      <c r="N292" s="2">
        <v>7</v>
      </c>
      <c r="O292" s="2">
        <v>106410</v>
      </c>
      <c r="P292" s="2">
        <v>106365</v>
      </c>
      <c r="Q292" s="2">
        <v>106665</v>
      </c>
      <c r="R292" s="17">
        <f t="shared" ref="R292" si="153">IF(M292="short",((P292-O292)+N292)/10,((O292-P292)+N292)/10)</f>
        <v>5.2</v>
      </c>
      <c r="S292" s="17">
        <f t="shared" ref="S292" si="154">IF(M292="long",((Q292-O292)-N292)/10,((O292-Q292)-N292)/10)</f>
        <v>24.8</v>
      </c>
      <c r="U292" s="17">
        <f t="shared" ref="U292" si="155">U$4-R292</f>
        <v>-5.2</v>
      </c>
      <c r="V292" s="17">
        <f t="shared" ref="V292" si="156">S292+U$4</f>
        <v>24.8</v>
      </c>
      <c r="W292" s="7">
        <f t="shared" ref="W292" si="157">IF(-U292&gt;N292/10,1, )</f>
        <v>1</v>
      </c>
      <c r="X292" s="7">
        <f t="shared" ref="X292" si="158">IF(OR(I292="yes",K292="yes"),0,L292*W292)</f>
        <v>1</v>
      </c>
      <c r="Y292" s="17">
        <f t="shared" ref="Y292" si="159">IF(U292&lt;=-Y$3,-Y$3,0)</f>
        <v>0</v>
      </c>
      <c r="Z292" s="17"/>
      <c r="AA292" s="17">
        <f t="shared" ref="AA292" si="160">IF(AND(Y292=0,S292&gt;=AA$3-(N292/10)),0,-Y$3*W292)</f>
        <v>0</v>
      </c>
      <c r="AB292" s="17">
        <f t="shared" ref="AB292" si="161">IF(AND(Y292=0,V292&gt;AB$3),AB$3*W292,AA292*W292)</f>
        <v>15</v>
      </c>
      <c r="AC292" s="17">
        <f t="shared" ref="AC292" si="162">AC291+AB292</f>
        <v>555</v>
      </c>
      <c r="AD292" s="7">
        <f t="shared" ref="AD292" si="163">IF(AB292&gt;0,1, )</f>
        <v>1</v>
      </c>
      <c r="AE292" s="17">
        <f t="shared" ref="AE292" si="164">IF(I292="yes",AB292,)</f>
        <v>0</v>
      </c>
      <c r="AF292" s="17">
        <f t="shared" ref="AF292" si="165">IF(K292="yes",AB292, )</f>
        <v>0</v>
      </c>
      <c r="AG292" s="17">
        <f t="shared" ref="AG292" si="166">IF(L292=1, ,AB292)</f>
        <v>0</v>
      </c>
      <c r="AH292" s="17">
        <f t="shared" ref="AH292" si="167">X292*AB292</f>
        <v>15</v>
      </c>
      <c r="AI292" s="17">
        <f t="shared" ref="AI292" si="168">AI291+AH292</f>
        <v>725</v>
      </c>
      <c r="AJ292" s="18">
        <f t="shared" ref="AJ292" si="169">IF(AH292&gt;0,1, )</f>
        <v>1</v>
      </c>
      <c r="AL292" s="12">
        <f t="shared" ref="AL292" si="170">IF(B292=B291,AL291,AO291*AL$3)</f>
        <v>746</v>
      </c>
      <c r="AM292" s="12">
        <f t="shared" ref="AM292" si="171">INT(AL292/AM$3)</f>
        <v>37</v>
      </c>
      <c r="AN292" s="12">
        <f t="shared" ref="AN292" si="172">AB292*AM292</f>
        <v>555</v>
      </c>
      <c r="AO292" s="12">
        <f t="shared" ref="AO292" si="173">AO291+AN292</f>
        <v>15475</v>
      </c>
      <c r="AP292" s="12">
        <f>MAX(AO$4:AO292)</f>
        <v>23660</v>
      </c>
      <c r="AQ292" s="8">
        <f t="shared" ref="AQ292" si="174">(AO292-AP292)/AP292</f>
        <v>-0.34594251901944212</v>
      </c>
      <c r="AS292" s="12">
        <f t="shared" ref="AS292" si="175">IF(I292=I291,AS291,AV291*AS$3)</f>
        <v>1047</v>
      </c>
      <c r="AT292" s="12">
        <f t="shared" ref="AT292" si="176">INT(AS292/AT$3)</f>
        <v>52</v>
      </c>
      <c r="AU292" s="12">
        <f t="shared" ref="AU292" si="177">AH292*AT292</f>
        <v>780</v>
      </c>
      <c r="AV292" s="12">
        <f t="shared" ref="AV292" si="178">AV291+AU292</f>
        <v>22500</v>
      </c>
      <c r="AW292" s="12">
        <f>MAX(AV$4:AV292)</f>
        <v>25085</v>
      </c>
      <c r="AX292" s="8">
        <f t="shared" ref="AX292" si="179">(AV292-AW292)/AW292</f>
        <v>-0.1030496312537373</v>
      </c>
      <c r="BH292" s="19"/>
      <c r="BI292" s="19"/>
      <c r="BJ292" s="12"/>
      <c r="BK292" s="12"/>
      <c r="BL292" s="12"/>
      <c r="BM292" s="8"/>
    </row>
    <row r="293" spans="1:65" x14ac:dyDescent="0.3">
      <c r="A293" s="1">
        <v>42783</v>
      </c>
      <c r="B293" s="1">
        <v>42783</v>
      </c>
      <c r="C293" s="1" t="s">
        <v>45</v>
      </c>
      <c r="D293" s="3">
        <v>900</v>
      </c>
      <c r="E293" s="3">
        <v>0</v>
      </c>
      <c r="F293" s="3">
        <f t="shared" ref="F293:F312" si="180">D293+E293</f>
        <v>900</v>
      </c>
      <c r="G293" s="20">
        <f t="shared" ref="G293:G312" si="181">B293-A293</f>
        <v>0</v>
      </c>
      <c r="H293" s="3" t="s">
        <v>37</v>
      </c>
      <c r="I293" s="20"/>
      <c r="J293" s="20"/>
      <c r="K293" s="20"/>
      <c r="L293" s="20">
        <f t="shared" ref="L293:L312" si="182">IF(AND(F293&gt;=L$3,F293&lt;=L$4),0,1)</f>
        <v>1</v>
      </c>
      <c r="M293" s="20" t="s">
        <v>21</v>
      </c>
      <c r="N293" s="20">
        <v>8</v>
      </c>
      <c r="O293" s="20">
        <v>76780</v>
      </c>
      <c r="P293" s="20">
        <v>76744</v>
      </c>
      <c r="Q293" s="20">
        <v>76828</v>
      </c>
      <c r="R293" s="19">
        <f t="shared" ref="R293:R312" si="183">IF(M293="short",((P293-O293)+N293)/10,((O293-P293)+N293)/10)</f>
        <v>4.4000000000000004</v>
      </c>
      <c r="S293" s="19">
        <f t="shared" ref="S293:S312" si="184">IF(M293="long",((Q293-O293)-N293)/10,((O293-Q293)-N293)/10)</f>
        <v>4</v>
      </c>
      <c r="U293" s="19">
        <f t="shared" ref="U293:U312" si="185">U$4-R293</f>
        <v>-4.4000000000000004</v>
      </c>
      <c r="V293" s="19">
        <f t="shared" ref="V293:V312" si="186">S293+U$4</f>
        <v>4</v>
      </c>
      <c r="W293" s="7">
        <f t="shared" ref="W293:W312" si="187">IF(-U293&gt;N293/10,1, )</f>
        <v>1</v>
      </c>
      <c r="X293" s="7">
        <f t="shared" ref="X293:X312" si="188">IF(OR(I293="yes",K293="yes"),0,L293*W293)</f>
        <v>1</v>
      </c>
      <c r="Y293" s="19">
        <f t="shared" ref="Y293:Y312" si="189">IF(U293&lt;=-Y$3,-Y$3,0)</f>
        <v>0</v>
      </c>
      <c r="Z293" s="19"/>
      <c r="AA293" s="19">
        <f t="shared" ref="AA293:AA312" si="190">IF(AND(Y293=0,S293&gt;=AA$3-(N293/10)),0,-Y$3*W293)</f>
        <v>-20</v>
      </c>
      <c r="AB293" s="19">
        <f t="shared" ref="AB293:AB312" si="191">IF(AND(Y293=0,V293&gt;AB$3),AB$3*W293,AA293*W293)</f>
        <v>-20</v>
      </c>
      <c r="AC293" s="19">
        <f t="shared" ref="AC293:AC312" si="192">AC292+AB293</f>
        <v>535</v>
      </c>
      <c r="AD293" s="7">
        <f t="shared" ref="AD293:AD312" si="193">IF(AB293&gt;0,1, )</f>
        <v>0</v>
      </c>
      <c r="AE293" s="19">
        <f t="shared" ref="AE293:AE312" si="194">IF(I293="yes",AB293,)</f>
        <v>0</v>
      </c>
      <c r="AF293" s="19">
        <f t="shared" ref="AF293:AF312" si="195">IF(K293="yes",AB293, )</f>
        <v>0</v>
      </c>
      <c r="AG293" s="19">
        <f t="shared" ref="AG293:AG312" si="196">IF(L293=1, ,AB293)</f>
        <v>0</v>
      </c>
      <c r="AH293" s="19">
        <f t="shared" ref="AH293:AH312" si="197">X293*AB293</f>
        <v>-20</v>
      </c>
      <c r="AI293" s="19">
        <f t="shared" ref="AI293:AI312" si="198">AI292+AH293</f>
        <v>705</v>
      </c>
      <c r="AJ293" s="20">
        <f t="shared" ref="AJ293:AJ312" si="199">IF(AH293&gt;0,1, )</f>
        <v>0</v>
      </c>
      <c r="AL293" s="12">
        <f t="shared" ref="AL293:AL312" si="200">IF(B293=B292,AL292,AO292*AL$3)</f>
        <v>746</v>
      </c>
      <c r="AM293" s="12">
        <f t="shared" ref="AM293:AM312" si="201">INT(AL293/AM$3)</f>
        <v>37</v>
      </c>
      <c r="AN293" s="12">
        <f t="shared" ref="AN293:AN312" si="202">AB293*AM293</f>
        <v>-740</v>
      </c>
      <c r="AO293" s="12">
        <f t="shared" ref="AO293:AO312" si="203">AO292+AN293</f>
        <v>14735</v>
      </c>
      <c r="AP293" s="12">
        <f>MAX(AO$4:AO293)</f>
        <v>23660</v>
      </c>
      <c r="AQ293" s="8">
        <f t="shared" ref="AQ293:AQ312" si="204">(AO293-AP293)/AP293</f>
        <v>-0.37721893491124259</v>
      </c>
      <c r="AS293" s="12">
        <f t="shared" ref="AS293:AS312" si="205">IF(I293=I292,AS292,AV292*AS$3)</f>
        <v>1047</v>
      </c>
      <c r="AT293" s="12">
        <f t="shared" ref="AT293:AT312" si="206">INT(AS293/AT$3)</f>
        <v>52</v>
      </c>
      <c r="AU293" s="12">
        <f t="shared" ref="AU293:AU312" si="207">AH293*AT293</f>
        <v>-1040</v>
      </c>
      <c r="AV293" s="12">
        <f t="shared" ref="AV293:AV312" si="208">AV292+AU293</f>
        <v>21460</v>
      </c>
      <c r="AW293" s="12">
        <f>MAX(AV$4:AV293)</f>
        <v>25085</v>
      </c>
      <c r="AX293" s="8">
        <f t="shared" ref="AX293:AX312" si="209">(AV293-AW293)/AW293</f>
        <v>-0.14450867052023122</v>
      </c>
      <c r="BH293" s="19"/>
      <c r="BI293" s="19"/>
      <c r="BJ293" s="12"/>
      <c r="BK293" s="12"/>
      <c r="BL293" s="12"/>
      <c r="BM293" s="8"/>
    </row>
    <row r="294" spans="1:65" x14ac:dyDescent="0.3">
      <c r="A294" s="1">
        <v>42783</v>
      </c>
      <c r="B294" s="1">
        <v>42783</v>
      </c>
      <c r="C294" s="1" t="s">
        <v>45</v>
      </c>
      <c r="D294" s="3">
        <v>1540</v>
      </c>
      <c r="E294" s="3">
        <v>0</v>
      </c>
      <c r="F294" s="3">
        <f t="shared" si="180"/>
        <v>1540</v>
      </c>
      <c r="G294" s="20">
        <f t="shared" si="181"/>
        <v>0</v>
      </c>
      <c r="H294" s="3" t="s">
        <v>43</v>
      </c>
      <c r="I294" s="20"/>
      <c r="J294" s="20"/>
      <c r="K294" s="20"/>
      <c r="L294" s="20">
        <f t="shared" si="182"/>
        <v>1</v>
      </c>
      <c r="M294" s="20" t="s">
        <v>20</v>
      </c>
      <c r="N294" s="20">
        <v>10</v>
      </c>
      <c r="O294" s="20">
        <v>131100</v>
      </c>
      <c r="P294" s="20">
        <v>131254</v>
      </c>
      <c r="Q294" s="20">
        <v>130889</v>
      </c>
      <c r="R294" s="19">
        <f t="shared" si="183"/>
        <v>16.399999999999999</v>
      </c>
      <c r="S294" s="19">
        <f t="shared" si="184"/>
        <v>20.100000000000001</v>
      </c>
      <c r="U294" s="19">
        <f t="shared" si="185"/>
        <v>-16.399999999999999</v>
      </c>
      <c r="V294" s="19">
        <f t="shared" si="186"/>
        <v>20.100000000000001</v>
      </c>
      <c r="W294" s="7">
        <f t="shared" si="187"/>
        <v>1</v>
      </c>
      <c r="X294" s="7">
        <f t="shared" si="188"/>
        <v>1</v>
      </c>
      <c r="Y294" s="19">
        <f t="shared" si="189"/>
        <v>0</v>
      </c>
      <c r="Z294" s="19"/>
      <c r="AA294" s="19">
        <f t="shared" si="190"/>
        <v>0</v>
      </c>
      <c r="AB294" s="19">
        <f t="shared" si="191"/>
        <v>15</v>
      </c>
      <c r="AC294" s="19">
        <f t="shared" si="192"/>
        <v>550</v>
      </c>
      <c r="AD294" s="7">
        <f t="shared" si="193"/>
        <v>1</v>
      </c>
      <c r="AE294" s="19">
        <f t="shared" si="194"/>
        <v>0</v>
      </c>
      <c r="AF294" s="19">
        <f t="shared" si="195"/>
        <v>0</v>
      </c>
      <c r="AG294" s="19">
        <f t="shared" si="196"/>
        <v>0</v>
      </c>
      <c r="AH294" s="19">
        <f t="shared" si="197"/>
        <v>15</v>
      </c>
      <c r="AI294" s="19">
        <f t="shared" si="198"/>
        <v>720</v>
      </c>
      <c r="AJ294" s="20">
        <f t="shared" si="199"/>
        <v>1</v>
      </c>
      <c r="AL294" s="12">
        <f t="shared" si="200"/>
        <v>746</v>
      </c>
      <c r="AM294" s="12">
        <f t="shared" si="201"/>
        <v>37</v>
      </c>
      <c r="AN294" s="12">
        <f t="shared" si="202"/>
        <v>555</v>
      </c>
      <c r="AO294" s="12">
        <f t="shared" si="203"/>
        <v>15290</v>
      </c>
      <c r="AP294" s="12">
        <f>MAX(AO$4:AO294)</f>
        <v>23660</v>
      </c>
      <c r="AQ294" s="8">
        <f t="shared" si="204"/>
        <v>-0.35376162299239222</v>
      </c>
      <c r="AS294" s="12">
        <f t="shared" si="205"/>
        <v>1047</v>
      </c>
      <c r="AT294" s="12">
        <f t="shared" si="206"/>
        <v>52</v>
      </c>
      <c r="AU294" s="12">
        <f t="shared" si="207"/>
        <v>780</v>
      </c>
      <c r="AV294" s="12">
        <f t="shared" si="208"/>
        <v>22240</v>
      </c>
      <c r="AW294" s="12">
        <f>MAX(AV$4:AV294)</f>
        <v>25085</v>
      </c>
      <c r="AX294" s="8">
        <f t="shared" si="209"/>
        <v>-0.11341439107036078</v>
      </c>
      <c r="BH294" s="19"/>
      <c r="BI294" s="19"/>
      <c r="BJ294" s="12"/>
      <c r="BK294" s="12"/>
      <c r="BL294" s="12"/>
      <c r="BM294" s="8"/>
    </row>
    <row r="295" spans="1:65" x14ac:dyDescent="0.3">
      <c r="E295" s="3">
        <v>0</v>
      </c>
      <c r="F295" s="3">
        <f t="shared" si="180"/>
        <v>0</v>
      </c>
      <c r="G295" s="20">
        <f t="shared" si="181"/>
        <v>0</v>
      </c>
      <c r="I295" s="20"/>
      <c r="J295" s="20"/>
      <c r="K295" s="20"/>
      <c r="L295" s="20">
        <f t="shared" si="182"/>
        <v>0</v>
      </c>
      <c r="M295" s="20"/>
      <c r="N295" s="20"/>
      <c r="O295" s="20"/>
      <c r="P295" s="20"/>
      <c r="Q295" s="20"/>
      <c r="R295" s="19">
        <f t="shared" si="183"/>
        <v>0</v>
      </c>
      <c r="S295" s="19">
        <f t="shared" si="184"/>
        <v>0</v>
      </c>
      <c r="U295" s="19">
        <f t="shared" si="185"/>
        <v>0</v>
      </c>
      <c r="V295" s="19">
        <f t="shared" si="186"/>
        <v>0</v>
      </c>
      <c r="W295" s="7">
        <f t="shared" si="187"/>
        <v>0</v>
      </c>
      <c r="X295" s="7">
        <f t="shared" si="188"/>
        <v>0</v>
      </c>
      <c r="Y295" s="19">
        <f t="shared" si="189"/>
        <v>0</v>
      </c>
      <c r="Z295" s="19"/>
      <c r="AA295" s="19">
        <f t="shared" si="190"/>
        <v>0</v>
      </c>
      <c r="AB295" s="19">
        <f t="shared" si="191"/>
        <v>0</v>
      </c>
      <c r="AC295" s="19">
        <f t="shared" si="192"/>
        <v>550</v>
      </c>
      <c r="AD295" s="7">
        <f t="shared" si="193"/>
        <v>0</v>
      </c>
      <c r="AE295" s="19">
        <f t="shared" si="194"/>
        <v>0</v>
      </c>
      <c r="AF295" s="19">
        <f t="shared" si="195"/>
        <v>0</v>
      </c>
      <c r="AG295" s="19">
        <f t="shared" si="196"/>
        <v>0</v>
      </c>
      <c r="AH295" s="19">
        <f t="shared" si="197"/>
        <v>0</v>
      </c>
      <c r="AI295" s="19">
        <f t="shared" si="198"/>
        <v>720</v>
      </c>
      <c r="AJ295" s="20">
        <f t="shared" si="199"/>
        <v>0</v>
      </c>
      <c r="AL295" s="12">
        <f t="shared" si="200"/>
        <v>764.5</v>
      </c>
      <c r="AM295" s="12">
        <f t="shared" si="201"/>
        <v>38</v>
      </c>
      <c r="AN295" s="12">
        <f t="shared" si="202"/>
        <v>0</v>
      </c>
      <c r="AO295" s="12">
        <f t="shared" si="203"/>
        <v>15290</v>
      </c>
      <c r="AP295" s="12">
        <f>MAX(AO$4:AO295)</f>
        <v>23660</v>
      </c>
      <c r="AQ295" s="8">
        <f t="shared" si="204"/>
        <v>-0.35376162299239222</v>
      </c>
      <c r="AS295" s="12">
        <f t="shared" si="205"/>
        <v>1047</v>
      </c>
      <c r="AT295" s="12">
        <f t="shared" si="206"/>
        <v>52</v>
      </c>
      <c r="AU295" s="12">
        <f t="shared" si="207"/>
        <v>0</v>
      </c>
      <c r="AV295" s="12">
        <f t="shared" si="208"/>
        <v>22240</v>
      </c>
      <c r="AW295" s="12">
        <f>MAX(AV$4:AV295)</f>
        <v>25085</v>
      </c>
      <c r="AX295" s="8">
        <f t="shared" si="209"/>
        <v>-0.11341439107036078</v>
      </c>
      <c r="BH295" s="19"/>
      <c r="BI295" s="19"/>
      <c r="BJ295" s="12"/>
      <c r="BK295" s="12"/>
      <c r="BL295" s="12"/>
      <c r="BM295" s="8"/>
    </row>
    <row r="296" spans="1:65" x14ac:dyDescent="0.3">
      <c r="E296" s="3">
        <v>0</v>
      </c>
      <c r="F296" s="3">
        <f t="shared" si="180"/>
        <v>0</v>
      </c>
      <c r="G296" s="20">
        <f t="shared" si="181"/>
        <v>0</v>
      </c>
      <c r="I296" s="20"/>
      <c r="J296" s="20"/>
      <c r="K296" s="20"/>
      <c r="L296" s="20">
        <f t="shared" si="182"/>
        <v>0</v>
      </c>
      <c r="M296" s="20"/>
      <c r="N296" s="20"/>
      <c r="O296" s="20"/>
      <c r="P296" s="20"/>
      <c r="Q296" s="20"/>
      <c r="R296" s="19">
        <f t="shared" si="183"/>
        <v>0</v>
      </c>
      <c r="S296" s="19">
        <f t="shared" si="184"/>
        <v>0</v>
      </c>
      <c r="U296" s="19">
        <f t="shared" si="185"/>
        <v>0</v>
      </c>
      <c r="V296" s="19">
        <f t="shared" si="186"/>
        <v>0</v>
      </c>
      <c r="W296" s="7">
        <f t="shared" si="187"/>
        <v>0</v>
      </c>
      <c r="X296" s="7">
        <f t="shared" si="188"/>
        <v>0</v>
      </c>
      <c r="Y296" s="19">
        <f t="shared" si="189"/>
        <v>0</v>
      </c>
      <c r="Z296" s="19"/>
      <c r="AA296" s="19">
        <f t="shared" si="190"/>
        <v>0</v>
      </c>
      <c r="AB296" s="19">
        <f t="shared" si="191"/>
        <v>0</v>
      </c>
      <c r="AC296" s="19">
        <f t="shared" si="192"/>
        <v>550</v>
      </c>
      <c r="AD296" s="7">
        <f t="shared" si="193"/>
        <v>0</v>
      </c>
      <c r="AE296" s="19">
        <f t="shared" si="194"/>
        <v>0</v>
      </c>
      <c r="AF296" s="19">
        <f t="shared" si="195"/>
        <v>0</v>
      </c>
      <c r="AG296" s="19">
        <f t="shared" si="196"/>
        <v>0</v>
      </c>
      <c r="AH296" s="19">
        <f t="shared" si="197"/>
        <v>0</v>
      </c>
      <c r="AI296" s="19">
        <f t="shared" si="198"/>
        <v>720</v>
      </c>
      <c r="AJ296" s="20">
        <f t="shared" si="199"/>
        <v>0</v>
      </c>
      <c r="AL296" s="12">
        <f t="shared" si="200"/>
        <v>764.5</v>
      </c>
      <c r="AM296" s="12">
        <f t="shared" si="201"/>
        <v>38</v>
      </c>
      <c r="AN296" s="12">
        <f t="shared" si="202"/>
        <v>0</v>
      </c>
      <c r="AO296" s="12">
        <f t="shared" si="203"/>
        <v>15290</v>
      </c>
      <c r="AP296" s="12">
        <f>MAX(AO$4:AO296)</f>
        <v>23660</v>
      </c>
      <c r="AQ296" s="8">
        <f t="shared" si="204"/>
        <v>-0.35376162299239222</v>
      </c>
      <c r="AS296" s="12">
        <f t="shared" si="205"/>
        <v>1047</v>
      </c>
      <c r="AT296" s="12">
        <f t="shared" si="206"/>
        <v>52</v>
      </c>
      <c r="AU296" s="12">
        <f t="shared" si="207"/>
        <v>0</v>
      </c>
      <c r="AV296" s="12">
        <f t="shared" si="208"/>
        <v>22240</v>
      </c>
      <c r="AW296" s="12">
        <f>MAX(AV$4:AV296)</f>
        <v>25085</v>
      </c>
      <c r="AX296" s="8">
        <f t="shared" si="209"/>
        <v>-0.11341439107036078</v>
      </c>
      <c r="BH296" s="19"/>
      <c r="BI296" s="19"/>
      <c r="BJ296" s="12"/>
      <c r="BK296" s="12"/>
      <c r="BL296" s="12"/>
      <c r="BM296" s="8"/>
    </row>
    <row r="297" spans="1:65" x14ac:dyDescent="0.3">
      <c r="E297" s="3">
        <v>0</v>
      </c>
      <c r="F297" s="3">
        <f t="shared" si="180"/>
        <v>0</v>
      </c>
      <c r="G297" s="20">
        <f t="shared" si="181"/>
        <v>0</v>
      </c>
      <c r="I297" s="20"/>
      <c r="J297" s="20"/>
      <c r="K297" s="20"/>
      <c r="L297" s="20">
        <f t="shared" si="182"/>
        <v>0</v>
      </c>
      <c r="M297" s="20"/>
      <c r="N297" s="20"/>
      <c r="O297" s="20"/>
      <c r="P297" s="20"/>
      <c r="Q297" s="20"/>
      <c r="R297" s="19">
        <f t="shared" si="183"/>
        <v>0</v>
      </c>
      <c r="S297" s="19">
        <f t="shared" si="184"/>
        <v>0</v>
      </c>
      <c r="U297" s="19">
        <f t="shared" si="185"/>
        <v>0</v>
      </c>
      <c r="V297" s="19">
        <f t="shared" si="186"/>
        <v>0</v>
      </c>
      <c r="W297" s="7">
        <f t="shared" si="187"/>
        <v>0</v>
      </c>
      <c r="X297" s="7">
        <f t="shared" si="188"/>
        <v>0</v>
      </c>
      <c r="Y297" s="19">
        <f t="shared" si="189"/>
        <v>0</v>
      </c>
      <c r="Z297" s="19"/>
      <c r="AA297" s="19">
        <f t="shared" si="190"/>
        <v>0</v>
      </c>
      <c r="AB297" s="19">
        <f t="shared" si="191"/>
        <v>0</v>
      </c>
      <c r="AC297" s="19">
        <f t="shared" si="192"/>
        <v>550</v>
      </c>
      <c r="AD297" s="7">
        <f t="shared" si="193"/>
        <v>0</v>
      </c>
      <c r="AE297" s="19">
        <f t="shared" si="194"/>
        <v>0</v>
      </c>
      <c r="AF297" s="19">
        <f t="shared" si="195"/>
        <v>0</v>
      </c>
      <c r="AG297" s="19">
        <f t="shared" si="196"/>
        <v>0</v>
      </c>
      <c r="AH297" s="19">
        <f t="shared" si="197"/>
        <v>0</v>
      </c>
      <c r="AI297" s="19">
        <f t="shared" si="198"/>
        <v>720</v>
      </c>
      <c r="AJ297" s="20">
        <f t="shared" si="199"/>
        <v>0</v>
      </c>
      <c r="AL297" s="12">
        <f t="shared" si="200"/>
        <v>764.5</v>
      </c>
      <c r="AM297" s="12">
        <f t="shared" si="201"/>
        <v>38</v>
      </c>
      <c r="AN297" s="12">
        <f t="shared" si="202"/>
        <v>0</v>
      </c>
      <c r="AO297" s="12">
        <f t="shared" si="203"/>
        <v>15290</v>
      </c>
      <c r="AP297" s="12">
        <f>MAX(AO$4:AO297)</f>
        <v>23660</v>
      </c>
      <c r="AQ297" s="8">
        <f t="shared" si="204"/>
        <v>-0.35376162299239222</v>
      </c>
      <c r="AS297" s="12">
        <f t="shared" si="205"/>
        <v>1047</v>
      </c>
      <c r="AT297" s="12">
        <f t="shared" si="206"/>
        <v>52</v>
      </c>
      <c r="AU297" s="12">
        <f t="shared" si="207"/>
        <v>0</v>
      </c>
      <c r="AV297" s="12">
        <f t="shared" si="208"/>
        <v>22240</v>
      </c>
      <c r="AW297" s="12">
        <f>MAX(AV$4:AV297)</f>
        <v>25085</v>
      </c>
      <c r="AX297" s="8">
        <f t="shared" si="209"/>
        <v>-0.11341439107036078</v>
      </c>
      <c r="BH297" s="19"/>
      <c r="BI297" s="19"/>
      <c r="BJ297" s="12"/>
      <c r="BK297" s="12"/>
      <c r="BL297" s="12"/>
      <c r="BM297" s="8"/>
    </row>
    <row r="298" spans="1:65" x14ac:dyDescent="0.3">
      <c r="E298" s="3">
        <v>0</v>
      </c>
      <c r="F298" s="3">
        <f t="shared" si="180"/>
        <v>0</v>
      </c>
      <c r="G298" s="20">
        <f t="shared" si="181"/>
        <v>0</v>
      </c>
      <c r="I298" s="20"/>
      <c r="J298" s="20"/>
      <c r="K298" s="20"/>
      <c r="L298" s="20">
        <f t="shared" si="182"/>
        <v>0</v>
      </c>
      <c r="M298" s="20"/>
      <c r="N298" s="20"/>
      <c r="O298" s="20"/>
      <c r="P298" s="20"/>
      <c r="Q298" s="20"/>
      <c r="R298" s="19">
        <f t="shared" si="183"/>
        <v>0</v>
      </c>
      <c r="S298" s="19">
        <f t="shared" si="184"/>
        <v>0</v>
      </c>
      <c r="U298" s="19">
        <f t="shared" si="185"/>
        <v>0</v>
      </c>
      <c r="V298" s="19">
        <f t="shared" si="186"/>
        <v>0</v>
      </c>
      <c r="W298" s="7">
        <f t="shared" si="187"/>
        <v>0</v>
      </c>
      <c r="X298" s="7">
        <f t="shared" si="188"/>
        <v>0</v>
      </c>
      <c r="Y298" s="19">
        <f t="shared" si="189"/>
        <v>0</v>
      </c>
      <c r="Z298" s="19"/>
      <c r="AA298" s="19">
        <f t="shared" si="190"/>
        <v>0</v>
      </c>
      <c r="AB298" s="19">
        <f t="shared" si="191"/>
        <v>0</v>
      </c>
      <c r="AC298" s="19">
        <f t="shared" si="192"/>
        <v>550</v>
      </c>
      <c r="AD298" s="7">
        <f t="shared" si="193"/>
        <v>0</v>
      </c>
      <c r="AE298" s="19">
        <f t="shared" si="194"/>
        <v>0</v>
      </c>
      <c r="AF298" s="19">
        <f t="shared" si="195"/>
        <v>0</v>
      </c>
      <c r="AG298" s="19">
        <f t="shared" si="196"/>
        <v>0</v>
      </c>
      <c r="AH298" s="19">
        <f t="shared" si="197"/>
        <v>0</v>
      </c>
      <c r="AI298" s="19">
        <f t="shared" si="198"/>
        <v>720</v>
      </c>
      <c r="AJ298" s="20">
        <f t="shared" si="199"/>
        <v>0</v>
      </c>
      <c r="AL298" s="12">
        <f t="shared" si="200"/>
        <v>764.5</v>
      </c>
      <c r="AM298" s="12">
        <f t="shared" si="201"/>
        <v>38</v>
      </c>
      <c r="AN298" s="12">
        <f t="shared" si="202"/>
        <v>0</v>
      </c>
      <c r="AO298" s="12">
        <f t="shared" si="203"/>
        <v>15290</v>
      </c>
      <c r="AP298" s="12">
        <f>MAX(AO$4:AO298)</f>
        <v>23660</v>
      </c>
      <c r="AQ298" s="8">
        <f t="shared" si="204"/>
        <v>-0.35376162299239222</v>
      </c>
      <c r="AS298" s="12">
        <f t="shared" si="205"/>
        <v>1047</v>
      </c>
      <c r="AT298" s="12">
        <f t="shared" si="206"/>
        <v>52</v>
      </c>
      <c r="AU298" s="12">
        <f t="shared" si="207"/>
        <v>0</v>
      </c>
      <c r="AV298" s="12">
        <f t="shared" si="208"/>
        <v>22240</v>
      </c>
      <c r="AW298" s="12">
        <f>MAX(AV$4:AV298)</f>
        <v>25085</v>
      </c>
      <c r="AX298" s="8">
        <f t="shared" si="209"/>
        <v>-0.11341439107036078</v>
      </c>
      <c r="BH298" s="19"/>
      <c r="BI298" s="19"/>
      <c r="BJ298" s="12"/>
      <c r="BK298" s="12"/>
      <c r="BL298" s="12"/>
      <c r="BM298" s="8"/>
    </row>
    <row r="299" spans="1:65" x14ac:dyDescent="0.3">
      <c r="E299" s="3">
        <v>0</v>
      </c>
      <c r="F299" s="3">
        <f t="shared" si="180"/>
        <v>0</v>
      </c>
      <c r="G299" s="20">
        <f t="shared" si="181"/>
        <v>0</v>
      </c>
      <c r="I299" s="20"/>
      <c r="J299" s="20"/>
      <c r="K299" s="20"/>
      <c r="L299" s="20">
        <f t="shared" si="182"/>
        <v>0</v>
      </c>
      <c r="M299" s="20"/>
      <c r="N299" s="20"/>
      <c r="O299" s="20"/>
      <c r="P299" s="20"/>
      <c r="Q299" s="20"/>
      <c r="R299" s="19">
        <f t="shared" si="183"/>
        <v>0</v>
      </c>
      <c r="S299" s="19">
        <f t="shared" si="184"/>
        <v>0</v>
      </c>
      <c r="U299" s="19">
        <f t="shared" si="185"/>
        <v>0</v>
      </c>
      <c r="V299" s="19">
        <f t="shared" si="186"/>
        <v>0</v>
      </c>
      <c r="W299" s="7">
        <f t="shared" si="187"/>
        <v>0</v>
      </c>
      <c r="X299" s="7">
        <f t="shared" si="188"/>
        <v>0</v>
      </c>
      <c r="Y299" s="19">
        <f t="shared" si="189"/>
        <v>0</v>
      </c>
      <c r="Z299" s="19"/>
      <c r="AA299" s="19">
        <f t="shared" si="190"/>
        <v>0</v>
      </c>
      <c r="AB299" s="19">
        <f t="shared" si="191"/>
        <v>0</v>
      </c>
      <c r="AC299" s="19">
        <f t="shared" si="192"/>
        <v>550</v>
      </c>
      <c r="AD299" s="7">
        <f t="shared" si="193"/>
        <v>0</v>
      </c>
      <c r="AE299" s="19">
        <f t="shared" si="194"/>
        <v>0</v>
      </c>
      <c r="AF299" s="19">
        <f t="shared" si="195"/>
        <v>0</v>
      </c>
      <c r="AG299" s="19">
        <f t="shared" si="196"/>
        <v>0</v>
      </c>
      <c r="AH299" s="19">
        <f t="shared" si="197"/>
        <v>0</v>
      </c>
      <c r="AI299" s="19">
        <f t="shared" si="198"/>
        <v>720</v>
      </c>
      <c r="AJ299" s="20">
        <f t="shared" si="199"/>
        <v>0</v>
      </c>
      <c r="AL299" s="12">
        <f t="shared" si="200"/>
        <v>764.5</v>
      </c>
      <c r="AM299" s="12">
        <f t="shared" si="201"/>
        <v>38</v>
      </c>
      <c r="AN299" s="12">
        <f t="shared" si="202"/>
        <v>0</v>
      </c>
      <c r="AO299" s="12">
        <f t="shared" si="203"/>
        <v>15290</v>
      </c>
      <c r="AP299" s="12">
        <f>MAX(AO$4:AO299)</f>
        <v>23660</v>
      </c>
      <c r="AQ299" s="8">
        <f t="shared" si="204"/>
        <v>-0.35376162299239222</v>
      </c>
      <c r="AS299" s="12">
        <f t="shared" si="205"/>
        <v>1047</v>
      </c>
      <c r="AT299" s="12">
        <f t="shared" si="206"/>
        <v>52</v>
      </c>
      <c r="AU299" s="12">
        <f t="shared" si="207"/>
        <v>0</v>
      </c>
      <c r="AV299" s="12">
        <f t="shared" si="208"/>
        <v>22240</v>
      </c>
      <c r="AW299" s="12">
        <f>MAX(AV$4:AV299)</f>
        <v>25085</v>
      </c>
      <c r="AX299" s="8">
        <f t="shared" si="209"/>
        <v>-0.11341439107036078</v>
      </c>
      <c r="BH299" s="19"/>
      <c r="BI299" s="19"/>
      <c r="BJ299" s="12"/>
      <c r="BK299" s="12"/>
      <c r="BL299" s="12"/>
      <c r="BM299" s="8"/>
    </row>
    <row r="300" spans="1:65" x14ac:dyDescent="0.3">
      <c r="E300" s="3">
        <v>0</v>
      </c>
      <c r="F300" s="3">
        <f t="shared" si="180"/>
        <v>0</v>
      </c>
      <c r="G300" s="20">
        <f t="shared" si="181"/>
        <v>0</v>
      </c>
      <c r="I300" s="20"/>
      <c r="J300" s="20"/>
      <c r="K300" s="20"/>
      <c r="L300" s="20">
        <f t="shared" si="182"/>
        <v>0</v>
      </c>
      <c r="M300" s="20"/>
      <c r="N300" s="20"/>
      <c r="O300" s="20"/>
      <c r="P300" s="20"/>
      <c r="Q300" s="20"/>
      <c r="R300" s="19">
        <f t="shared" si="183"/>
        <v>0</v>
      </c>
      <c r="S300" s="19">
        <f t="shared" si="184"/>
        <v>0</v>
      </c>
      <c r="U300" s="19">
        <f t="shared" si="185"/>
        <v>0</v>
      </c>
      <c r="V300" s="19">
        <f t="shared" si="186"/>
        <v>0</v>
      </c>
      <c r="W300" s="7">
        <f t="shared" si="187"/>
        <v>0</v>
      </c>
      <c r="X300" s="7">
        <f t="shared" si="188"/>
        <v>0</v>
      </c>
      <c r="Y300" s="19">
        <f t="shared" si="189"/>
        <v>0</v>
      </c>
      <c r="Z300" s="19"/>
      <c r="AA300" s="19">
        <f t="shared" si="190"/>
        <v>0</v>
      </c>
      <c r="AB300" s="19">
        <f t="shared" si="191"/>
        <v>0</v>
      </c>
      <c r="AC300" s="19">
        <f t="shared" si="192"/>
        <v>550</v>
      </c>
      <c r="AD300" s="7">
        <f t="shared" si="193"/>
        <v>0</v>
      </c>
      <c r="AE300" s="19">
        <f t="shared" si="194"/>
        <v>0</v>
      </c>
      <c r="AF300" s="19">
        <f t="shared" si="195"/>
        <v>0</v>
      </c>
      <c r="AG300" s="19">
        <f t="shared" si="196"/>
        <v>0</v>
      </c>
      <c r="AH300" s="19">
        <f t="shared" si="197"/>
        <v>0</v>
      </c>
      <c r="AI300" s="19">
        <f t="shared" si="198"/>
        <v>720</v>
      </c>
      <c r="AJ300" s="20">
        <f t="shared" si="199"/>
        <v>0</v>
      </c>
      <c r="AL300" s="12">
        <f t="shared" si="200"/>
        <v>764.5</v>
      </c>
      <c r="AM300" s="12">
        <f t="shared" si="201"/>
        <v>38</v>
      </c>
      <c r="AN300" s="12">
        <f t="shared" si="202"/>
        <v>0</v>
      </c>
      <c r="AO300" s="12">
        <f t="shared" si="203"/>
        <v>15290</v>
      </c>
      <c r="AP300" s="12">
        <f>MAX(AO$4:AO300)</f>
        <v>23660</v>
      </c>
      <c r="AQ300" s="8">
        <f t="shared" si="204"/>
        <v>-0.35376162299239222</v>
      </c>
      <c r="AS300" s="12">
        <f t="shared" si="205"/>
        <v>1047</v>
      </c>
      <c r="AT300" s="12">
        <f t="shared" si="206"/>
        <v>52</v>
      </c>
      <c r="AU300" s="12">
        <f t="shared" si="207"/>
        <v>0</v>
      </c>
      <c r="AV300" s="12">
        <f t="shared" si="208"/>
        <v>22240</v>
      </c>
      <c r="AW300" s="12">
        <f>MAX(AV$4:AV300)</f>
        <v>25085</v>
      </c>
      <c r="AX300" s="8">
        <f t="shared" si="209"/>
        <v>-0.11341439107036078</v>
      </c>
      <c r="BH300" s="19"/>
      <c r="BI300" s="19"/>
      <c r="BJ300" s="12"/>
      <c r="BK300" s="12"/>
      <c r="BL300" s="12"/>
      <c r="BM300" s="8"/>
    </row>
    <row r="301" spans="1:65" x14ac:dyDescent="0.3">
      <c r="E301" s="3">
        <v>0</v>
      </c>
      <c r="F301" s="3">
        <f t="shared" si="180"/>
        <v>0</v>
      </c>
      <c r="G301" s="20">
        <f t="shared" si="181"/>
        <v>0</v>
      </c>
      <c r="I301" s="20"/>
      <c r="J301" s="20"/>
      <c r="K301" s="20"/>
      <c r="L301" s="20">
        <f t="shared" si="182"/>
        <v>0</v>
      </c>
      <c r="M301" s="20"/>
      <c r="N301" s="20"/>
      <c r="O301" s="20"/>
      <c r="P301" s="20"/>
      <c r="Q301" s="20"/>
      <c r="R301" s="19">
        <f t="shared" si="183"/>
        <v>0</v>
      </c>
      <c r="S301" s="19">
        <f t="shared" si="184"/>
        <v>0</v>
      </c>
      <c r="U301" s="19">
        <f t="shared" si="185"/>
        <v>0</v>
      </c>
      <c r="V301" s="19">
        <f t="shared" si="186"/>
        <v>0</v>
      </c>
      <c r="W301" s="7">
        <f t="shared" si="187"/>
        <v>0</v>
      </c>
      <c r="X301" s="7">
        <f t="shared" si="188"/>
        <v>0</v>
      </c>
      <c r="Y301" s="19">
        <f t="shared" si="189"/>
        <v>0</v>
      </c>
      <c r="Z301" s="19"/>
      <c r="AA301" s="19">
        <f t="shared" si="190"/>
        <v>0</v>
      </c>
      <c r="AB301" s="19">
        <f t="shared" si="191"/>
        <v>0</v>
      </c>
      <c r="AC301" s="19">
        <f t="shared" si="192"/>
        <v>550</v>
      </c>
      <c r="AD301" s="7">
        <f t="shared" si="193"/>
        <v>0</v>
      </c>
      <c r="AE301" s="19">
        <f t="shared" si="194"/>
        <v>0</v>
      </c>
      <c r="AF301" s="19">
        <f t="shared" si="195"/>
        <v>0</v>
      </c>
      <c r="AG301" s="19">
        <f t="shared" si="196"/>
        <v>0</v>
      </c>
      <c r="AH301" s="19">
        <f t="shared" si="197"/>
        <v>0</v>
      </c>
      <c r="AI301" s="19">
        <f t="shared" si="198"/>
        <v>720</v>
      </c>
      <c r="AJ301" s="20">
        <f t="shared" si="199"/>
        <v>0</v>
      </c>
      <c r="AL301" s="12">
        <f t="shared" si="200"/>
        <v>764.5</v>
      </c>
      <c r="AM301" s="12">
        <f t="shared" si="201"/>
        <v>38</v>
      </c>
      <c r="AN301" s="12">
        <f t="shared" si="202"/>
        <v>0</v>
      </c>
      <c r="AO301" s="12">
        <f t="shared" si="203"/>
        <v>15290</v>
      </c>
      <c r="AP301" s="12">
        <f>MAX(AO$4:AO301)</f>
        <v>23660</v>
      </c>
      <c r="AQ301" s="8">
        <f t="shared" si="204"/>
        <v>-0.35376162299239222</v>
      </c>
      <c r="AS301" s="12">
        <f t="shared" si="205"/>
        <v>1047</v>
      </c>
      <c r="AT301" s="12">
        <f t="shared" si="206"/>
        <v>52</v>
      </c>
      <c r="AU301" s="12">
        <f t="shared" si="207"/>
        <v>0</v>
      </c>
      <c r="AV301" s="12">
        <f t="shared" si="208"/>
        <v>22240</v>
      </c>
      <c r="AW301" s="12">
        <f>MAX(AV$4:AV301)</f>
        <v>25085</v>
      </c>
      <c r="AX301" s="8">
        <f t="shared" si="209"/>
        <v>-0.11341439107036078</v>
      </c>
      <c r="BH301" s="19"/>
      <c r="BI301" s="19"/>
      <c r="BJ301" s="12"/>
      <c r="BK301" s="12"/>
      <c r="BL301" s="12"/>
      <c r="BM301" s="8"/>
    </row>
    <row r="302" spans="1:65" x14ac:dyDescent="0.3">
      <c r="E302" s="3">
        <v>0</v>
      </c>
      <c r="F302" s="3">
        <f t="shared" si="180"/>
        <v>0</v>
      </c>
      <c r="G302" s="20">
        <f t="shared" si="181"/>
        <v>0</v>
      </c>
      <c r="I302" s="20"/>
      <c r="J302" s="20"/>
      <c r="K302" s="20"/>
      <c r="L302" s="20">
        <f t="shared" si="182"/>
        <v>0</v>
      </c>
      <c r="M302" s="20"/>
      <c r="N302" s="20"/>
      <c r="O302" s="20"/>
      <c r="P302" s="20"/>
      <c r="Q302" s="20"/>
      <c r="R302" s="19">
        <f t="shared" si="183"/>
        <v>0</v>
      </c>
      <c r="S302" s="19">
        <f t="shared" si="184"/>
        <v>0</v>
      </c>
      <c r="U302" s="19">
        <f t="shared" si="185"/>
        <v>0</v>
      </c>
      <c r="V302" s="19">
        <f t="shared" si="186"/>
        <v>0</v>
      </c>
      <c r="W302" s="7">
        <f t="shared" si="187"/>
        <v>0</v>
      </c>
      <c r="X302" s="7">
        <f t="shared" si="188"/>
        <v>0</v>
      </c>
      <c r="Y302" s="19">
        <f t="shared" si="189"/>
        <v>0</v>
      </c>
      <c r="Z302" s="19"/>
      <c r="AA302" s="19">
        <f t="shared" si="190"/>
        <v>0</v>
      </c>
      <c r="AB302" s="19">
        <f t="shared" si="191"/>
        <v>0</v>
      </c>
      <c r="AC302" s="19">
        <f t="shared" si="192"/>
        <v>550</v>
      </c>
      <c r="AD302" s="7">
        <f t="shared" si="193"/>
        <v>0</v>
      </c>
      <c r="AE302" s="19">
        <f t="shared" si="194"/>
        <v>0</v>
      </c>
      <c r="AF302" s="19">
        <f t="shared" si="195"/>
        <v>0</v>
      </c>
      <c r="AG302" s="19">
        <f t="shared" si="196"/>
        <v>0</v>
      </c>
      <c r="AH302" s="19">
        <f t="shared" si="197"/>
        <v>0</v>
      </c>
      <c r="AI302" s="19">
        <f t="shared" si="198"/>
        <v>720</v>
      </c>
      <c r="AJ302" s="20">
        <f t="shared" si="199"/>
        <v>0</v>
      </c>
      <c r="AL302" s="12">
        <f t="shared" si="200"/>
        <v>764.5</v>
      </c>
      <c r="AM302" s="12">
        <f t="shared" si="201"/>
        <v>38</v>
      </c>
      <c r="AN302" s="12">
        <f t="shared" si="202"/>
        <v>0</v>
      </c>
      <c r="AO302" s="12">
        <f t="shared" si="203"/>
        <v>15290</v>
      </c>
      <c r="AP302" s="12">
        <f>MAX(AO$4:AO302)</f>
        <v>23660</v>
      </c>
      <c r="AQ302" s="8">
        <f t="shared" si="204"/>
        <v>-0.35376162299239222</v>
      </c>
      <c r="AS302" s="12">
        <f t="shared" si="205"/>
        <v>1047</v>
      </c>
      <c r="AT302" s="12">
        <f t="shared" si="206"/>
        <v>52</v>
      </c>
      <c r="AU302" s="12">
        <f t="shared" si="207"/>
        <v>0</v>
      </c>
      <c r="AV302" s="12">
        <f t="shared" si="208"/>
        <v>22240</v>
      </c>
      <c r="AW302" s="12">
        <f>MAX(AV$4:AV302)</f>
        <v>25085</v>
      </c>
      <c r="AX302" s="8">
        <f t="shared" si="209"/>
        <v>-0.11341439107036078</v>
      </c>
      <c r="BH302" s="19"/>
      <c r="BI302" s="19"/>
      <c r="BJ302" s="12"/>
      <c r="BK302" s="12"/>
      <c r="BL302" s="12"/>
      <c r="BM302" s="8"/>
    </row>
    <row r="303" spans="1:65" x14ac:dyDescent="0.3">
      <c r="E303" s="3">
        <v>0</v>
      </c>
      <c r="F303" s="3">
        <f t="shared" si="180"/>
        <v>0</v>
      </c>
      <c r="G303" s="20">
        <f t="shared" si="181"/>
        <v>0</v>
      </c>
      <c r="I303" s="20"/>
      <c r="J303" s="20"/>
      <c r="K303" s="20"/>
      <c r="L303" s="20">
        <f t="shared" si="182"/>
        <v>0</v>
      </c>
      <c r="M303" s="20"/>
      <c r="N303" s="20"/>
      <c r="O303" s="20"/>
      <c r="P303" s="20"/>
      <c r="Q303" s="20"/>
      <c r="R303" s="19">
        <f t="shared" si="183"/>
        <v>0</v>
      </c>
      <c r="S303" s="19">
        <f t="shared" si="184"/>
        <v>0</v>
      </c>
      <c r="U303" s="19">
        <f t="shared" si="185"/>
        <v>0</v>
      </c>
      <c r="V303" s="19">
        <f t="shared" si="186"/>
        <v>0</v>
      </c>
      <c r="W303" s="7">
        <f t="shared" si="187"/>
        <v>0</v>
      </c>
      <c r="X303" s="7">
        <f t="shared" si="188"/>
        <v>0</v>
      </c>
      <c r="Y303" s="19">
        <f t="shared" si="189"/>
        <v>0</v>
      </c>
      <c r="Z303" s="19"/>
      <c r="AA303" s="19">
        <f t="shared" si="190"/>
        <v>0</v>
      </c>
      <c r="AB303" s="19">
        <f t="shared" si="191"/>
        <v>0</v>
      </c>
      <c r="AC303" s="19">
        <f t="shared" si="192"/>
        <v>550</v>
      </c>
      <c r="AD303" s="7">
        <f t="shared" si="193"/>
        <v>0</v>
      </c>
      <c r="AE303" s="19">
        <f t="shared" si="194"/>
        <v>0</v>
      </c>
      <c r="AF303" s="19">
        <f t="shared" si="195"/>
        <v>0</v>
      </c>
      <c r="AG303" s="19">
        <f t="shared" si="196"/>
        <v>0</v>
      </c>
      <c r="AH303" s="19">
        <f t="shared" si="197"/>
        <v>0</v>
      </c>
      <c r="AI303" s="19">
        <f t="shared" si="198"/>
        <v>720</v>
      </c>
      <c r="AJ303" s="20">
        <f t="shared" si="199"/>
        <v>0</v>
      </c>
      <c r="AL303" s="12">
        <f t="shared" si="200"/>
        <v>764.5</v>
      </c>
      <c r="AM303" s="12">
        <f t="shared" si="201"/>
        <v>38</v>
      </c>
      <c r="AN303" s="12">
        <f t="shared" si="202"/>
        <v>0</v>
      </c>
      <c r="AO303" s="12">
        <f t="shared" si="203"/>
        <v>15290</v>
      </c>
      <c r="AP303" s="12">
        <f>MAX(AO$4:AO303)</f>
        <v>23660</v>
      </c>
      <c r="AQ303" s="8">
        <f t="shared" si="204"/>
        <v>-0.35376162299239222</v>
      </c>
      <c r="AS303" s="12">
        <f t="shared" si="205"/>
        <v>1047</v>
      </c>
      <c r="AT303" s="12">
        <f t="shared" si="206"/>
        <v>52</v>
      </c>
      <c r="AU303" s="12">
        <f t="shared" si="207"/>
        <v>0</v>
      </c>
      <c r="AV303" s="12">
        <f t="shared" si="208"/>
        <v>22240</v>
      </c>
      <c r="AW303" s="12">
        <f>MAX(AV$4:AV303)</f>
        <v>25085</v>
      </c>
      <c r="AX303" s="8">
        <f t="shared" si="209"/>
        <v>-0.11341439107036078</v>
      </c>
      <c r="BH303" s="19"/>
      <c r="BI303" s="19"/>
      <c r="BJ303" s="12"/>
      <c r="BK303" s="12"/>
      <c r="BL303" s="12"/>
      <c r="BM303" s="8"/>
    </row>
    <row r="304" spans="1:65" x14ac:dyDescent="0.3">
      <c r="E304" s="3">
        <v>0</v>
      </c>
      <c r="F304" s="3">
        <f t="shared" si="180"/>
        <v>0</v>
      </c>
      <c r="G304" s="20">
        <f t="shared" si="181"/>
        <v>0</v>
      </c>
      <c r="I304" s="20"/>
      <c r="J304" s="20"/>
      <c r="K304" s="20"/>
      <c r="L304" s="20">
        <f t="shared" si="182"/>
        <v>0</v>
      </c>
      <c r="M304" s="20"/>
      <c r="N304" s="20"/>
      <c r="O304" s="20"/>
      <c r="P304" s="20"/>
      <c r="Q304" s="20"/>
      <c r="R304" s="19">
        <f t="shared" si="183"/>
        <v>0</v>
      </c>
      <c r="S304" s="19">
        <f t="shared" si="184"/>
        <v>0</v>
      </c>
      <c r="U304" s="19">
        <f t="shared" si="185"/>
        <v>0</v>
      </c>
      <c r="V304" s="19">
        <f t="shared" si="186"/>
        <v>0</v>
      </c>
      <c r="W304" s="7">
        <f t="shared" si="187"/>
        <v>0</v>
      </c>
      <c r="X304" s="7">
        <f t="shared" si="188"/>
        <v>0</v>
      </c>
      <c r="Y304" s="19">
        <f t="shared" si="189"/>
        <v>0</v>
      </c>
      <c r="Z304" s="19"/>
      <c r="AA304" s="19">
        <f t="shared" si="190"/>
        <v>0</v>
      </c>
      <c r="AB304" s="19">
        <f t="shared" si="191"/>
        <v>0</v>
      </c>
      <c r="AC304" s="19">
        <f t="shared" si="192"/>
        <v>550</v>
      </c>
      <c r="AD304" s="7">
        <f t="shared" si="193"/>
        <v>0</v>
      </c>
      <c r="AE304" s="19">
        <f t="shared" si="194"/>
        <v>0</v>
      </c>
      <c r="AF304" s="19">
        <f t="shared" si="195"/>
        <v>0</v>
      </c>
      <c r="AG304" s="19">
        <f t="shared" si="196"/>
        <v>0</v>
      </c>
      <c r="AH304" s="19">
        <f t="shared" si="197"/>
        <v>0</v>
      </c>
      <c r="AI304" s="19">
        <f t="shared" si="198"/>
        <v>720</v>
      </c>
      <c r="AJ304" s="20">
        <f t="shared" si="199"/>
        <v>0</v>
      </c>
      <c r="AL304" s="12">
        <f t="shared" si="200"/>
        <v>764.5</v>
      </c>
      <c r="AM304" s="12">
        <f t="shared" si="201"/>
        <v>38</v>
      </c>
      <c r="AN304" s="12">
        <f t="shared" si="202"/>
        <v>0</v>
      </c>
      <c r="AO304" s="12">
        <f t="shared" si="203"/>
        <v>15290</v>
      </c>
      <c r="AP304" s="12">
        <f>MAX(AO$4:AO304)</f>
        <v>23660</v>
      </c>
      <c r="AQ304" s="8">
        <f t="shared" si="204"/>
        <v>-0.35376162299239222</v>
      </c>
      <c r="AS304" s="12">
        <f t="shared" si="205"/>
        <v>1047</v>
      </c>
      <c r="AT304" s="12">
        <f t="shared" si="206"/>
        <v>52</v>
      </c>
      <c r="AU304" s="12">
        <f t="shared" si="207"/>
        <v>0</v>
      </c>
      <c r="AV304" s="12">
        <f t="shared" si="208"/>
        <v>22240</v>
      </c>
      <c r="AW304" s="12">
        <f>MAX(AV$4:AV304)</f>
        <v>25085</v>
      </c>
      <c r="AX304" s="8">
        <f t="shared" si="209"/>
        <v>-0.11341439107036078</v>
      </c>
      <c r="BH304" s="19"/>
      <c r="BI304" s="19"/>
      <c r="BJ304" s="12"/>
      <c r="BK304" s="12"/>
      <c r="BL304" s="12"/>
      <c r="BM304" s="8"/>
    </row>
    <row r="305" spans="5:65" x14ac:dyDescent="0.3">
      <c r="E305" s="3">
        <v>0</v>
      </c>
      <c r="F305" s="3">
        <f t="shared" si="180"/>
        <v>0</v>
      </c>
      <c r="G305" s="20">
        <f t="shared" si="181"/>
        <v>0</v>
      </c>
      <c r="I305" s="20"/>
      <c r="J305" s="20"/>
      <c r="K305" s="20"/>
      <c r="L305" s="20">
        <f t="shared" si="182"/>
        <v>0</v>
      </c>
      <c r="M305" s="20"/>
      <c r="N305" s="20"/>
      <c r="O305" s="20"/>
      <c r="P305" s="20"/>
      <c r="Q305" s="20"/>
      <c r="R305" s="19">
        <f t="shared" si="183"/>
        <v>0</v>
      </c>
      <c r="S305" s="19">
        <f t="shared" si="184"/>
        <v>0</v>
      </c>
      <c r="U305" s="19">
        <f t="shared" si="185"/>
        <v>0</v>
      </c>
      <c r="V305" s="19">
        <f t="shared" si="186"/>
        <v>0</v>
      </c>
      <c r="W305" s="7">
        <f t="shared" si="187"/>
        <v>0</v>
      </c>
      <c r="X305" s="7">
        <f t="shared" si="188"/>
        <v>0</v>
      </c>
      <c r="Y305" s="19">
        <f t="shared" si="189"/>
        <v>0</v>
      </c>
      <c r="Z305" s="19"/>
      <c r="AA305" s="19">
        <f t="shared" si="190"/>
        <v>0</v>
      </c>
      <c r="AB305" s="19">
        <f t="shared" si="191"/>
        <v>0</v>
      </c>
      <c r="AC305" s="19">
        <f t="shared" si="192"/>
        <v>550</v>
      </c>
      <c r="AD305" s="7">
        <f t="shared" si="193"/>
        <v>0</v>
      </c>
      <c r="AE305" s="19">
        <f t="shared" si="194"/>
        <v>0</v>
      </c>
      <c r="AF305" s="19">
        <f t="shared" si="195"/>
        <v>0</v>
      </c>
      <c r="AG305" s="19">
        <f t="shared" si="196"/>
        <v>0</v>
      </c>
      <c r="AH305" s="19">
        <f t="shared" si="197"/>
        <v>0</v>
      </c>
      <c r="AI305" s="19">
        <f t="shared" si="198"/>
        <v>720</v>
      </c>
      <c r="AJ305" s="20">
        <f t="shared" si="199"/>
        <v>0</v>
      </c>
      <c r="AL305" s="12">
        <f t="shared" si="200"/>
        <v>764.5</v>
      </c>
      <c r="AM305" s="12">
        <f t="shared" si="201"/>
        <v>38</v>
      </c>
      <c r="AN305" s="12">
        <f t="shared" si="202"/>
        <v>0</v>
      </c>
      <c r="AO305" s="12">
        <f t="shared" si="203"/>
        <v>15290</v>
      </c>
      <c r="AP305" s="12">
        <f>MAX(AO$4:AO305)</f>
        <v>23660</v>
      </c>
      <c r="AQ305" s="8">
        <f t="shared" si="204"/>
        <v>-0.35376162299239222</v>
      </c>
      <c r="AS305" s="12">
        <f t="shared" si="205"/>
        <v>1047</v>
      </c>
      <c r="AT305" s="12">
        <f t="shared" si="206"/>
        <v>52</v>
      </c>
      <c r="AU305" s="12">
        <f t="shared" si="207"/>
        <v>0</v>
      </c>
      <c r="AV305" s="12">
        <f t="shared" si="208"/>
        <v>22240</v>
      </c>
      <c r="AW305" s="12">
        <f>MAX(AV$4:AV305)</f>
        <v>25085</v>
      </c>
      <c r="AX305" s="8">
        <f t="shared" si="209"/>
        <v>-0.11341439107036078</v>
      </c>
      <c r="BH305" s="19"/>
      <c r="BI305" s="19"/>
      <c r="BJ305" s="12"/>
      <c r="BK305" s="12"/>
      <c r="BL305" s="12"/>
      <c r="BM305" s="8"/>
    </row>
    <row r="306" spans="5:65" x14ac:dyDescent="0.3">
      <c r="E306" s="3">
        <v>0</v>
      </c>
      <c r="F306" s="3">
        <f t="shared" si="180"/>
        <v>0</v>
      </c>
      <c r="G306" s="20">
        <f t="shared" si="181"/>
        <v>0</v>
      </c>
      <c r="I306" s="20"/>
      <c r="J306" s="20"/>
      <c r="K306" s="20"/>
      <c r="L306" s="20">
        <f t="shared" si="182"/>
        <v>0</v>
      </c>
      <c r="M306" s="20"/>
      <c r="N306" s="20"/>
      <c r="O306" s="20"/>
      <c r="P306" s="20"/>
      <c r="Q306" s="20"/>
      <c r="R306" s="19">
        <f t="shared" si="183"/>
        <v>0</v>
      </c>
      <c r="S306" s="19">
        <f t="shared" si="184"/>
        <v>0</v>
      </c>
      <c r="U306" s="19">
        <f t="shared" si="185"/>
        <v>0</v>
      </c>
      <c r="V306" s="19">
        <f t="shared" si="186"/>
        <v>0</v>
      </c>
      <c r="W306" s="7">
        <f t="shared" si="187"/>
        <v>0</v>
      </c>
      <c r="X306" s="7">
        <f t="shared" si="188"/>
        <v>0</v>
      </c>
      <c r="Y306" s="19">
        <f t="shared" si="189"/>
        <v>0</v>
      </c>
      <c r="Z306" s="19"/>
      <c r="AA306" s="19">
        <f t="shared" si="190"/>
        <v>0</v>
      </c>
      <c r="AB306" s="19">
        <f t="shared" si="191"/>
        <v>0</v>
      </c>
      <c r="AC306" s="19">
        <f t="shared" si="192"/>
        <v>550</v>
      </c>
      <c r="AD306" s="7">
        <f t="shared" si="193"/>
        <v>0</v>
      </c>
      <c r="AE306" s="19">
        <f t="shared" si="194"/>
        <v>0</v>
      </c>
      <c r="AF306" s="19">
        <f t="shared" si="195"/>
        <v>0</v>
      </c>
      <c r="AG306" s="19">
        <f t="shared" si="196"/>
        <v>0</v>
      </c>
      <c r="AH306" s="19">
        <f t="shared" si="197"/>
        <v>0</v>
      </c>
      <c r="AI306" s="19">
        <f t="shared" si="198"/>
        <v>720</v>
      </c>
      <c r="AJ306" s="20">
        <f t="shared" si="199"/>
        <v>0</v>
      </c>
      <c r="AL306" s="12">
        <f t="shared" si="200"/>
        <v>764.5</v>
      </c>
      <c r="AM306" s="12">
        <f t="shared" si="201"/>
        <v>38</v>
      </c>
      <c r="AN306" s="12">
        <f t="shared" si="202"/>
        <v>0</v>
      </c>
      <c r="AO306" s="12">
        <f t="shared" si="203"/>
        <v>15290</v>
      </c>
      <c r="AP306" s="12">
        <f>MAX(AO$4:AO306)</f>
        <v>23660</v>
      </c>
      <c r="AQ306" s="8">
        <f t="shared" si="204"/>
        <v>-0.35376162299239222</v>
      </c>
      <c r="AS306" s="12">
        <f t="shared" si="205"/>
        <v>1047</v>
      </c>
      <c r="AT306" s="12">
        <f t="shared" si="206"/>
        <v>52</v>
      </c>
      <c r="AU306" s="12">
        <f t="shared" si="207"/>
        <v>0</v>
      </c>
      <c r="AV306" s="12">
        <f t="shared" si="208"/>
        <v>22240</v>
      </c>
      <c r="AW306" s="12">
        <f>MAX(AV$4:AV306)</f>
        <v>25085</v>
      </c>
      <c r="AX306" s="8">
        <f t="shared" si="209"/>
        <v>-0.11341439107036078</v>
      </c>
      <c r="BH306" s="19"/>
      <c r="BI306" s="19"/>
      <c r="BJ306" s="12"/>
      <c r="BK306" s="12"/>
      <c r="BL306" s="12"/>
      <c r="BM306" s="8"/>
    </row>
    <row r="307" spans="5:65" x14ac:dyDescent="0.3">
      <c r="E307" s="3">
        <v>0</v>
      </c>
      <c r="F307" s="3">
        <f t="shared" si="180"/>
        <v>0</v>
      </c>
      <c r="G307" s="20">
        <f t="shared" si="181"/>
        <v>0</v>
      </c>
      <c r="I307" s="20"/>
      <c r="J307" s="20"/>
      <c r="K307" s="20"/>
      <c r="L307" s="20">
        <f t="shared" si="182"/>
        <v>0</v>
      </c>
      <c r="M307" s="20"/>
      <c r="N307" s="20"/>
      <c r="O307" s="20"/>
      <c r="P307" s="20"/>
      <c r="Q307" s="20"/>
      <c r="R307" s="19">
        <f t="shared" si="183"/>
        <v>0</v>
      </c>
      <c r="S307" s="19">
        <f t="shared" si="184"/>
        <v>0</v>
      </c>
      <c r="U307" s="19">
        <f t="shared" si="185"/>
        <v>0</v>
      </c>
      <c r="V307" s="19">
        <f t="shared" si="186"/>
        <v>0</v>
      </c>
      <c r="W307" s="7">
        <f t="shared" si="187"/>
        <v>0</v>
      </c>
      <c r="X307" s="7">
        <f t="shared" si="188"/>
        <v>0</v>
      </c>
      <c r="Y307" s="19">
        <f t="shared" si="189"/>
        <v>0</v>
      </c>
      <c r="Z307" s="19"/>
      <c r="AA307" s="19">
        <f t="shared" si="190"/>
        <v>0</v>
      </c>
      <c r="AB307" s="19">
        <f t="shared" si="191"/>
        <v>0</v>
      </c>
      <c r="AC307" s="19">
        <f t="shared" si="192"/>
        <v>550</v>
      </c>
      <c r="AD307" s="7">
        <f t="shared" si="193"/>
        <v>0</v>
      </c>
      <c r="AE307" s="19">
        <f t="shared" si="194"/>
        <v>0</v>
      </c>
      <c r="AF307" s="19">
        <f t="shared" si="195"/>
        <v>0</v>
      </c>
      <c r="AG307" s="19">
        <f t="shared" si="196"/>
        <v>0</v>
      </c>
      <c r="AH307" s="19">
        <f t="shared" si="197"/>
        <v>0</v>
      </c>
      <c r="AI307" s="19">
        <f t="shared" si="198"/>
        <v>720</v>
      </c>
      <c r="AJ307" s="20">
        <f t="shared" si="199"/>
        <v>0</v>
      </c>
      <c r="AL307" s="12">
        <f t="shared" si="200"/>
        <v>764.5</v>
      </c>
      <c r="AM307" s="12">
        <f t="shared" si="201"/>
        <v>38</v>
      </c>
      <c r="AN307" s="12">
        <f t="shared" si="202"/>
        <v>0</v>
      </c>
      <c r="AO307" s="12">
        <f t="shared" si="203"/>
        <v>15290</v>
      </c>
      <c r="AP307" s="12">
        <f>MAX(AO$4:AO307)</f>
        <v>23660</v>
      </c>
      <c r="AQ307" s="8">
        <f t="shared" si="204"/>
        <v>-0.35376162299239222</v>
      </c>
      <c r="AS307" s="12">
        <f t="shared" si="205"/>
        <v>1047</v>
      </c>
      <c r="AT307" s="12">
        <f t="shared" si="206"/>
        <v>52</v>
      </c>
      <c r="AU307" s="12">
        <f t="shared" si="207"/>
        <v>0</v>
      </c>
      <c r="AV307" s="12">
        <f t="shared" si="208"/>
        <v>22240</v>
      </c>
      <c r="AW307" s="12">
        <f>MAX(AV$4:AV307)</f>
        <v>25085</v>
      </c>
      <c r="AX307" s="8">
        <f t="shared" si="209"/>
        <v>-0.11341439107036078</v>
      </c>
      <c r="BH307" s="19"/>
      <c r="BI307" s="19"/>
      <c r="BJ307" s="12"/>
      <c r="BK307" s="12"/>
      <c r="BL307" s="12"/>
      <c r="BM307" s="8"/>
    </row>
    <row r="308" spans="5:65" x14ac:dyDescent="0.3">
      <c r="E308" s="3">
        <v>0</v>
      </c>
      <c r="F308" s="3">
        <f t="shared" si="180"/>
        <v>0</v>
      </c>
      <c r="G308" s="20">
        <f t="shared" si="181"/>
        <v>0</v>
      </c>
      <c r="I308" s="20"/>
      <c r="J308" s="20"/>
      <c r="K308" s="20"/>
      <c r="L308" s="20">
        <f t="shared" si="182"/>
        <v>0</v>
      </c>
      <c r="M308" s="20"/>
      <c r="N308" s="20"/>
      <c r="O308" s="20"/>
      <c r="P308" s="20"/>
      <c r="Q308" s="20"/>
      <c r="R308" s="19">
        <f t="shared" si="183"/>
        <v>0</v>
      </c>
      <c r="S308" s="19">
        <f t="shared" si="184"/>
        <v>0</v>
      </c>
      <c r="U308" s="19">
        <f t="shared" si="185"/>
        <v>0</v>
      </c>
      <c r="V308" s="19">
        <f t="shared" si="186"/>
        <v>0</v>
      </c>
      <c r="W308" s="7">
        <f t="shared" si="187"/>
        <v>0</v>
      </c>
      <c r="X308" s="7">
        <f t="shared" si="188"/>
        <v>0</v>
      </c>
      <c r="Y308" s="19">
        <f t="shared" si="189"/>
        <v>0</v>
      </c>
      <c r="Z308" s="19"/>
      <c r="AA308" s="19">
        <f t="shared" si="190"/>
        <v>0</v>
      </c>
      <c r="AB308" s="19">
        <f t="shared" si="191"/>
        <v>0</v>
      </c>
      <c r="AC308" s="19">
        <f t="shared" si="192"/>
        <v>550</v>
      </c>
      <c r="AD308" s="7">
        <f t="shared" si="193"/>
        <v>0</v>
      </c>
      <c r="AE308" s="19">
        <f t="shared" si="194"/>
        <v>0</v>
      </c>
      <c r="AF308" s="19">
        <f t="shared" si="195"/>
        <v>0</v>
      </c>
      <c r="AG308" s="19">
        <f t="shared" si="196"/>
        <v>0</v>
      </c>
      <c r="AH308" s="19">
        <f t="shared" si="197"/>
        <v>0</v>
      </c>
      <c r="AI308" s="19">
        <f t="shared" si="198"/>
        <v>720</v>
      </c>
      <c r="AJ308" s="20">
        <f t="shared" si="199"/>
        <v>0</v>
      </c>
      <c r="AL308" s="12">
        <f t="shared" si="200"/>
        <v>764.5</v>
      </c>
      <c r="AM308" s="12">
        <f t="shared" si="201"/>
        <v>38</v>
      </c>
      <c r="AN308" s="12">
        <f t="shared" si="202"/>
        <v>0</v>
      </c>
      <c r="AO308" s="12">
        <f t="shared" si="203"/>
        <v>15290</v>
      </c>
      <c r="AP308" s="12">
        <f>MAX(AO$4:AO308)</f>
        <v>23660</v>
      </c>
      <c r="AQ308" s="8">
        <f t="shared" si="204"/>
        <v>-0.35376162299239222</v>
      </c>
      <c r="AS308" s="12">
        <f t="shared" si="205"/>
        <v>1047</v>
      </c>
      <c r="AT308" s="12">
        <f t="shared" si="206"/>
        <v>52</v>
      </c>
      <c r="AU308" s="12">
        <f t="shared" si="207"/>
        <v>0</v>
      </c>
      <c r="AV308" s="12">
        <f t="shared" si="208"/>
        <v>22240</v>
      </c>
      <c r="AW308" s="12">
        <f>MAX(AV$4:AV308)</f>
        <v>25085</v>
      </c>
      <c r="AX308" s="8">
        <f t="shared" si="209"/>
        <v>-0.11341439107036078</v>
      </c>
      <c r="BH308" s="19"/>
      <c r="BI308" s="19"/>
      <c r="BJ308" s="12"/>
      <c r="BK308" s="12"/>
      <c r="BL308" s="12"/>
      <c r="BM308" s="8"/>
    </row>
    <row r="309" spans="5:65" x14ac:dyDescent="0.3">
      <c r="E309" s="3">
        <v>0</v>
      </c>
      <c r="F309" s="3">
        <f t="shared" si="180"/>
        <v>0</v>
      </c>
      <c r="G309" s="20">
        <f t="shared" si="181"/>
        <v>0</v>
      </c>
      <c r="I309" s="20"/>
      <c r="J309" s="20"/>
      <c r="K309" s="20"/>
      <c r="L309" s="20">
        <f t="shared" si="182"/>
        <v>0</v>
      </c>
      <c r="M309" s="20"/>
      <c r="N309" s="20"/>
      <c r="O309" s="20"/>
      <c r="P309" s="20"/>
      <c r="Q309" s="20"/>
      <c r="R309" s="19">
        <f t="shared" si="183"/>
        <v>0</v>
      </c>
      <c r="S309" s="19">
        <f t="shared" si="184"/>
        <v>0</v>
      </c>
      <c r="U309" s="19">
        <f t="shared" si="185"/>
        <v>0</v>
      </c>
      <c r="V309" s="19">
        <f t="shared" si="186"/>
        <v>0</v>
      </c>
      <c r="W309" s="7">
        <f t="shared" si="187"/>
        <v>0</v>
      </c>
      <c r="X309" s="7">
        <f t="shared" si="188"/>
        <v>0</v>
      </c>
      <c r="Y309" s="19">
        <f t="shared" si="189"/>
        <v>0</v>
      </c>
      <c r="Z309" s="19"/>
      <c r="AA309" s="19">
        <f t="shared" si="190"/>
        <v>0</v>
      </c>
      <c r="AB309" s="19">
        <f t="shared" si="191"/>
        <v>0</v>
      </c>
      <c r="AC309" s="19">
        <f t="shared" si="192"/>
        <v>550</v>
      </c>
      <c r="AD309" s="7">
        <f t="shared" si="193"/>
        <v>0</v>
      </c>
      <c r="AE309" s="19">
        <f t="shared" si="194"/>
        <v>0</v>
      </c>
      <c r="AF309" s="19">
        <f t="shared" si="195"/>
        <v>0</v>
      </c>
      <c r="AG309" s="19">
        <f t="shared" si="196"/>
        <v>0</v>
      </c>
      <c r="AH309" s="19">
        <f t="shared" si="197"/>
        <v>0</v>
      </c>
      <c r="AI309" s="19">
        <f t="shared" si="198"/>
        <v>720</v>
      </c>
      <c r="AJ309" s="20">
        <f t="shared" si="199"/>
        <v>0</v>
      </c>
      <c r="AL309" s="12">
        <f t="shared" si="200"/>
        <v>764.5</v>
      </c>
      <c r="AM309" s="12">
        <f t="shared" si="201"/>
        <v>38</v>
      </c>
      <c r="AN309" s="12">
        <f t="shared" si="202"/>
        <v>0</v>
      </c>
      <c r="AO309" s="12">
        <f t="shared" si="203"/>
        <v>15290</v>
      </c>
      <c r="AP309" s="12">
        <f>MAX(AO$4:AO309)</f>
        <v>23660</v>
      </c>
      <c r="AQ309" s="8">
        <f t="shared" si="204"/>
        <v>-0.35376162299239222</v>
      </c>
      <c r="AS309" s="12">
        <f t="shared" si="205"/>
        <v>1047</v>
      </c>
      <c r="AT309" s="12">
        <f t="shared" si="206"/>
        <v>52</v>
      </c>
      <c r="AU309" s="12">
        <f t="shared" si="207"/>
        <v>0</v>
      </c>
      <c r="AV309" s="12">
        <f t="shared" si="208"/>
        <v>22240</v>
      </c>
      <c r="AW309" s="12">
        <f>MAX(AV$4:AV309)</f>
        <v>25085</v>
      </c>
      <c r="AX309" s="8">
        <f t="shared" si="209"/>
        <v>-0.11341439107036078</v>
      </c>
      <c r="BH309" s="19"/>
      <c r="BI309" s="19"/>
      <c r="BJ309" s="12"/>
      <c r="BK309" s="12"/>
      <c r="BL309" s="12"/>
      <c r="BM309" s="8"/>
    </row>
    <row r="310" spans="5:65" x14ac:dyDescent="0.3">
      <c r="E310" s="3">
        <v>0</v>
      </c>
      <c r="F310" s="3">
        <f t="shared" si="180"/>
        <v>0</v>
      </c>
      <c r="G310" s="20">
        <f t="shared" si="181"/>
        <v>0</v>
      </c>
      <c r="I310" s="20"/>
      <c r="J310" s="20"/>
      <c r="K310" s="20"/>
      <c r="L310" s="20">
        <f t="shared" si="182"/>
        <v>0</v>
      </c>
      <c r="M310" s="20"/>
      <c r="N310" s="20"/>
      <c r="O310" s="20"/>
      <c r="P310" s="20"/>
      <c r="Q310" s="20"/>
      <c r="R310" s="19">
        <f t="shared" si="183"/>
        <v>0</v>
      </c>
      <c r="S310" s="19">
        <f t="shared" si="184"/>
        <v>0</v>
      </c>
      <c r="U310" s="19">
        <f t="shared" si="185"/>
        <v>0</v>
      </c>
      <c r="V310" s="19">
        <f t="shared" si="186"/>
        <v>0</v>
      </c>
      <c r="W310" s="7">
        <f t="shared" si="187"/>
        <v>0</v>
      </c>
      <c r="X310" s="7">
        <f t="shared" si="188"/>
        <v>0</v>
      </c>
      <c r="Y310" s="19">
        <f t="shared" si="189"/>
        <v>0</v>
      </c>
      <c r="Z310" s="19"/>
      <c r="AA310" s="19">
        <f t="shared" si="190"/>
        <v>0</v>
      </c>
      <c r="AB310" s="19">
        <f t="shared" si="191"/>
        <v>0</v>
      </c>
      <c r="AC310" s="19">
        <f t="shared" si="192"/>
        <v>550</v>
      </c>
      <c r="AD310" s="7">
        <f t="shared" si="193"/>
        <v>0</v>
      </c>
      <c r="AE310" s="19">
        <f t="shared" si="194"/>
        <v>0</v>
      </c>
      <c r="AF310" s="19">
        <f t="shared" si="195"/>
        <v>0</v>
      </c>
      <c r="AG310" s="19">
        <f t="shared" si="196"/>
        <v>0</v>
      </c>
      <c r="AH310" s="19">
        <f t="shared" si="197"/>
        <v>0</v>
      </c>
      <c r="AI310" s="19">
        <f t="shared" si="198"/>
        <v>720</v>
      </c>
      <c r="AJ310" s="20">
        <f t="shared" si="199"/>
        <v>0</v>
      </c>
      <c r="AL310" s="12">
        <f t="shared" si="200"/>
        <v>764.5</v>
      </c>
      <c r="AM310" s="12">
        <f t="shared" si="201"/>
        <v>38</v>
      </c>
      <c r="AN310" s="12">
        <f t="shared" si="202"/>
        <v>0</v>
      </c>
      <c r="AO310" s="12">
        <f t="shared" si="203"/>
        <v>15290</v>
      </c>
      <c r="AP310" s="12">
        <f>MAX(AO$4:AO310)</f>
        <v>23660</v>
      </c>
      <c r="AQ310" s="8">
        <f t="shared" si="204"/>
        <v>-0.35376162299239222</v>
      </c>
      <c r="AS310" s="12">
        <f t="shared" si="205"/>
        <v>1047</v>
      </c>
      <c r="AT310" s="12">
        <f t="shared" si="206"/>
        <v>52</v>
      </c>
      <c r="AU310" s="12">
        <f t="shared" si="207"/>
        <v>0</v>
      </c>
      <c r="AV310" s="12">
        <f t="shared" si="208"/>
        <v>22240</v>
      </c>
      <c r="AW310" s="12">
        <f>MAX(AV$4:AV310)</f>
        <v>25085</v>
      </c>
      <c r="AX310" s="8">
        <f t="shared" si="209"/>
        <v>-0.11341439107036078</v>
      </c>
      <c r="BH310" s="19"/>
      <c r="BI310" s="19"/>
      <c r="BJ310" s="12"/>
      <c r="BK310" s="12"/>
      <c r="BL310" s="12"/>
      <c r="BM310" s="8"/>
    </row>
    <row r="311" spans="5:65" x14ac:dyDescent="0.3">
      <c r="E311" s="3">
        <v>0</v>
      </c>
      <c r="F311" s="3">
        <f t="shared" si="180"/>
        <v>0</v>
      </c>
      <c r="G311" s="20">
        <f t="shared" si="181"/>
        <v>0</v>
      </c>
      <c r="I311" s="20"/>
      <c r="J311" s="20"/>
      <c r="K311" s="20"/>
      <c r="L311" s="20">
        <f t="shared" si="182"/>
        <v>0</v>
      </c>
      <c r="M311" s="20"/>
      <c r="N311" s="20"/>
      <c r="O311" s="20"/>
      <c r="P311" s="20"/>
      <c r="Q311" s="20"/>
      <c r="R311" s="19">
        <f t="shared" si="183"/>
        <v>0</v>
      </c>
      <c r="S311" s="19">
        <f t="shared" si="184"/>
        <v>0</v>
      </c>
      <c r="U311" s="19">
        <f t="shared" si="185"/>
        <v>0</v>
      </c>
      <c r="V311" s="19">
        <f t="shared" si="186"/>
        <v>0</v>
      </c>
      <c r="W311" s="7">
        <f t="shared" si="187"/>
        <v>0</v>
      </c>
      <c r="X311" s="7">
        <f t="shared" si="188"/>
        <v>0</v>
      </c>
      <c r="Y311" s="19">
        <f t="shared" si="189"/>
        <v>0</v>
      </c>
      <c r="Z311" s="19"/>
      <c r="AA311" s="19">
        <f t="shared" si="190"/>
        <v>0</v>
      </c>
      <c r="AB311" s="19">
        <f t="shared" si="191"/>
        <v>0</v>
      </c>
      <c r="AC311" s="19">
        <f t="shared" si="192"/>
        <v>550</v>
      </c>
      <c r="AD311" s="7">
        <f t="shared" si="193"/>
        <v>0</v>
      </c>
      <c r="AE311" s="19">
        <f t="shared" si="194"/>
        <v>0</v>
      </c>
      <c r="AF311" s="19">
        <f t="shared" si="195"/>
        <v>0</v>
      </c>
      <c r="AG311" s="19">
        <f t="shared" si="196"/>
        <v>0</v>
      </c>
      <c r="AH311" s="19">
        <f t="shared" si="197"/>
        <v>0</v>
      </c>
      <c r="AI311" s="19">
        <f t="shared" si="198"/>
        <v>720</v>
      </c>
      <c r="AJ311" s="20">
        <f t="shared" si="199"/>
        <v>0</v>
      </c>
      <c r="AL311" s="12">
        <f t="shared" si="200"/>
        <v>764.5</v>
      </c>
      <c r="AM311" s="12">
        <f t="shared" si="201"/>
        <v>38</v>
      </c>
      <c r="AN311" s="12">
        <f t="shared" si="202"/>
        <v>0</v>
      </c>
      <c r="AO311" s="12">
        <f t="shared" si="203"/>
        <v>15290</v>
      </c>
      <c r="AP311" s="12">
        <f>MAX(AO$4:AO311)</f>
        <v>23660</v>
      </c>
      <c r="AQ311" s="8">
        <f t="shared" si="204"/>
        <v>-0.35376162299239222</v>
      </c>
      <c r="AS311" s="12">
        <f t="shared" si="205"/>
        <v>1047</v>
      </c>
      <c r="AT311" s="12">
        <f t="shared" si="206"/>
        <v>52</v>
      </c>
      <c r="AU311" s="12">
        <f t="shared" si="207"/>
        <v>0</v>
      </c>
      <c r="AV311" s="12">
        <f t="shared" si="208"/>
        <v>22240</v>
      </c>
      <c r="AW311" s="12">
        <f>MAX(AV$4:AV311)</f>
        <v>25085</v>
      </c>
      <c r="AX311" s="8">
        <f t="shared" si="209"/>
        <v>-0.11341439107036078</v>
      </c>
      <c r="BH311" s="19"/>
      <c r="BI311" s="19"/>
      <c r="BJ311" s="12"/>
      <c r="BK311" s="12"/>
      <c r="BL311" s="12"/>
      <c r="BM311" s="8"/>
    </row>
    <row r="312" spans="5:65" x14ac:dyDescent="0.3">
      <c r="E312" s="3">
        <v>0</v>
      </c>
      <c r="F312" s="3">
        <f t="shared" si="180"/>
        <v>0</v>
      </c>
      <c r="G312" s="20">
        <f t="shared" si="181"/>
        <v>0</v>
      </c>
      <c r="I312" s="20"/>
      <c r="J312" s="20"/>
      <c r="K312" s="20"/>
      <c r="L312" s="20">
        <f t="shared" si="182"/>
        <v>0</v>
      </c>
      <c r="M312" s="20"/>
      <c r="N312" s="20"/>
      <c r="O312" s="20"/>
      <c r="P312" s="20"/>
      <c r="Q312" s="20"/>
      <c r="R312" s="19">
        <f t="shared" si="183"/>
        <v>0</v>
      </c>
      <c r="S312" s="19">
        <f t="shared" si="184"/>
        <v>0</v>
      </c>
      <c r="U312" s="19">
        <f t="shared" si="185"/>
        <v>0</v>
      </c>
      <c r="V312" s="19">
        <f t="shared" si="186"/>
        <v>0</v>
      </c>
      <c r="W312" s="7">
        <f t="shared" si="187"/>
        <v>0</v>
      </c>
      <c r="X312" s="7">
        <f t="shared" si="188"/>
        <v>0</v>
      </c>
      <c r="Y312" s="19">
        <f t="shared" si="189"/>
        <v>0</v>
      </c>
      <c r="Z312" s="19"/>
      <c r="AA312" s="19">
        <f t="shared" si="190"/>
        <v>0</v>
      </c>
      <c r="AB312" s="19">
        <f t="shared" si="191"/>
        <v>0</v>
      </c>
      <c r="AC312" s="19">
        <f t="shared" si="192"/>
        <v>550</v>
      </c>
      <c r="AD312" s="7">
        <f t="shared" si="193"/>
        <v>0</v>
      </c>
      <c r="AE312" s="19">
        <f t="shared" si="194"/>
        <v>0</v>
      </c>
      <c r="AF312" s="19">
        <f t="shared" si="195"/>
        <v>0</v>
      </c>
      <c r="AG312" s="19">
        <f t="shared" si="196"/>
        <v>0</v>
      </c>
      <c r="AH312" s="19">
        <f t="shared" si="197"/>
        <v>0</v>
      </c>
      <c r="AI312" s="19">
        <f t="shared" si="198"/>
        <v>720</v>
      </c>
      <c r="AJ312" s="20">
        <f t="shared" si="199"/>
        <v>0</v>
      </c>
      <c r="AL312" s="12">
        <f t="shared" si="200"/>
        <v>764.5</v>
      </c>
      <c r="AM312" s="12">
        <f t="shared" si="201"/>
        <v>38</v>
      </c>
      <c r="AN312" s="12">
        <f t="shared" si="202"/>
        <v>0</v>
      </c>
      <c r="AO312" s="12">
        <f t="shared" si="203"/>
        <v>15290</v>
      </c>
      <c r="AP312" s="12">
        <f>MAX(AO$4:AO312)</f>
        <v>23660</v>
      </c>
      <c r="AQ312" s="8">
        <f t="shared" si="204"/>
        <v>-0.35376162299239222</v>
      </c>
      <c r="AS312" s="12">
        <f t="shared" si="205"/>
        <v>1047</v>
      </c>
      <c r="AT312" s="12">
        <f t="shared" si="206"/>
        <v>52</v>
      </c>
      <c r="AU312" s="12">
        <f t="shared" si="207"/>
        <v>0</v>
      </c>
      <c r="AV312" s="12">
        <f t="shared" si="208"/>
        <v>22240</v>
      </c>
      <c r="AW312" s="12">
        <f>MAX(AV$4:AV312)</f>
        <v>25085</v>
      </c>
      <c r="AX312" s="8">
        <f t="shared" si="209"/>
        <v>-0.11341439107036078</v>
      </c>
      <c r="BH312" s="19"/>
      <c r="BI312" s="19"/>
      <c r="BJ312" s="12"/>
      <c r="BK312" s="12"/>
      <c r="BL312" s="12"/>
      <c r="BM312" s="8"/>
    </row>
    <row r="313" spans="5:65" x14ac:dyDescent="0.3">
      <c r="G313" s="20"/>
      <c r="I313" s="20"/>
      <c r="J313" s="20"/>
      <c r="K313" s="20"/>
      <c r="L313" s="20"/>
      <c r="M313" s="20"/>
      <c r="N313" s="20"/>
      <c r="O313" s="20"/>
      <c r="P313" s="20"/>
      <c r="Q313" s="20"/>
      <c r="R313" s="19"/>
      <c r="S313" s="19"/>
      <c r="U313" s="19"/>
      <c r="V313" s="19"/>
      <c r="Y313" s="19"/>
      <c r="Z313" s="19"/>
      <c r="AA313" s="19"/>
      <c r="AB313" s="19"/>
      <c r="AC313" s="19"/>
      <c r="AD313" s="7"/>
      <c r="AE313" s="19"/>
      <c r="AF313" s="19"/>
      <c r="AG313" s="19"/>
      <c r="AH313" s="19"/>
      <c r="AI313" s="19"/>
      <c r="AJ313" s="20"/>
      <c r="AL313" s="12"/>
      <c r="AM313" s="12"/>
      <c r="AN313" s="12"/>
      <c r="AO313" s="12"/>
      <c r="AP313" s="12"/>
      <c r="AQ313" s="8"/>
      <c r="AS313" s="12"/>
      <c r="AT313" s="12"/>
      <c r="AU313" s="12"/>
      <c r="AV313" s="12"/>
      <c r="AW313" s="12"/>
      <c r="AX313" s="8"/>
      <c r="BH313" s="19"/>
      <c r="BI313" s="19"/>
      <c r="BJ313" s="12"/>
      <c r="BK313" s="12"/>
      <c r="BL313" s="12"/>
      <c r="BM313" s="8"/>
    </row>
    <row r="314" spans="5:65" x14ac:dyDescent="0.3">
      <c r="G314" s="20"/>
      <c r="I314" s="20"/>
      <c r="J314" s="20"/>
      <c r="K314" s="20"/>
      <c r="L314" s="20"/>
      <c r="M314" s="20"/>
      <c r="N314" s="20"/>
      <c r="O314" s="20"/>
      <c r="P314" s="20"/>
      <c r="Q314" s="20"/>
      <c r="R314" s="19"/>
      <c r="S314" s="19"/>
      <c r="U314" s="19"/>
      <c r="V314" s="19"/>
      <c r="Y314" s="19"/>
      <c r="Z314" s="19"/>
      <c r="AA314" s="19"/>
      <c r="AB314" s="19"/>
      <c r="AC314" s="19"/>
      <c r="AD314" s="7"/>
      <c r="AE314" s="19"/>
      <c r="AF314" s="19"/>
      <c r="AG314" s="19"/>
      <c r="AH314" s="19"/>
      <c r="AI314" s="19"/>
      <c r="AJ314" s="20"/>
      <c r="AL314" s="12"/>
      <c r="AM314" s="12"/>
      <c r="AN314" s="12"/>
      <c r="AO314" s="12"/>
      <c r="AP314" s="12"/>
      <c r="AQ314" s="8"/>
      <c r="AS314" s="12"/>
      <c r="AT314" s="12"/>
      <c r="AU314" s="12"/>
      <c r="AV314" s="12"/>
      <c r="AW314" s="12"/>
      <c r="AX314" s="8"/>
      <c r="BH314" s="19"/>
      <c r="BI314" s="19"/>
      <c r="BJ314" s="12"/>
      <c r="BK314" s="12"/>
      <c r="BL314" s="12"/>
      <c r="BM314" s="8"/>
    </row>
    <row r="316" spans="5:65" x14ac:dyDescent="0.3">
      <c r="W316" s="7">
        <f>SUM(W5:W315)</f>
        <v>249</v>
      </c>
      <c r="X316" s="7">
        <f>SUM(X5:X315)</f>
        <v>146</v>
      </c>
      <c r="AB316" s="5">
        <f>SUM(AB5:AB315)</f>
        <v>550</v>
      </c>
      <c r="AD316" s="7">
        <f>SUM(AD5:AD315)</f>
        <v>158</v>
      </c>
      <c r="AE316" s="9">
        <f>SUM(AE5:AE315)</f>
        <v>-105</v>
      </c>
      <c r="AF316" s="9">
        <f>SUM(AF5:AF315)</f>
        <v>-70</v>
      </c>
      <c r="AG316" s="9">
        <f>SUM(AG5:AG315)</f>
        <v>0</v>
      </c>
      <c r="AH316" s="9">
        <f>SUM(AH5:AH315)</f>
        <v>720</v>
      </c>
      <c r="AJ316" s="7">
        <f>SUM(AJ5:AJ315)</f>
        <v>104</v>
      </c>
      <c r="AQ316" s="8">
        <f>MIN(AQ4:AQ315)</f>
        <v>-0.41638907395069952</v>
      </c>
      <c r="AX316" s="8">
        <f>MIN(AX4:AX315)</f>
        <v>-0.29041259716962325</v>
      </c>
      <c r="BG316" s="12"/>
      <c r="BH316" s="12"/>
      <c r="BI316" s="12"/>
      <c r="BM316" s="23"/>
    </row>
    <row r="317" spans="5:65" x14ac:dyDescent="0.3">
      <c r="AB317" s="5">
        <f>AB316/W316</f>
        <v>2.2088353413654618</v>
      </c>
      <c r="AD317" s="8">
        <f>AD316/W316</f>
        <v>0.63453815261044177</v>
      </c>
      <c r="AH317" s="6">
        <f>AH316/X316</f>
        <v>4.9315068493150687</v>
      </c>
      <c r="AJ317" s="8">
        <f>AJ316/X316</f>
        <v>0.71232876712328763</v>
      </c>
    </row>
    <row r="318" spans="5:65" x14ac:dyDescent="0.3">
      <c r="AB318" s="8">
        <f>AB317/Y3</f>
        <v>0.11044176706827309</v>
      </c>
      <c r="AH318" s="8">
        <f>AH317/Y3</f>
        <v>0.24657534246575344</v>
      </c>
      <c r="AZ318" s="8"/>
      <c r="BA318" s="8"/>
      <c r="BB318" s="8"/>
      <c r="BC318" s="8"/>
      <c r="BD318" s="8"/>
      <c r="BE318" s="8"/>
      <c r="BF318" s="8"/>
      <c r="BG318" s="8"/>
    </row>
    <row r="321" spans="28:34" x14ac:dyDescent="0.3">
      <c r="AB321" s="7"/>
      <c r="AE321" s="7"/>
      <c r="AF321" s="7"/>
      <c r="AG321" s="7"/>
      <c r="AH321" s="7"/>
    </row>
  </sheetData>
  <sortState ref="A5:BM291">
    <sortCondition ref="B5:B291"/>
    <sortCondition ref="F5:F291"/>
  </sortState>
  <mergeCells count="3">
    <mergeCell ref="U1:V1"/>
    <mergeCell ref="AL1:AQ1"/>
    <mergeCell ref="AS1:AX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326"/>
  <sheetViews>
    <sheetView tabSelected="1" workbookViewId="0">
      <pane xSplit="6" ySplit="4" topLeftCell="AM272" activePane="bottomRight" state="frozen"/>
      <selection pane="topRight" activeCell="G1" sqref="G1"/>
      <selection pane="bottomLeft" activeCell="A5" sqref="A5"/>
      <selection pane="bottomRight" activeCell="AW303" sqref="AW303"/>
    </sheetView>
  </sheetViews>
  <sheetFormatPr defaultRowHeight="14.4" x14ac:dyDescent="0.3"/>
  <cols>
    <col min="1" max="3" width="9.6640625" style="1" customWidth="1"/>
    <col min="4" max="6" width="8.88671875" style="3" customWidth="1"/>
    <col min="7" max="7" width="7.88671875" style="20" customWidth="1"/>
    <col min="8" max="8" width="8.88671875" style="3" customWidth="1"/>
    <col min="9" max="19" width="8.88671875" style="20" customWidth="1"/>
    <col min="20" max="21" width="8.88671875" style="19"/>
    <col min="22" max="22" width="3.88671875" customWidth="1"/>
    <col min="23" max="24" width="8.88671875" style="19"/>
    <col min="25" max="28" width="8.88671875" style="7"/>
    <col min="29" max="29" width="8.88671875" style="19"/>
    <col min="30" max="30" width="4.88671875" style="19" customWidth="1"/>
    <col min="31" max="33" width="8.88671875" style="19"/>
    <col min="34" max="34" width="8.88671875" style="7"/>
    <col min="35" max="39" width="8.88671875" style="19"/>
    <col min="40" max="40" width="7.77734375" style="20" customWidth="1"/>
    <col min="41" max="41" width="5.109375" customWidth="1"/>
    <col min="42" max="44" width="8.88671875" style="19"/>
    <col min="45" max="46" width="10.77734375" style="19" customWidth="1"/>
    <col min="47" max="47" width="8.88671875" style="19"/>
    <col min="48" max="48" width="9.6640625" customWidth="1"/>
    <col min="49" max="50" width="8.88671875" style="20"/>
    <col min="51" max="51" width="8.88671875" style="12"/>
    <col min="52" max="52" width="8.88671875" style="20"/>
    <col min="53" max="60" width="8.88671875" style="12"/>
    <col min="61" max="61" width="3.5546875" style="12" customWidth="1"/>
    <col min="62" max="62" width="8.88671875" style="20"/>
    <col min="63" max="63" width="8.88671875" style="12"/>
    <col min="64" max="64" width="3.5546875" style="12" customWidth="1"/>
    <col min="68" max="69" width="9.88671875" customWidth="1"/>
    <col min="71" max="72" width="7.77734375" style="20" customWidth="1"/>
  </cols>
  <sheetData>
    <row r="1" spans="1:72" x14ac:dyDescent="0.3">
      <c r="A1" s="1" t="s">
        <v>0</v>
      </c>
      <c r="B1" s="1" t="s">
        <v>0</v>
      </c>
      <c r="C1" s="1" t="s">
        <v>5</v>
      </c>
      <c r="D1" s="3" t="s">
        <v>5</v>
      </c>
      <c r="E1" s="3" t="s">
        <v>6</v>
      </c>
      <c r="F1" s="3" t="s">
        <v>19</v>
      </c>
      <c r="G1" s="20" t="s">
        <v>39</v>
      </c>
      <c r="H1" s="3" t="s">
        <v>16</v>
      </c>
      <c r="I1" s="20" t="s">
        <v>7</v>
      </c>
      <c r="J1" s="20" t="s">
        <v>9</v>
      </c>
      <c r="K1" s="20" t="s">
        <v>30</v>
      </c>
      <c r="L1" s="20" t="s">
        <v>46</v>
      </c>
      <c r="M1" s="20" t="s">
        <v>12</v>
      </c>
      <c r="N1" s="20" t="s">
        <v>22</v>
      </c>
      <c r="O1" s="20" t="s">
        <v>1</v>
      </c>
      <c r="P1" s="20" t="s">
        <v>61</v>
      </c>
      <c r="Q1" s="20" t="s">
        <v>63</v>
      </c>
      <c r="R1" s="20" t="s">
        <v>13</v>
      </c>
      <c r="S1" s="20" t="s">
        <v>14</v>
      </c>
      <c r="T1" s="19" t="s">
        <v>24</v>
      </c>
      <c r="U1" s="19" t="s">
        <v>10</v>
      </c>
      <c r="W1" s="26" t="s">
        <v>65</v>
      </c>
      <c r="X1" s="26"/>
      <c r="Y1" s="7" t="s">
        <v>4</v>
      </c>
      <c r="Z1" s="7" t="s">
        <v>4</v>
      </c>
      <c r="AA1" s="7" t="s">
        <v>4</v>
      </c>
      <c r="AB1" s="7" t="s">
        <v>41</v>
      </c>
      <c r="AC1" s="19" t="s">
        <v>28</v>
      </c>
      <c r="AE1" s="19" t="s">
        <v>33</v>
      </c>
      <c r="AF1" s="19" t="s">
        <v>27</v>
      </c>
      <c r="AG1" s="19" t="s">
        <v>48</v>
      </c>
      <c r="AH1" s="7" t="s">
        <v>42</v>
      </c>
      <c r="AI1" s="19" t="s">
        <v>7</v>
      </c>
      <c r="AJ1" s="19" t="s">
        <v>34</v>
      </c>
      <c r="AK1" s="19" t="s">
        <v>47</v>
      </c>
      <c r="AL1" s="19" t="s">
        <v>41</v>
      </c>
      <c r="AM1" s="19" t="s">
        <v>35</v>
      </c>
      <c r="AN1" s="19" t="s">
        <v>42</v>
      </c>
      <c r="AP1" s="26" t="s">
        <v>57</v>
      </c>
      <c r="AQ1" s="26"/>
      <c r="AR1" s="26"/>
      <c r="AS1" s="26"/>
      <c r="AT1" s="26"/>
      <c r="AU1" s="26"/>
      <c r="AW1" s="20" t="s">
        <v>68</v>
      </c>
      <c r="AX1" s="20" t="s">
        <v>10</v>
      </c>
      <c r="AY1" s="12" t="s">
        <v>13</v>
      </c>
      <c r="AZ1" s="20" t="s">
        <v>4</v>
      </c>
      <c r="BA1" s="12" t="s">
        <v>28</v>
      </c>
      <c r="BB1" s="12" t="s">
        <v>14</v>
      </c>
      <c r="BC1" s="12" t="s">
        <v>27</v>
      </c>
      <c r="BD1" s="12" t="s">
        <v>69</v>
      </c>
      <c r="BE1" s="12" t="s">
        <v>7</v>
      </c>
      <c r="BF1" s="12" t="s">
        <v>32</v>
      </c>
      <c r="BG1" s="12" t="s">
        <v>41</v>
      </c>
      <c r="BH1" s="12" t="s">
        <v>69</v>
      </c>
      <c r="BJ1" s="27" t="s">
        <v>70</v>
      </c>
      <c r="BK1" s="27"/>
      <c r="BM1" s="26" t="s">
        <v>57</v>
      </c>
      <c r="BN1" s="26"/>
      <c r="BO1" s="26"/>
      <c r="BP1" s="26"/>
      <c r="BQ1" s="26"/>
      <c r="BR1" s="26"/>
    </row>
    <row r="2" spans="1:72" x14ac:dyDescent="0.3">
      <c r="A2" s="1" t="s">
        <v>1</v>
      </c>
      <c r="B2" s="1" t="s">
        <v>3</v>
      </c>
      <c r="D2" s="3" t="s">
        <v>6</v>
      </c>
      <c r="E2" s="3" t="s">
        <v>18</v>
      </c>
      <c r="F2" s="3" t="s">
        <v>6</v>
      </c>
      <c r="G2" s="20" t="s">
        <v>40</v>
      </c>
      <c r="I2" s="20" t="s">
        <v>60</v>
      </c>
      <c r="J2" s="20" t="s">
        <v>10</v>
      </c>
      <c r="K2" s="20" t="s">
        <v>31</v>
      </c>
      <c r="L2" s="20" t="s">
        <v>6</v>
      </c>
      <c r="P2" s="20" t="s">
        <v>23</v>
      </c>
      <c r="Q2" s="20" t="s">
        <v>64</v>
      </c>
      <c r="R2" s="20" t="s">
        <v>66</v>
      </c>
      <c r="S2" s="4" t="s">
        <v>15</v>
      </c>
      <c r="T2" s="19" t="s">
        <v>25</v>
      </c>
      <c r="U2" s="19" t="s">
        <v>25</v>
      </c>
      <c r="W2" s="19" t="s">
        <v>13</v>
      </c>
      <c r="X2" s="19" t="s">
        <v>14</v>
      </c>
      <c r="Y2" s="7" t="s">
        <v>59</v>
      </c>
      <c r="Z2" s="7" t="s">
        <v>58</v>
      </c>
      <c r="AC2" s="19">
        <v>12</v>
      </c>
      <c r="AE2" s="19" t="s">
        <v>28</v>
      </c>
      <c r="AF2" s="19">
        <v>10</v>
      </c>
      <c r="AG2" s="19" t="s">
        <v>49</v>
      </c>
      <c r="AJ2" s="19" t="s">
        <v>32</v>
      </c>
      <c r="AK2" s="19" t="s">
        <v>6</v>
      </c>
      <c r="AM2" s="19" t="s">
        <v>36</v>
      </c>
      <c r="AP2" s="19" t="s">
        <v>51</v>
      </c>
      <c r="AQ2" s="19" t="s">
        <v>52</v>
      </c>
      <c r="AR2" s="19" t="s">
        <v>53</v>
      </c>
      <c r="AS2" s="19" t="s">
        <v>54</v>
      </c>
      <c r="AT2" s="19" t="s">
        <v>10</v>
      </c>
      <c r="AU2" s="19" t="s">
        <v>55</v>
      </c>
      <c r="BA2" s="12">
        <v>20</v>
      </c>
      <c r="BC2" s="12">
        <v>20</v>
      </c>
      <c r="BH2" s="12" t="s">
        <v>41</v>
      </c>
      <c r="BJ2" s="20" t="s">
        <v>71</v>
      </c>
      <c r="BK2" s="12" t="s">
        <v>72</v>
      </c>
      <c r="BM2" s="25" t="s">
        <v>51</v>
      </c>
      <c r="BN2" s="25" t="s">
        <v>52</v>
      </c>
      <c r="BO2" s="25" t="s">
        <v>53</v>
      </c>
      <c r="BP2" s="25" t="s">
        <v>54</v>
      </c>
      <c r="BQ2" s="25" t="s">
        <v>10</v>
      </c>
      <c r="BR2" s="25" t="s">
        <v>55</v>
      </c>
      <c r="BS2" s="25" t="s">
        <v>73</v>
      </c>
      <c r="BT2" s="25" t="s">
        <v>70</v>
      </c>
    </row>
    <row r="3" spans="1:72" x14ac:dyDescent="0.3">
      <c r="A3" s="1" t="s">
        <v>2</v>
      </c>
      <c r="B3" s="1" t="s">
        <v>4</v>
      </c>
      <c r="I3" s="20" t="s">
        <v>8</v>
      </c>
      <c r="L3" s="20">
        <v>0</v>
      </c>
      <c r="P3" s="20" t="s">
        <v>62</v>
      </c>
      <c r="Q3" s="20">
        <v>0</v>
      </c>
      <c r="T3" s="19" t="s">
        <v>26</v>
      </c>
      <c r="U3" s="19" t="s">
        <v>26</v>
      </c>
      <c r="AC3" s="19">
        <f>AC2-(Q$3/10)</f>
        <v>12</v>
      </c>
      <c r="AE3" s="19">
        <v>20</v>
      </c>
      <c r="AF3" s="19">
        <f>AF2+(Q$3/10)</f>
        <v>10</v>
      </c>
      <c r="AG3" s="19" t="s">
        <v>50</v>
      </c>
      <c r="AP3" s="8">
        <v>0.03</v>
      </c>
      <c r="AQ3" s="19">
        <f>AC3</f>
        <v>12</v>
      </c>
      <c r="BA3" s="12">
        <f>BA2-(Q3/10)</f>
        <v>20</v>
      </c>
      <c r="BC3" s="12">
        <f>BC2+(Q3/10)</f>
        <v>20</v>
      </c>
      <c r="BM3" s="8">
        <v>0.1</v>
      </c>
      <c r="BN3" s="25">
        <f>BA3</f>
        <v>20</v>
      </c>
      <c r="BO3" s="25"/>
      <c r="BP3" s="25"/>
      <c r="BQ3" s="25"/>
      <c r="BR3" s="25"/>
    </row>
    <row r="4" spans="1:72" x14ac:dyDescent="0.3">
      <c r="L4" s="20">
        <v>0</v>
      </c>
      <c r="AG4" s="19">
        <v>0</v>
      </c>
      <c r="AM4" s="19">
        <v>0</v>
      </c>
      <c r="AP4" s="12"/>
      <c r="AQ4" s="12"/>
      <c r="AR4" s="12"/>
      <c r="AS4" s="12">
        <v>10000</v>
      </c>
      <c r="AT4" s="12">
        <f>MAX(AS$4:AS4)</f>
        <v>10000</v>
      </c>
      <c r="BD4" s="12">
        <v>0</v>
      </c>
      <c r="BH4" s="12">
        <v>0</v>
      </c>
      <c r="BM4" s="12"/>
      <c r="BN4" s="12"/>
      <c r="BO4" s="12"/>
      <c r="BP4" s="12">
        <v>5000</v>
      </c>
      <c r="BQ4" s="12">
        <f>MAX(BP$4:BP4)</f>
        <v>5000</v>
      </c>
      <c r="BR4" s="25"/>
    </row>
    <row r="5" spans="1:72" x14ac:dyDescent="0.3">
      <c r="A5" s="1">
        <v>42640</v>
      </c>
      <c r="B5" s="1">
        <v>42640</v>
      </c>
      <c r="C5" s="1" t="s">
        <v>45</v>
      </c>
      <c r="D5" s="3">
        <v>740</v>
      </c>
      <c r="E5" s="3">
        <v>100</v>
      </c>
      <c r="F5" s="3">
        <f>D5+E5</f>
        <v>840</v>
      </c>
      <c r="G5" s="20">
        <f>B5-A5</f>
        <v>0</v>
      </c>
      <c r="H5" s="3" t="s">
        <v>17</v>
      </c>
      <c r="L5" s="20">
        <f>IF(AND(F5&gt;=L$3,F5&lt;=L$4),0,1)</f>
        <v>1</v>
      </c>
      <c r="M5" s="20" t="s">
        <v>20</v>
      </c>
      <c r="N5" s="20">
        <v>7</v>
      </c>
      <c r="O5" s="20">
        <v>112580</v>
      </c>
      <c r="P5" s="20">
        <f>IF(M5="short",O5,O5+N5)</f>
        <v>112580</v>
      </c>
      <c r="Q5" s="20">
        <f>IF(M5="short",P5+Q$3,P5-Q$3)</f>
        <v>112580</v>
      </c>
      <c r="R5" s="20">
        <v>112583</v>
      </c>
      <c r="S5" s="20">
        <v>111902</v>
      </c>
      <c r="T5" s="19">
        <f>IF(M5="short",((R5-P5)+N5)/10,((P5-R5)+N5)/10)</f>
        <v>1</v>
      </c>
      <c r="U5" s="19">
        <f>IF(M5="long",((S5-O5)-N5)/10,((O5-S5)-N5)/10)</f>
        <v>67.099999999999994</v>
      </c>
      <c r="W5" s="19">
        <f>-T5+(Q$3/10)</f>
        <v>-1</v>
      </c>
      <c r="X5" s="19">
        <f>U5+(Q$3/10)</f>
        <v>67.099999999999994</v>
      </c>
      <c r="Y5" s="7">
        <f>IF(AND(M5="long",R5&lt;Q5),1, )</f>
        <v>0</v>
      </c>
      <c r="Z5" s="7">
        <f>IF(AND(M5="short",R5&gt;Q5),1, )</f>
        <v>1</v>
      </c>
      <c r="AA5" s="7">
        <f>Y5+Z5</f>
        <v>1</v>
      </c>
      <c r="AB5" s="7">
        <f>IF(OR(I5=1,K5=1),0,L5*AA5)</f>
        <v>1</v>
      </c>
      <c r="AC5" s="19">
        <f>IF(W5&lt;=-AC$3,-AC$3,0)</f>
        <v>0</v>
      </c>
      <c r="AD5" s="7">
        <f>IF(AND(K5=1,AA5=1),1, )</f>
        <v>0</v>
      </c>
      <c r="AE5" s="19">
        <f>IF(AND(AC5=0,U5&gt;=AE$3-(N5/10)),0,-AC$3*AA5)</f>
        <v>0</v>
      </c>
      <c r="AF5" s="19">
        <f>IF(AND(AC5=0,X5&gt;AF$3),AF$3*AA5,AE5*AA5)</f>
        <v>10</v>
      </c>
      <c r="AG5" s="19">
        <f>AG4+AF5</f>
        <v>10</v>
      </c>
      <c r="AH5" s="7">
        <f>IF(AF5&gt;0,1, )</f>
        <v>1</v>
      </c>
      <c r="AI5" s="19">
        <f>IF(I5=1,AF5,)</f>
        <v>0</v>
      </c>
      <c r="AJ5" s="19">
        <f>IF(K5=1,AF5, )</f>
        <v>0</v>
      </c>
      <c r="AK5" s="19">
        <f>IF(L5=1, ,AF5)</f>
        <v>0</v>
      </c>
      <c r="AL5" s="19">
        <f>AB5*AF5</f>
        <v>10</v>
      </c>
      <c r="AM5" s="19">
        <f>AM4+AL5</f>
        <v>10</v>
      </c>
      <c r="AN5" s="20">
        <f>IF(AL5&gt;0,1, )</f>
        <v>1</v>
      </c>
      <c r="AP5" s="12">
        <f>IF(B5=B4,AP4,AS4*AP$3)</f>
        <v>300</v>
      </c>
      <c r="AQ5" s="12">
        <f>INT(AP5/AQ$3)</f>
        <v>25</v>
      </c>
      <c r="AR5" s="12">
        <f>AL5*AQ5</f>
        <v>250</v>
      </c>
      <c r="AS5" s="12">
        <f>AS4+AR5</f>
        <v>10250</v>
      </c>
      <c r="AT5" s="12">
        <f>MAX(AS$4:AS5)</f>
        <v>10250</v>
      </c>
      <c r="AU5" s="8">
        <f>(AS5-AT5)/AT5</f>
        <v>0</v>
      </c>
      <c r="AW5" s="20">
        <v>112583</v>
      </c>
      <c r="AX5" s="20">
        <v>111905</v>
      </c>
      <c r="AY5" s="12">
        <f>IF(M5="long",((Q5-AW5)+N5)/10,((AW5-Q5)+N5)/10)</f>
        <v>1</v>
      </c>
      <c r="AZ5" s="20">
        <f>IF(AY5&gt;=(N5/10),1, )</f>
        <v>1</v>
      </c>
      <c r="BA5" s="12">
        <f>IF(AY5&gt;BA$3,BA$3,AY5*AZ5)</f>
        <v>1</v>
      </c>
      <c r="BB5" s="12">
        <f>IF(M5="long",((AX5-Q5)-N5)/10*AZ5,((Q5-AX5)-N5)/10*AZ5)</f>
        <v>66.8</v>
      </c>
      <c r="BC5" s="12">
        <f>IF(AND(BA5&lt;BA$3,BB5&gt;BC$3),BC$3,-BA5)</f>
        <v>20</v>
      </c>
      <c r="BD5" s="12">
        <f>BD4+BC5</f>
        <v>20</v>
      </c>
      <c r="BE5" s="12">
        <f>BC5*I5</f>
        <v>0</v>
      </c>
      <c r="BF5" s="12">
        <f>K5*BC5</f>
        <v>0</v>
      </c>
      <c r="BG5" s="12">
        <f>AB5*BC5</f>
        <v>20</v>
      </c>
      <c r="BH5" s="12">
        <f>BH4+BG5</f>
        <v>20</v>
      </c>
      <c r="BJ5" s="20">
        <f>IF(BC5&lt;0,1, )</f>
        <v>0</v>
      </c>
      <c r="BK5" s="12">
        <f>IF(BC5&lt;0,BC5, )</f>
        <v>0</v>
      </c>
      <c r="BM5" s="12">
        <f>IF(B5=B4,BM4,BP4*BM$3)</f>
        <v>500</v>
      </c>
      <c r="BN5" s="12">
        <f>INT(BM5/BN$3)</f>
        <v>25</v>
      </c>
      <c r="BO5" s="12">
        <f>BG5*BN5</f>
        <v>500</v>
      </c>
      <c r="BP5" s="12">
        <f>BP4+BO5</f>
        <v>5500</v>
      </c>
      <c r="BQ5" s="12">
        <f>MAX(BP$4:BP5)</f>
        <v>5500</v>
      </c>
      <c r="BR5" s="8">
        <f>(BP5-BQ5)/BQ5</f>
        <v>0</v>
      </c>
      <c r="BS5" s="20">
        <f>IF(BO5&gt;0,1, )</f>
        <v>1</v>
      </c>
      <c r="BT5" s="20">
        <f>IF(BO5&lt;0,BG5, )</f>
        <v>0</v>
      </c>
    </row>
    <row r="6" spans="1:72" x14ac:dyDescent="0.3">
      <c r="A6" s="1">
        <v>42640</v>
      </c>
      <c r="B6" s="1">
        <v>42640</v>
      </c>
      <c r="C6" s="1" t="s">
        <v>44</v>
      </c>
      <c r="D6" s="3">
        <v>1210</v>
      </c>
      <c r="E6" s="3">
        <v>-200</v>
      </c>
      <c r="F6" s="3">
        <f>D6+E6</f>
        <v>1010</v>
      </c>
      <c r="G6" s="20">
        <f>B6-A6</f>
        <v>0</v>
      </c>
      <c r="H6" s="3" t="s">
        <v>38</v>
      </c>
      <c r="L6" s="20">
        <f>IF(AND(F6&gt;=L$3,F6&lt;=L$4),0,1)</f>
        <v>1</v>
      </c>
      <c r="M6" s="20" t="s">
        <v>21</v>
      </c>
      <c r="N6" s="20">
        <v>7</v>
      </c>
      <c r="O6" s="20">
        <v>100370</v>
      </c>
      <c r="P6" s="20">
        <f>IF(M6="short",O6,O6+N6)</f>
        <v>100377</v>
      </c>
      <c r="Q6" s="20">
        <f>IF(M6="short",P6+Q$3,P6-Q$3)</f>
        <v>100377</v>
      </c>
      <c r="R6" s="20">
        <v>100310</v>
      </c>
      <c r="S6" s="20">
        <v>100466</v>
      </c>
      <c r="T6" s="19">
        <f>IF(M6="short",((R6-P6)+N6)/10,((P6-R6)+N6)/10)</f>
        <v>7.4</v>
      </c>
      <c r="U6" s="19">
        <f>IF(M6="long",((S6-O6)-N6)/10,((O6-S6)-N6)/10)</f>
        <v>8.9</v>
      </c>
      <c r="W6" s="19">
        <f>-T6+(Q$3/10)</f>
        <v>-7.4</v>
      </c>
      <c r="X6" s="19">
        <f>U6+(Q$3/10)</f>
        <v>8.9</v>
      </c>
      <c r="Y6" s="7">
        <f>IF(AND(M6="long",R6&lt;Q6),1, )</f>
        <v>1</v>
      </c>
      <c r="Z6" s="7">
        <f>IF(AND(M6="short",R6&gt;Q6),1, )</f>
        <v>0</v>
      </c>
      <c r="AA6" s="7">
        <f>Y6+Z6</f>
        <v>1</v>
      </c>
      <c r="AB6" s="7">
        <f>IF(OR(I6=1,K6=1),0,L6*AA6)</f>
        <v>1</v>
      </c>
      <c r="AC6" s="19">
        <f>IF(W6&lt;=-AC$3,-AC$3,0)</f>
        <v>0</v>
      </c>
      <c r="AD6" s="7">
        <f t="shared" ref="AD6:AD69" si="0">IF(AND(K6=1,AA6=1),1, )</f>
        <v>0</v>
      </c>
      <c r="AE6" s="19">
        <f>IF(AND(AC6=0,U6&gt;=AE$3-(N6/10)),0,-AC$3*AA6)</f>
        <v>-12</v>
      </c>
      <c r="AF6" s="19">
        <f>IF(AND(AC6=0,X6&gt;AF$3),AF$3*AA6,AE6*AA6)</f>
        <v>-12</v>
      </c>
      <c r="AG6" s="19">
        <f>AG5+AF6</f>
        <v>-2</v>
      </c>
      <c r="AH6" s="7">
        <f>IF(AF6&gt;0,1, )</f>
        <v>0</v>
      </c>
      <c r="AI6" s="19">
        <f>IF(I6=1,AF6,)</f>
        <v>0</v>
      </c>
      <c r="AJ6" s="19">
        <f>IF(K6=1,AF6, )</f>
        <v>0</v>
      </c>
      <c r="AK6" s="19">
        <f>IF(L6=1, ,AF6)</f>
        <v>0</v>
      </c>
      <c r="AL6" s="19">
        <f>AB6*AF6</f>
        <v>-12</v>
      </c>
      <c r="AM6" s="19">
        <f>AM5+AL6</f>
        <v>-2</v>
      </c>
      <c r="AN6" s="20">
        <f>IF(AL6&gt;0,1, )</f>
        <v>0</v>
      </c>
      <c r="AP6" s="12">
        <f>IF(B6=B5,AP5,AS5*AP$3)</f>
        <v>300</v>
      </c>
      <c r="AQ6" s="12">
        <f>INT(AP6/AQ$3)</f>
        <v>25</v>
      </c>
      <c r="AR6" s="12">
        <f>AL6*AQ6</f>
        <v>-300</v>
      </c>
      <c r="AS6" s="12">
        <f>AS5+AR6</f>
        <v>9950</v>
      </c>
      <c r="AT6" s="12">
        <f>MAX(AS$4:AS6)</f>
        <v>10250</v>
      </c>
      <c r="AU6" s="8">
        <f>(AS6-AT6)/AT6</f>
        <v>-2.9268292682926831E-2</v>
      </c>
      <c r="AW6" s="20">
        <v>100310</v>
      </c>
      <c r="AX6" s="20">
        <v>100466</v>
      </c>
      <c r="AY6" s="12">
        <f>IF(M6="long",((Q6-AW6)+N6)/10,((AW6-Q6)+N6)/10)</f>
        <v>7.4</v>
      </c>
      <c r="AZ6" s="20">
        <f>IF(AY6&gt;=(N6/10),1, )</f>
        <v>1</v>
      </c>
      <c r="BA6" s="12">
        <f>IF(AY6&gt;BA$3,BA$3,AY6*AZ6)</f>
        <v>7.4</v>
      </c>
      <c r="BB6" s="12">
        <f>IF(M6="long",((AX6-Q6)-N6)/10*AZ6,((Q6-AX6)-N6)/10*AZ6)</f>
        <v>8.1999999999999993</v>
      </c>
      <c r="BC6" s="12">
        <f>IF(AND(BA6&lt;BA$3,BB6&gt;BC$3),BC$3,-BA6)</f>
        <v>-7.4</v>
      </c>
      <c r="BD6" s="12">
        <f>BD5+BC6</f>
        <v>12.6</v>
      </c>
      <c r="BE6" s="12">
        <f>BC6*I6</f>
        <v>0</v>
      </c>
      <c r="BF6" s="12">
        <f>K6*BC6</f>
        <v>0</v>
      </c>
      <c r="BG6" s="12">
        <f>AB6*BC6</f>
        <v>-7.4</v>
      </c>
      <c r="BH6" s="12">
        <f>BH5+BG6</f>
        <v>12.6</v>
      </c>
      <c r="BJ6" s="20">
        <f t="shared" ref="BJ6:BJ69" si="1">IF(BC6&lt;0,1, )</f>
        <v>1</v>
      </c>
      <c r="BK6" s="12">
        <f t="shared" ref="BK6:BK69" si="2">IF(BC6&lt;0,BC6, )</f>
        <v>-7.4</v>
      </c>
      <c r="BM6" s="12">
        <f t="shared" ref="BM6:BM69" si="3">IF(B6=B5,BM5,BP5*BM$3)</f>
        <v>500</v>
      </c>
      <c r="BN6" s="12">
        <f t="shared" ref="BN6:BN69" si="4">INT(BM6/BN$3)</f>
        <v>25</v>
      </c>
      <c r="BO6" s="12">
        <f t="shared" ref="BO6:BO69" si="5">BG6*BN6</f>
        <v>-185</v>
      </c>
      <c r="BP6" s="12">
        <f t="shared" ref="BP6:BP69" si="6">BP5+BO6</f>
        <v>5315</v>
      </c>
      <c r="BQ6" s="12">
        <f>MAX(BP$4:BP6)</f>
        <v>5500</v>
      </c>
      <c r="BR6" s="8">
        <f t="shared" ref="BR6:BR69" si="7">(BP6-BQ6)/BQ6</f>
        <v>-3.3636363636363638E-2</v>
      </c>
      <c r="BS6" s="20">
        <f t="shared" ref="BS6:BS69" si="8">IF(BO6&gt;0,1, )</f>
        <v>0</v>
      </c>
      <c r="BT6" s="20">
        <f t="shared" ref="BT6:BT69" si="9">IF(BO6&lt;0,BG6, )</f>
        <v>-7.4</v>
      </c>
    </row>
    <row r="7" spans="1:72" x14ac:dyDescent="0.3">
      <c r="A7" s="1">
        <v>42640</v>
      </c>
      <c r="B7" s="1">
        <v>42640</v>
      </c>
      <c r="C7" s="1" t="s">
        <v>45</v>
      </c>
      <c r="D7" s="3">
        <v>1210</v>
      </c>
      <c r="E7" s="3">
        <v>100</v>
      </c>
      <c r="F7" s="3">
        <f>D7+E7</f>
        <v>1310</v>
      </c>
      <c r="G7" s="20">
        <f>B7-A7</f>
        <v>0</v>
      </c>
      <c r="H7" s="3" t="s">
        <v>17</v>
      </c>
      <c r="L7" s="20">
        <f>IF(AND(F7&gt;=L$3,F7&lt;=L$4),0,1)</f>
        <v>1</v>
      </c>
      <c r="M7" s="20" t="s">
        <v>21</v>
      </c>
      <c r="N7" s="20">
        <v>7</v>
      </c>
      <c r="O7" s="20">
        <v>112160</v>
      </c>
      <c r="P7" s="20">
        <f>IF(M7="short",O7,O7+N7)</f>
        <v>112167</v>
      </c>
      <c r="Q7" s="20">
        <f>IF(M7="short",P7+Q$3,P7-Q$3)</f>
        <v>112167</v>
      </c>
      <c r="R7" s="20">
        <v>111905</v>
      </c>
      <c r="S7" s="20">
        <v>112255</v>
      </c>
      <c r="T7" s="19">
        <f>IF(M7="short",((R7-P7)+N7)/10,((P7-R7)+N7)/10)</f>
        <v>26.9</v>
      </c>
      <c r="U7" s="19">
        <f>IF(M7="long",((S7-O7)-N7)/10,((O7-S7)-N7)/10)</f>
        <v>8.8000000000000007</v>
      </c>
      <c r="W7" s="19">
        <f>-T7+(Q$3/10)</f>
        <v>-26.9</v>
      </c>
      <c r="X7" s="19">
        <f>U7+(Q$3/10)</f>
        <v>8.8000000000000007</v>
      </c>
      <c r="Y7" s="7">
        <f>IF(AND(M7="long",R7&lt;Q7),1, )</f>
        <v>1</v>
      </c>
      <c r="Z7" s="7">
        <f>IF(AND(M7="short",R7&gt;Q7),1, )</f>
        <v>0</v>
      </c>
      <c r="AA7" s="7">
        <f>Y7+Z7</f>
        <v>1</v>
      </c>
      <c r="AB7" s="7">
        <f>IF(OR(I7=1,K7=1),0,L7*AA7)</f>
        <v>1</v>
      </c>
      <c r="AC7" s="19">
        <f>IF(W7&lt;=-AC$3,-AC$3,0)</f>
        <v>-12</v>
      </c>
      <c r="AD7" s="7">
        <f t="shared" si="0"/>
        <v>0</v>
      </c>
      <c r="AE7" s="19">
        <f>IF(AND(AC7=0,U7&gt;=AE$3-(N7/10)),0,-AC$3*AA7)</f>
        <v>-12</v>
      </c>
      <c r="AF7" s="19">
        <f>IF(AND(AC7=0,X7&gt;AF$3),AF$3*AA7,AE7*AA7)</f>
        <v>-12</v>
      </c>
      <c r="AG7" s="19">
        <f>AG6+AF7</f>
        <v>-14</v>
      </c>
      <c r="AH7" s="7">
        <f>IF(AF7&gt;0,1, )</f>
        <v>0</v>
      </c>
      <c r="AI7" s="19">
        <f>IF(I7=1,AF7,)</f>
        <v>0</v>
      </c>
      <c r="AJ7" s="19">
        <f>IF(K7=1,AF7, )</f>
        <v>0</v>
      </c>
      <c r="AK7" s="19">
        <f>IF(L7=1, ,AF7)</f>
        <v>0</v>
      </c>
      <c r="AL7" s="19">
        <f>AB7*AF7</f>
        <v>-12</v>
      </c>
      <c r="AM7" s="19">
        <f>AM6+AL7</f>
        <v>-14</v>
      </c>
      <c r="AN7" s="20">
        <f>IF(AL7&gt;0,1, )</f>
        <v>0</v>
      </c>
      <c r="AP7" s="12">
        <f>IF(B7=B6,AP6,AS6*AP$3)</f>
        <v>300</v>
      </c>
      <c r="AQ7" s="12">
        <f>INT(AP7/AQ$3)</f>
        <v>25</v>
      </c>
      <c r="AR7" s="12">
        <f>AL7*AQ7</f>
        <v>-300</v>
      </c>
      <c r="AS7" s="12">
        <f>AS6+AR7</f>
        <v>9650</v>
      </c>
      <c r="AT7" s="12">
        <f>MAX(AS$4:AS7)</f>
        <v>10250</v>
      </c>
      <c r="AU7" s="8">
        <f>(AS7-AT7)/AT7</f>
        <v>-5.8536585365853662E-2</v>
      </c>
      <c r="AW7" s="20">
        <v>111977</v>
      </c>
      <c r="AX7" s="20">
        <v>112203</v>
      </c>
      <c r="AY7" s="12">
        <f>IF(M7="long",((Q7-AW7)+N7)/10,((AW7-Q7)+N7)/10)</f>
        <v>19.7</v>
      </c>
      <c r="AZ7" s="20">
        <f>IF(AY7&gt;=(N7/10),1, )</f>
        <v>1</v>
      </c>
      <c r="BA7" s="12">
        <f>IF(AY7&gt;BA$3,BA$3,AY7*AZ7)</f>
        <v>19.7</v>
      </c>
      <c r="BB7" s="12">
        <f>IF(M7="long",((AX7-Q7)-N7)/10*AZ7,((Q7-AX7)-N7)/10*AZ7)</f>
        <v>2.9</v>
      </c>
      <c r="BC7" s="12">
        <f>IF(AND(BA7&lt;BA$3,BB7&gt;BC$3),BC$3,-BA7)</f>
        <v>-19.7</v>
      </c>
      <c r="BD7" s="12">
        <f>BD6+BC7</f>
        <v>-7.1</v>
      </c>
      <c r="BE7" s="12">
        <f>BC7*I7</f>
        <v>0</v>
      </c>
      <c r="BF7" s="12">
        <f>K7*BC7</f>
        <v>0</v>
      </c>
      <c r="BG7" s="12">
        <f>AB7*BC7</f>
        <v>-19.7</v>
      </c>
      <c r="BH7" s="12">
        <f>BH6+BG7</f>
        <v>-7.1</v>
      </c>
      <c r="BJ7" s="20">
        <f t="shared" si="1"/>
        <v>1</v>
      </c>
      <c r="BK7" s="12">
        <f t="shared" si="2"/>
        <v>-19.7</v>
      </c>
      <c r="BM7" s="12">
        <f t="shared" si="3"/>
        <v>500</v>
      </c>
      <c r="BN7" s="12">
        <f t="shared" si="4"/>
        <v>25</v>
      </c>
      <c r="BO7" s="12">
        <f t="shared" si="5"/>
        <v>-492.5</v>
      </c>
      <c r="BP7" s="12">
        <f t="shared" si="6"/>
        <v>4822.5</v>
      </c>
      <c r="BQ7" s="12">
        <f>MAX(BP$4:BP7)</f>
        <v>5500</v>
      </c>
      <c r="BR7" s="8">
        <f t="shared" si="7"/>
        <v>-0.12318181818181818</v>
      </c>
      <c r="BS7" s="20">
        <f t="shared" si="8"/>
        <v>0</v>
      </c>
      <c r="BT7" s="20">
        <f t="shared" si="9"/>
        <v>-19.7</v>
      </c>
    </row>
    <row r="8" spans="1:72" x14ac:dyDescent="0.3">
      <c r="A8" s="1">
        <v>42640</v>
      </c>
      <c r="B8" s="1">
        <v>42640</v>
      </c>
      <c r="C8" s="1" t="s">
        <v>45</v>
      </c>
      <c r="D8" s="3">
        <v>1555</v>
      </c>
      <c r="E8" s="3">
        <v>100</v>
      </c>
      <c r="F8" s="3">
        <f>D8+E8</f>
        <v>1655</v>
      </c>
      <c r="G8" s="20">
        <f>B8-A8</f>
        <v>0</v>
      </c>
      <c r="H8" s="3" t="s">
        <v>17</v>
      </c>
      <c r="L8" s="20">
        <f>IF(AND(F8&gt;=L$3,F8&lt;=L$4),0,1)</f>
        <v>1</v>
      </c>
      <c r="M8" s="20" t="s">
        <v>20</v>
      </c>
      <c r="N8" s="20">
        <v>7</v>
      </c>
      <c r="O8" s="20">
        <v>112080</v>
      </c>
      <c r="P8" s="20">
        <f>IF(M8="short",O8,O8+N8)</f>
        <v>112080</v>
      </c>
      <c r="Q8" s="20">
        <f>IF(M8="short",P8+Q$3,P8-Q$3)</f>
        <v>112080</v>
      </c>
      <c r="R8" s="20">
        <v>112254</v>
      </c>
      <c r="S8" s="20">
        <v>111812</v>
      </c>
      <c r="T8" s="19">
        <f>IF(M8="short",((R8-P8)+N8)/10,((P8-R8)+N8)/10)</f>
        <v>18.100000000000001</v>
      </c>
      <c r="U8" s="19">
        <f>IF(M8="long",((S8-O8)-N8)/10,((O8-S8)-N8)/10)</f>
        <v>26.1</v>
      </c>
      <c r="W8" s="19">
        <f>-T8+(Q$3/10)</f>
        <v>-18.100000000000001</v>
      </c>
      <c r="X8" s="19">
        <f>U8+(Q$3/10)</f>
        <v>26.1</v>
      </c>
      <c r="Y8" s="7">
        <f>IF(AND(M8="long",R8&lt;Q8),1, )</f>
        <v>0</v>
      </c>
      <c r="Z8" s="7">
        <f>IF(AND(M8="short",R8&gt;Q8),1, )</f>
        <v>1</v>
      </c>
      <c r="AA8" s="7">
        <f>Y8+Z8</f>
        <v>1</v>
      </c>
      <c r="AB8" s="7">
        <f>IF(OR(I8=1,K8=1),0,L8*AA8)</f>
        <v>1</v>
      </c>
      <c r="AC8" s="19">
        <f>IF(W8&lt;=-AC$3,-AC$3,0)</f>
        <v>-12</v>
      </c>
      <c r="AD8" s="7">
        <f t="shared" si="0"/>
        <v>0</v>
      </c>
      <c r="AE8" s="19">
        <f>IF(AND(AC8=0,U8&gt;=AE$3-(N8/10)),0,-AC$3*AA8)</f>
        <v>-12</v>
      </c>
      <c r="AF8" s="19">
        <f>IF(AND(AC8=0,X8&gt;AF$3),AF$3*AA8,AE8*AA8)</f>
        <v>-12</v>
      </c>
      <c r="AG8" s="19">
        <f>AG7+AF8</f>
        <v>-26</v>
      </c>
      <c r="AH8" s="7">
        <f>IF(AF8&gt;0,1, )</f>
        <v>0</v>
      </c>
      <c r="AI8" s="19">
        <f>IF(I8=1,AF8,)</f>
        <v>0</v>
      </c>
      <c r="AJ8" s="19">
        <f>IF(K8=1,AF8, )</f>
        <v>0</v>
      </c>
      <c r="AK8" s="19">
        <f>IF(L8=1, ,AF8)</f>
        <v>0</v>
      </c>
      <c r="AL8" s="19">
        <f>AB8*AF8</f>
        <v>-12</v>
      </c>
      <c r="AM8" s="19">
        <f>AM7+AL8</f>
        <v>-26</v>
      </c>
      <c r="AN8" s="20">
        <f>IF(AL8&gt;0,1, )</f>
        <v>0</v>
      </c>
      <c r="AP8" s="12">
        <f>IF(B8=B7,AP7,AS7*AP$3)</f>
        <v>300</v>
      </c>
      <c r="AQ8" s="12">
        <f>INT(AP8/AQ$3)</f>
        <v>25</v>
      </c>
      <c r="AR8" s="12">
        <f>AL8*AQ8</f>
        <v>-300</v>
      </c>
      <c r="AS8" s="12">
        <f>AS7+AR8</f>
        <v>9350</v>
      </c>
      <c r="AT8" s="12">
        <f>MAX(AS$4:AS8)</f>
        <v>10250</v>
      </c>
      <c r="AU8" s="8">
        <f>(AS8-AT8)/AT8</f>
        <v>-8.7804878048780483E-2</v>
      </c>
      <c r="AW8" s="20">
        <v>112095</v>
      </c>
      <c r="AX8" s="20">
        <v>112043</v>
      </c>
      <c r="AY8" s="12">
        <f>IF(M8="long",((Q8-AW8)+N8)/10,((AW8-Q8)+N8)/10)</f>
        <v>2.2000000000000002</v>
      </c>
      <c r="AZ8" s="20">
        <f>IF(AY8&gt;=(N8/10),1, )</f>
        <v>1</v>
      </c>
      <c r="BA8" s="12">
        <f>IF(AY8&gt;BA$3,BA$3,AY8*AZ8)</f>
        <v>2.2000000000000002</v>
      </c>
      <c r="BB8" s="12">
        <f>IF(M8="long",((AX8-Q8)-N8)/10*AZ8,((Q8-AX8)-N8)/10*AZ8)</f>
        <v>3</v>
      </c>
      <c r="BC8" s="12">
        <f>IF(AND(BA8&lt;BA$3,BB8&gt;BC$3),BC$3,-BA8)</f>
        <v>-2.2000000000000002</v>
      </c>
      <c r="BD8" s="12">
        <f>BD7+BC8</f>
        <v>-9.3000000000000007</v>
      </c>
      <c r="BE8" s="12">
        <f>BC8*I8</f>
        <v>0</v>
      </c>
      <c r="BF8" s="12">
        <f>K8*BC8</f>
        <v>0</v>
      </c>
      <c r="BG8" s="12">
        <f>AB8*BC8</f>
        <v>-2.2000000000000002</v>
      </c>
      <c r="BH8" s="12">
        <f>BH7+BG8</f>
        <v>-9.3000000000000007</v>
      </c>
      <c r="BJ8" s="20">
        <f t="shared" si="1"/>
        <v>1</v>
      </c>
      <c r="BK8" s="12">
        <f t="shared" si="2"/>
        <v>-2.2000000000000002</v>
      </c>
      <c r="BM8" s="12">
        <f t="shared" si="3"/>
        <v>500</v>
      </c>
      <c r="BN8" s="12">
        <f t="shared" si="4"/>
        <v>25</v>
      </c>
      <c r="BO8" s="12">
        <f t="shared" si="5"/>
        <v>-55.000000000000007</v>
      </c>
      <c r="BP8" s="12">
        <f t="shared" si="6"/>
        <v>4767.5</v>
      </c>
      <c r="BQ8" s="12">
        <f>MAX(BP$4:BP8)</f>
        <v>5500</v>
      </c>
      <c r="BR8" s="8">
        <f t="shared" si="7"/>
        <v>-0.13318181818181818</v>
      </c>
      <c r="BS8" s="20">
        <f t="shared" si="8"/>
        <v>0</v>
      </c>
      <c r="BT8" s="20">
        <f t="shared" si="9"/>
        <v>-2.2000000000000002</v>
      </c>
    </row>
    <row r="9" spans="1:72" x14ac:dyDescent="0.3">
      <c r="A9" s="1">
        <v>42641</v>
      </c>
      <c r="B9" s="1">
        <v>42641</v>
      </c>
      <c r="C9" s="1" t="s">
        <v>44</v>
      </c>
      <c r="D9" s="3">
        <v>1040</v>
      </c>
      <c r="E9" s="3">
        <v>-200</v>
      </c>
      <c r="F9" s="3">
        <f>D9+E9</f>
        <v>840</v>
      </c>
      <c r="G9" s="20">
        <f>B9-A9</f>
        <v>0</v>
      </c>
      <c r="H9" s="3" t="s">
        <v>38</v>
      </c>
      <c r="L9" s="20">
        <f>IF(AND(F9&gt;=L$3,F9&lt;=L$4),0,1)</f>
        <v>1</v>
      </c>
      <c r="M9" s="20" t="s">
        <v>20</v>
      </c>
      <c r="N9" s="20">
        <v>7</v>
      </c>
      <c r="O9" s="20">
        <v>100770</v>
      </c>
      <c r="P9" s="20">
        <f>IF(M9="short",O9,O9+N9)</f>
        <v>100770</v>
      </c>
      <c r="Q9" s="20">
        <f>IF(M9="short",P9+Q$3,P9-Q$3)</f>
        <v>100770</v>
      </c>
      <c r="R9" s="20">
        <v>100809</v>
      </c>
      <c r="S9" s="20">
        <v>100441</v>
      </c>
      <c r="T9" s="19">
        <f>IF(M9="short",((R9-P9)+N9)/10,((P9-R9)+N9)/10)</f>
        <v>4.5999999999999996</v>
      </c>
      <c r="U9" s="19">
        <f>IF(M9="long",((S9-O9)-N9)/10,((O9-S9)-N9)/10)</f>
        <v>32.200000000000003</v>
      </c>
      <c r="W9" s="19">
        <f>-T9+(Q$3/10)</f>
        <v>-4.5999999999999996</v>
      </c>
      <c r="X9" s="19">
        <f>U9+(Q$3/10)</f>
        <v>32.200000000000003</v>
      </c>
      <c r="Y9" s="7">
        <f>IF(AND(M9="long",R9&lt;Q9),1, )</f>
        <v>0</v>
      </c>
      <c r="Z9" s="7">
        <f>IF(AND(M9="short",R9&gt;Q9),1, )</f>
        <v>1</v>
      </c>
      <c r="AA9" s="7">
        <f>Y9+Z9</f>
        <v>1</v>
      </c>
      <c r="AB9" s="7">
        <f>IF(OR(I9=1,K9=1),0,L9*AA9)</f>
        <v>1</v>
      </c>
      <c r="AC9" s="19">
        <f>IF(W9&lt;=-AC$3,-AC$3,0)</f>
        <v>0</v>
      </c>
      <c r="AD9" s="7">
        <f t="shared" si="0"/>
        <v>0</v>
      </c>
      <c r="AE9" s="19">
        <f>IF(AND(AC9=0,U9&gt;=AE$3-(N9/10)),0,-AC$3*AA9)</f>
        <v>0</v>
      </c>
      <c r="AF9" s="19">
        <f>IF(AND(AC9=0,X9&gt;AF$3),AF$3*AA9,AE9*AA9)</f>
        <v>10</v>
      </c>
      <c r="AG9" s="19">
        <f>AG8+AF9</f>
        <v>-16</v>
      </c>
      <c r="AH9" s="7">
        <f>IF(AF9&gt;0,1, )</f>
        <v>1</v>
      </c>
      <c r="AI9" s="19">
        <f>IF(I9=1,AF9,)</f>
        <v>0</v>
      </c>
      <c r="AJ9" s="19">
        <f>IF(K9=1,AF9, )</f>
        <v>0</v>
      </c>
      <c r="AK9" s="19">
        <f>IF(L9=1, ,AF9)</f>
        <v>0</v>
      </c>
      <c r="AL9" s="19">
        <f>AB9*AF9</f>
        <v>10</v>
      </c>
      <c r="AM9" s="19">
        <f>AM8+AL9</f>
        <v>-16</v>
      </c>
      <c r="AN9" s="20">
        <f>IF(AL9&gt;0,1, )</f>
        <v>1</v>
      </c>
      <c r="AP9" s="12">
        <f>IF(B9=B8,AP8,AS8*AP$3)</f>
        <v>280.5</v>
      </c>
      <c r="AQ9" s="12">
        <f>INT(AP9/AQ$3)</f>
        <v>23</v>
      </c>
      <c r="AR9" s="12">
        <f>AL9*AQ9</f>
        <v>230</v>
      </c>
      <c r="AS9" s="12">
        <f>AS8+AR9</f>
        <v>9580</v>
      </c>
      <c r="AT9" s="12">
        <f>MAX(AS$4:AS9)</f>
        <v>10250</v>
      </c>
      <c r="AU9" s="8">
        <f>(AS9-AT9)/AT9</f>
        <v>-6.5365853658536588E-2</v>
      </c>
      <c r="AW9" s="20">
        <v>100782</v>
      </c>
      <c r="AX9" s="20">
        <v>100690</v>
      </c>
      <c r="AY9" s="12">
        <f>IF(M9="long",((Q9-AW9)+N9)/10,((AW9-Q9)+N9)/10)</f>
        <v>1.9</v>
      </c>
      <c r="AZ9" s="20">
        <f>IF(AY9&gt;=(N9/10),1, )</f>
        <v>1</v>
      </c>
      <c r="BA9" s="12">
        <f>IF(AY9&gt;BA$3,BA$3,AY9*AZ9)</f>
        <v>1.9</v>
      </c>
      <c r="BB9" s="12">
        <f>IF(M9="long",((AX9-Q9)-N9)/10*AZ9,((Q9-AX9)-N9)/10*AZ9)</f>
        <v>7.3</v>
      </c>
      <c r="BC9" s="12">
        <f>IF(AND(BA9&lt;BA$3,BB9&gt;BC$3),BC$3,-BA9)</f>
        <v>-1.9</v>
      </c>
      <c r="BD9" s="12">
        <f>BD8+BC9</f>
        <v>-11.200000000000001</v>
      </c>
      <c r="BE9" s="12">
        <f>BC9*I9</f>
        <v>0</v>
      </c>
      <c r="BF9" s="12">
        <f>K9*BC9</f>
        <v>0</v>
      </c>
      <c r="BG9" s="12">
        <f>AB9*BC9</f>
        <v>-1.9</v>
      </c>
      <c r="BH9" s="12">
        <f>BH8+BG9</f>
        <v>-11.200000000000001</v>
      </c>
      <c r="BJ9" s="20">
        <f t="shared" si="1"/>
        <v>1</v>
      </c>
      <c r="BK9" s="12">
        <f t="shared" si="2"/>
        <v>-1.9</v>
      </c>
      <c r="BM9" s="12">
        <f t="shared" si="3"/>
        <v>476.75</v>
      </c>
      <c r="BN9" s="12">
        <f t="shared" si="4"/>
        <v>23</v>
      </c>
      <c r="BO9" s="12">
        <f t="shared" si="5"/>
        <v>-43.699999999999996</v>
      </c>
      <c r="BP9" s="12">
        <f t="shared" si="6"/>
        <v>4723.8</v>
      </c>
      <c r="BQ9" s="12">
        <f>MAX(BP$4:BP9)</f>
        <v>5500</v>
      </c>
      <c r="BR9" s="8">
        <f t="shared" si="7"/>
        <v>-0.14112727272727268</v>
      </c>
      <c r="BS9" s="20">
        <f t="shared" si="8"/>
        <v>0</v>
      </c>
      <c r="BT9" s="20">
        <f t="shared" si="9"/>
        <v>-1.9</v>
      </c>
    </row>
    <row r="10" spans="1:72" x14ac:dyDescent="0.3">
      <c r="A10" s="1">
        <v>42641</v>
      </c>
      <c r="B10" s="1">
        <v>42641</v>
      </c>
      <c r="C10" s="1" t="s">
        <v>44</v>
      </c>
      <c r="D10" s="3">
        <v>1755</v>
      </c>
      <c r="E10" s="3">
        <v>-200</v>
      </c>
      <c r="F10" s="3">
        <f>D10+E10</f>
        <v>1555</v>
      </c>
      <c r="G10" s="20">
        <f>B10-A10</f>
        <v>0</v>
      </c>
      <c r="H10" s="3" t="s">
        <v>43</v>
      </c>
      <c r="L10" s="20">
        <f>IF(AND(F10&gt;=L$3,F10&lt;=L$4),0,1)</f>
        <v>1</v>
      </c>
      <c r="M10" s="20" t="s">
        <v>20</v>
      </c>
      <c r="N10" s="20">
        <v>10</v>
      </c>
      <c r="O10" s="20">
        <v>132580</v>
      </c>
      <c r="P10" s="20">
        <f>IF(M10="short",O10,O10+N10)</f>
        <v>132580</v>
      </c>
      <c r="Q10" s="20">
        <f>IF(M10="short",P10+Q$3,P10-Q$3)</f>
        <v>132580</v>
      </c>
      <c r="R10" s="20">
        <v>132685</v>
      </c>
      <c r="S10" s="20">
        <v>130471</v>
      </c>
      <c r="T10" s="19">
        <f>IF(M10="short",((R10-P10)+N10)/10,((P10-R10)+N10)/10)</f>
        <v>11.5</v>
      </c>
      <c r="U10" s="19">
        <f>IF(M10="long",((S10-O10)-N10)/10,((O10-S10)-N10)/10)</f>
        <v>209.9</v>
      </c>
      <c r="W10" s="19">
        <f>-T10+(Q$3/10)</f>
        <v>-11.5</v>
      </c>
      <c r="X10" s="19">
        <f>U10+(Q$3/10)</f>
        <v>209.9</v>
      </c>
      <c r="Y10" s="7">
        <f>IF(AND(M10="long",R10&lt;Q10),1, )</f>
        <v>0</v>
      </c>
      <c r="Z10" s="7">
        <f>IF(AND(M10="short",R10&gt;Q10),1, )</f>
        <v>1</v>
      </c>
      <c r="AA10" s="7">
        <f>Y10+Z10</f>
        <v>1</v>
      </c>
      <c r="AB10" s="7">
        <f>IF(OR(I10=1,K10=1),0,L10*AA10)</f>
        <v>1</v>
      </c>
      <c r="AC10" s="19">
        <f>IF(W10&lt;=-AC$3,-AC$3,0)</f>
        <v>0</v>
      </c>
      <c r="AD10" s="7">
        <f t="shared" si="0"/>
        <v>0</v>
      </c>
      <c r="AE10" s="19">
        <f>IF(AND(AC10=0,U10&gt;=AE$3-(N10/10)),0,-AC$3*AA10)</f>
        <v>0</v>
      </c>
      <c r="AF10" s="19">
        <f>IF(AND(AC10=0,X10&gt;AF$3),AF$3*AA10,AE10*AA10)</f>
        <v>10</v>
      </c>
      <c r="AG10" s="19">
        <f>AG9+AF10</f>
        <v>-6</v>
      </c>
      <c r="AH10" s="7">
        <f>IF(AF10&gt;0,1, )</f>
        <v>1</v>
      </c>
      <c r="AI10" s="19">
        <f>IF(I10=1,AF10,)</f>
        <v>0</v>
      </c>
      <c r="AJ10" s="19">
        <f>IF(K10=1,AF10, )</f>
        <v>0</v>
      </c>
      <c r="AK10" s="19">
        <f>IF(L10=1, ,AF10)</f>
        <v>0</v>
      </c>
      <c r="AL10" s="19">
        <f>AB10*AF10</f>
        <v>10</v>
      </c>
      <c r="AM10" s="19">
        <f>AM9+AL10</f>
        <v>-6</v>
      </c>
      <c r="AN10" s="20">
        <f>IF(AL10&gt;0,1, )</f>
        <v>1</v>
      </c>
      <c r="AP10" s="12">
        <f>IF(B10=B9,AP9,AS9*AP$3)</f>
        <v>280.5</v>
      </c>
      <c r="AQ10" s="12">
        <f>INT(AP10/AQ$3)</f>
        <v>23</v>
      </c>
      <c r="AR10" s="12">
        <f>AL10*AQ10</f>
        <v>230</v>
      </c>
      <c r="AS10" s="12">
        <f>AS9+AR10</f>
        <v>9810</v>
      </c>
      <c r="AT10" s="12">
        <f>MAX(AS$4:AS10)</f>
        <v>10250</v>
      </c>
      <c r="AU10" s="8">
        <f>(AS10-AT10)/AT10</f>
        <v>-4.2926829268292686E-2</v>
      </c>
      <c r="AW10" s="20">
        <v>132685</v>
      </c>
      <c r="AX10" s="20">
        <v>130471</v>
      </c>
      <c r="AY10" s="12">
        <f>IF(M10="long",((Q10-AW10)+N10)/10,((AW10-Q10)+N10)/10)</f>
        <v>11.5</v>
      </c>
      <c r="AZ10" s="20">
        <f>IF(AY10&gt;=(N10/10),1, )</f>
        <v>1</v>
      </c>
      <c r="BA10" s="12">
        <f>IF(AY10&gt;BA$3,BA$3,AY10*AZ10)</f>
        <v>11.5</v>
      </c>
      <c r="BB10" s="12">
        <f>IF(M10="long",((AX10-Q10)-N10)/10*AZ10,((Q10-AX10)-N10)/10*AZ10)</f>
        <v>209.9</v>
      </c>
      <c r="BC10" s="12">
        <f>IF(AND(BA10&lt;BA$3,BB10&gt;BC$3),BC$3,-BA10)</f>
        <v>20</v>
      </c>
      <c r="BD10" s="12">
        <f>BD9+BC10</f>
        <v>8.7999999999999989</v>
      </c>
      <c r="BE10" s="12">
        <f>BC10*I10</f>
        <v>0</v>
      </c>
      <c r="BF10" s="12">
        <f>K10*BC10</f>
        <v>0</v>
      </c>
      <c r="BG10" s="12">
        <f>AB10*BC10</f>
        <v>20</v>
      </c>
      <c r="BH10" s="12">
        <f>BH9+BG10</f>
        <v>8.7999999999999989</v>
      </c>
      <c r="BJ10" s="20">
        <f t="shared" si="1"/>
        <v>0</v>
      </c>
      <c r="BK10" s="12">
        <f t="shared" si="2"/>
        <v>0</v>
      </c>
      <c r="BM10" s="12">
        <f t="shared" si="3"/>
        <v>476.75</v>
      </c>
      <c r="BN10" s="12">
        <f t="shared" si="4"/>
        <v>23</v>
      </c>
      <c r="BO10" s="12">
        <f t="shared" si="5"/>
        <v>460</v>
      </c>
      <c r="BP10" s="12">
        <f t="shared" si="6"/>
        <v>5183.8</v>
      </c>
      <c r="BQ10" s="12">
        <f>MAX(BP$4:BP10)</f>
        <v>5500</v>
      </c>
      <c r="BR10" s="8">
        <f t="shared" si="7"/>
        <v>-5.7490909090909058E-2</v>
      </c>
      <c r="BS10" s="20">
        <f t="shared" si="8"/>
        <v>1</v>
      </c>
      <c r="BT10" s="20">
        <f t="shared" si="9"/>
        <v>0</v>
      </c>
    </row>
    <row r="11" spans="1:72" x14ac:dyDescent="0.3">
      <c r="A11" s="1">
        <v>42641</v>
      </c>
      <c r="B11" s="1">
        <v>42642</v>
      </c>
      <c r="C11" s="1" t="s">
        <v>44</v>
      </c>
      <c r="D11" s="3">
        <v>340</v>
      </c>
      <c r="E11" s="3">
        <v>-200</v>
      </c>
      <c r="F11" s="3">
        <f>D11+E11</f>
        <v>140</v>
      </c>
      <c r="G11" s="20">
        <f>B11-A11</f>
        <v>1</v>
      </c>
      <c r="H11" s="3" t="s">
        <v>43</v>
      </c>
      <c r="L11" s="20">
        <f>IF(AND(F11&gt;=L$3,F11&lt;=L$4),0,1)</f>
        <v>1</v>
      </c>
      <c r="M11" s="20" t="s">
        <v>21</v>
      </c>
      <c r="N11" s="20">
        <v>10</v>
      </c>
      <c r="O11" s="20">
        <v>130470</v>
      </c>
      <c r="P11" s="20">
        <f>IF(M11="short",O11,O11+N11)</f>
        <v>130480</v>
      </c>
      <c r="Q11" s="20">
        <f>IF(M11="short",P11+Q$3,P11-Q$3)</f>
        <v>130480</v>
      </c>
      <c r="R11" s="20">
        <v>130471</v>
      </c>
      <c r="S11" s="20">
        <v>131104</v>
      </c>
      <c r="T11" s="19">
        <f>IF(M11="short",((R11-P11)+N11)/10,((P11-R11)+N11)/10)</f>
        <v>1.9</v>
      </c>
      <c r="U11" s="19">
        <f>IF(M11="long",((S11-O11)-N11)/10,((O11-S11)-N11)/10)</f>
        <v>62.4</v>
      </c>
      <c r="W11" s="19">
        <f>-T11+(Q$3/10)</f>
        <v>-1.9</v>
      </c>
      <c r="X11" s="19">
        <f>U11+(Q$3/10)</f>
        <v>62.4</v>
      </c>
      <c r="Y11" s="7">
        <f>IF(AND(M11="long",R11&lt;Q11),1, )</f>
        <v>1</v>
      </c>
      <c r="Z11" s="7">
        <f>IF(AND(M11="short",R11&gt;Q11),1, )</f>
        <v>0</v>
      </c>
      <c r="AA11" s="7">
        <f>Y11+Z11</f>
        <v>1</v>
      </c>
      <c r="AB11" s="7">
        <f>IF(OR(I11=1,K11=1),0,L11*AA11)</f>
        <v>1</v>
      </c>
      <c r="AC11" s="19">
        <f>IF(W11&lt;=-AC$3,-AC$3,0)</f>
        <v>0</v>
      </c>
      <c r="AD11" s="7">
        <f t="shared" si="0"/>
        <v>0</v>
      </c>
      <c r="AE11" s="19">
        <f>IF(AND(AC11=0,U11&gt;=AE$3-(N11/10)),0,-AC$3*AA11)</f>
        <v>0</v>
      </c>
      <c r="AF11" s="19">
        <f>IF(AND(AC11=0,X11&gt;AF$3),AF$3*AA11,AE11*AA11)</f>
        <v>10</v>
      </c>
      <c r="AG11" s="19">
        <f>AG10+AF11</f>
        <v>4</v>
      </c>
      <c r="AH11" s="7">
        <f>IF(AF11&gt;0,1, )</f>
        <v>1</v>
      </c>
      <c r="AI11" s="19">
        <f>IF(I11=1,AF11,)</f>
        <v>0</v>
      </c>
      <c r="AJ11" s="19">
        <f>IF(K11=1,AF11, )</f>
        <v>0</v>
      </c>
      <c r="AK11" s="19">
        <f>IF(L11=1, ,AF11)</f>
        <v>0</v>
      </c>
      <c r="AL11" s="19">
        <f>AB11*AF11</f>
        <v>10</v>
      </c>
      <c r="AM11" s="19">
        <f>AM10+AL11</f>
        <v>4</v>
      </c>
      <c r="AN11" s="20">
        <f>IF(AL11&gt;0,1, )</f>
        <v>1</v>
      </c>
      <c r="AP11" s="12">
        <f>IF(B11=B10,AP10,AS10*AP$3)</f>
        <v>294.3</v>
      </c>
      <c r="AQ11" s="12">
        <f>INT(AP11/AQ$3)</f>
        <v>24</v>
      </c>
      <c r="AR11" s="12">
        <f>AL11*AQ11</f>
        <v>240</v>
      </c>
      <c r="AS11" s="12">
        <f>AS10+AR11</f>
        <v>10050</v>
      </c>
      <c r="AT11" s="12">
        <f>MAX(AS$4:AS11)</f>
        <v>10250</v>
      </c>
      <c r="AU11" s="8">
        <f>(AS11-AT11)/AT11</f>
        <v>-1.9512195121951219E-2</v>
      </c>
      <c r="AW11" s="20">
        <v>130471</v>
      </c>
      <c r="AX11" s="20">
        <v>131104</v>
      </c>
      <c r="AY11" s="12">
        <f>IF(M11="long",((Q11-AW11)+N11)/10,((AW11-Q11)+N11)/10)</f>
        <v>1.9</v>
      </c>
      <c r="AZ11" s="20">
        <f>IF(AY11&gt;=(N11/10),1, )</f>
        <v>1</v>
      </c>
      <c r="BA11" s="12">
        <f>IF(AY11&gt;BA$3,BA$3,AY11*AZ11)</f>
        <v>1.9</v>
      </c>
      <c r="BB11" s="12">
        <f>IF(M11="long",((AX11-Q11)-N11)/10*AZ11,((Q11-AX11)-N11)/10*AZ11)</f>
        <v>61.4</v>
      </c>
      <c r="BC11" s="12">
        <f>IF(AND(BA11&lt;BA$3,BB11&gt;BC$3),BC$3,-BA11)</f>
        <v>20</v>
      </c>
      <c r="BD11" s="12">
        <f>BD10+BC11</f>
        <v>28.799999999999997</v>
      </c>
      <c r="BE11" s="12">
        <f>BC11*I11</f>
        <v>0</v>
      </c>
      <c r="BF11" s="12">
        <f>K11*BC11</f>
        <v>0</v>
      </c>
      <c r="BG11" s="12">
        <f>AB11*BC11</f>
        <v>20</v>
      </c>
      <c r="BH11" s="12">
        <f>BH10+BG11</f>
        <v>28.799999999999997</v>
      </c>
      <c r="BJ11" s="20">
        <f t="shared" si="1"/>
        <v>0</v>
      </c>
      <c r="BK11" s="12">
        <f t="shared" si="2"/>
        <v>0</v>
      </c>
      <c r="BM11" s="12">
        <f t="shared" si="3"/>
        <v>518.38</v>
      </c>
      <c r="BN11" s="12">
        <f t="shared" si="4"/>
        <v>25</v>
      </c>
      <c r="BO11" s="12">
        <f t="shared" si="5"/>
        <v>500</v>
      </c>
      <c r="BP11" s="12">
        <f t="shared" si="6"/>
        <v>5683.8</v>
      </c>
      <c r="BQ11" s="12">
        <f>MAX(BP$4:BP11)</f>
        <v>5683.8</v>
      </c>
      <c r="BR11" s="8">
        <f t="shared" si="7"/>
        <v>0</v>
      </c>
      <c r="BS11" s="20">
        <f t="shared" si="8"/>
        <v>1</v>
      </c>
      <c r="BT11" s="20">
        <f t="shared" si="9"/>
        <v>0</v>
      </c>
    </row>
    <row r="12" spans="1:72" x14ac:dyDescent="0.3">
      <c r="A12" s="1">
        <v>42640</v>
      </c>
      <c r="B12" s="1">
        <v>42642</v>
      </c>
      <c r="C12" s="1" t="s">
        <v>44</v>
      </c>
      <c r="D12" s="3">
        <v>725</v>
      </c>
      <c r="E12" s="3">
        <v>-200</v>
      </c>
      <c r="F12" s="3">
        <f>D12+E12</f>
        <v>525</v>
      </c>
      <c r="G12" s="20">
        <f>B12-A12</f>
        <v>2</v>
      </c>
      <c r="H12" s="3" t="s">
        <v>38</v>
      </c>
      <c r="I12" s="20">
        <v>1</v>
      </c>
      <c r="J12" s="20">
        <v>10</v>
      </c>
      <c r="L12" s="20">
        <f>IF(AND(F12&gt;=L$3,F12&lt;=L$4),0,1)</f>
        <v>1</v>
      </c>
      <c r="M12" s="20" t="s">
        <v>20</v>
      </c>
      <c r="N12" s="20">
        <v>7</v>
      </c>
      <c r="O12" s="20">
        <v>101420</v>
      </c>
      <c r="P12" s="20">
        <f>IF(M12="short",O12,O12+N12)</f>
        <v>101420</v>
      </c>
      <c r="Q12" s="20">
        <f>IF(M12="short",P12+Q$3,P12-Q$3)</f>
        <v>101420</v>
      </c>
      <c r="R12" s="20">
        <v>101741</v>
      </c>
      <c r="S12" s="20">
        <v>101344</v>
      </c>
      <c r="T12" s="19">
        <f>IF(M12="short",((R12-P12)+N12)/10,((P12-R12)+N12)/10)</f>
        <v>32.799999999999997</v>
      </c>
      <c r="U12" s="19">
        <f>IF(M12="long",((S12-O12)-N12)/10,((O12-S12)-N12)/10)</f>
        <v>6.9</v>
      </c>
      <c r="W12" s="19">
        <f>-T12+(Q$3/10)</f>
        <v>-32.799999999999997</v>
      </c>
      <c r="X12" s="19">
        <f>U12+(Q$3/10)</f>
        <v>6.9</v>
      </c>
      <c r="Y12" s="7">
        <f>IF(AND(M12="long",R12&lt;Q12),1, )</f>
        <v>0</v>
      </c>
      <c r="Z12" s="7">
        <f>IF(AND(M12="short",R12&gt;Q12),1, )</f>
        <v>1</v>
      </c>
      <c r="AA12" s="7">
        <f>Y12+Z12</f>
        <v>1</v>
      </c>
      <c r="AB12" s="7">
        <f>IF(OR(I12=1,K12=1),0,L12*AA12)</f>
        <v>0</v>
      </c>
      <c r="AC12" s="19">
        <f>IF(W12&lt;=-AC$3,-AC$3,0)</f>
        <v>-12</v>
      </c>
      <c r="AD12" s="7">
        <f t="shared" si="0"/>
        <v>0</v>
      </c>
      <c r="AE12" s="19">
        <f>IF(AND(AC12=0,U12&gt;=AE$3-(N12/10)),0,-AC$3*AA12)</f>
        <v>-12</v>
      </c>
      <c r="AF12" s="19">
        <f>IF(AND(AC12=0,X12&gt;AF$3),AF$3*AA12,AE12*AA12)</f>
        <v>-12</v>
      </c>
      <c r="AG12" s="19">
        <f>AG11+AF12</f>
        <v>-8</v>
      </c>
      <c r="AH12" s="7">
        <f>IF(AF12&gt;0,1, )</f>
        <v>0</v>
      </c>
      <c r="AI12" s="19">
        <f>IF(I12=1,AF12,)</f>
        <v>-12</v>
      </c>
      <c r="AJ12" s="19">
        <f>IF(K12=1,AF12, )</f>
        <v>0</v>
      </c>
      <c r="AK12" s="19">
        <f>IF(L12=1, ,AF12)</f>
        <v>0</v>
      </c>
      <c r="AL12" s="19">
        <f>AB12*AF12</f>
        <v>0</v>
      </c>
      <c r="AM12" s="19">
        <f>AM11+AL12</f>
        <v>4</v>
      </c>
      <c r="AN12" s="20">
        <f>IF(AL12&gt;0,1, )</f>
        <v>0</v>
      </c>
      <c r="AP12" s="12">
        <f>IF(B12=B11,AP11,AS11*AP$3)</f>
        <v>294.3</v>
      </c>
      <c r="AQ12" s="12">
        <f>INT(AP12/AQ$3)</f>
        <v>24</v>
      </c>
      <c r="AR12" s="12">
        <f>AL12*AQ12</f>
        <v>0</v>
      </c>
      <c r="AS12" s="12">
        <f>AS11+AR12</f>
        <v>10050</v>
      </c>
      <c r="AT12" s="12">
        <f>MAX(AS$4:AS12)</f>
        <v>10250</v>
      </c>
      <c r="AU12" s="8">
        <f>(AS12-AT12)/AT12</f>
        <v>-1.9512195121951219E-2</v>
      </c>
      <c r="AW12" s="20">
        <v>101486</v>
      </c>
      <c r="AX12" s="20">
        <v>101326</v>
      </c>
      <c r="AY12" s="12">
        <f>IF(M12="long",((Q12-AW12)+N12)/10,((AW12-Q12)+N12)/10)</f>
        <v>7.3</v>
      </c>
      <c r="AZ12" s="20">
        <f>IF(AY12&gt;=(N12/10),1, )</f>
        <v>1</v>
      </c>
      <c r="BA12" s="12">
        <f>IF(AY12&gt;BA$3,BA$3,AY12*AZ12)</f>
        <v>7.3</v>
      </c>
      <c r="BB12" s="12">
        <f>IF(M12="long",((AX12-Q12)-N12)/10*AZ12,((Q12-AX12)-N12)/10*AZ12)</f>
        <v>8.6999999999999993</v>
      </c>
      <c r="BC12" s="12">
        <f>IF(AND(BA12&lt;BA$3,BB12&gt;BC$3),BC$3,-BA12)</f>
        <v>-7.3</v>
      </c>
      <c r="BD12" s="12">
        <f>BD11+BC12</f>
        <v>21.499999999999996</v>
      </c>
      <c r="BE12" s="12">
        <f>BC12*I12</f>
        <v>-7.3</v>
      </c>
      <c r="BF12" s="12">
        <f>K12*BC12</f>
        <v>0</v>
      </c>
      <c r="BG12" s="12">
        <f>AB12*BC12</f>
        <v>0</v>
      </c>
      <c r="BH12" s="12">
        <f>BH11+BG12</f>
        <v>28.799999999999997</v>
      </c>
      <c r="BJ12" s="20">
        <f t="shared" si="1"/>
        <v>1</v>
      </c>
      <c r="BK12" s="12">
        <f t="shared" si="2"/>
        <v>-7.3</v>
      </c>
      <c r="BM12" s="12">
        <f t="shared" si="3"/>
        <v>518.38</v>
      </c>
      <c r="BN12" s="12">
        <f t="shared" si="4"/>
        <v>25</v>
      </c>
      <c r="BO12" s="12">
        <f t="shared" si="5"/>
        <v>0</v>
      </c>
      <c r="BP12" s="12">
        <f t="shared" si="6"/>
        <v>5683.8</v>
      </c>
      <c r="BQ12" s="12">
        <f>MAX(BP$4:BP12)</f>
        <v>5683.8</v>
      </c>
      <c r="BR12" s="8">
        <f t="shared" si="7"/>
        <v>0</v>
      </c>
      <c r="BS12" s="20">
        <f t="shared" si="8"/>
        <v>0</v>
      </c>
      <c r="BT12" s="20">
        <f t="shared" si="9"/>
        <v>0</v>
      </c>
    </row>
    <row r="13" spans="1:72" x14ac:dyDescent="0.3">
      <c r="A13" s="1">
        <v>42642</v>
      </c>
      <c r="B13" s="1">
        <v>42642</v>
      </c>
      <c r="C13" s="1" t="s">
        <v>44</v>
      </c>
      <c r="D13" s="3">
        <v>1235</v>
      </c>
      <c r="E13" s="3">
        <v>-200</v>
      </c>
      <c r="F13" s="3">
        <f>D13+E13</f>
        <v>1035</v>
      </c>
      <c r="G13" s="20">
        <f>B13-A13</f>
        <v>0</v>
      </c>
      <c r="H13" s="3" t="s">
        <v>38</v>
      </c>
      <c r="L13" s="20">
        <f>IF(AND(F13&gt;=L$3,F13&lt;=L$4),0,1)</f>
        <v>1</v>
      </c>
      <c r="M13" s="20" t="s">
        <v>21</v>
      </c>
      <c r="N13" s="20">
        <v>7</v>
      </c>
      <c r="O13" s="20">
        <v>101350</v>
      </c>
      <c r="P13" s="20">
        <f>IF(M13="short",O13,O13+N13)</f>
        <v>101357</v>
      </c>
      <c r="Q13" s="20">
        <f>IF(M13="short",P13+Q$3,P13-Q$3)</f>
        <v>101357</v>
      </c>
      <c r="R13" s="20">
        <v>101344</v>
      </c>
      <c r="S13" s="20">
        <v>101834</v>
      </c>
      <c r="T13" s="19">
        <f>IF(M13="short",((R13-P13)+N13)/10,((P13-R13)+N13)/10)</f>
        <v>2</v>
      </c>
      <c r="U13" s="19">
        <f>IF(M13="long",((S13-O13)-N13)/10,((O13-S13)-N13)/10)</f>
        <v>47.7</v>
      </c>
      <c r="W13" s="19">
        <f>-T13+(Q$3/10)</f>
        <v>-2</v>
      </c>
      <c r="X13" s="19">
        <f>U13+(Q$3/10)</f>
        <v>47.7</v>
      </c>
      <c r="Y13" s="7">
        <f>IF(AND(M13="long",R13&lt;Q13),1, )</f>
        <v>1</v>
      </c>
      <c r="Z13" s="7">
        <f>IF(AND(M13="short",R13&gt;Q13),1, )</f>
        <v>0</v>
      </c>
      <c r="AA13" s="7">
        <f>Y13+Z13</f>
        <v>1</v>
      </c>
      <c r="AB13" s="7">
        <f>IF(OR(I13=1,K13=1),0,L13*AA13)</f>
        <v>1</v>
      </c>
      <c r="AC13" s="19">
        <f>IF(W13&lt;=-AC$3,-AC$3,0)</f>
        <v>0</v>
      </c>
      <c r="AD13" s="7">
        <f t="shared" si="0"/>
        <v>0</v>
      </c>
      <c r="AE13" s="19">
        <f>IF(AND(AC13=0,U13&gt;=AE$3-(N13/10)),0,-AC$3*AA13)</f>
        <v>0</v>
      </c>
      <c r="AF13" s="19">
        <f>IF(AND(AC13=0,X13&gt;AF$3),AF$3*AA13,AE13*AA13)</f>
        <v>10</v>
      </c>
      <c r="AG13" s="19">
        <f>AG12+AF13</f>
        <v>2</v>
      </c>
      <c r="AH13" s="7">
        <f>IF(AF13&gt;0,1, )</f>
        <v>1</v>
      </c>
      <c r="AI13" s="19">
        <f>IF(I13=1,AF13,)</f>
        <v>0</v>
      </c>
      <c r="AJ13" s="19">
        <f>IF(K13=1,AF13, )</f>
        <v>0</v>
      </c>
      <c r="AK13" s="19">
        <f>IF(L13=1, ,AF13)</f>
        <v>0</v>
      </c>
      <c r="AL13" s="19">
        <f>AB13*AF13</f>
        <v>10</v>
      </c>
      <c r="AM13" s="19">
        <f>AM12+AL13</f>
        <v>14</v>
      </c>
      <c r="AN13" s="20">
        <f>IF(AL13&gt;0,1, )</f>
        <v>1</v>
      </c>
      <c r="AP13" s="12">
        <f>IF(B13=B12,AP12,AS12*AP$3)</f>
        <v>294.3</v>
      </c>
      <c r="AQ13" s="12">
        <f>INT(AP13/AQ$3)</f>
        <v>24</v>
      </c>
      <c r="AR13" s="12">
        <f>AL13*AQ13</f>
        <v>240</v>
      </c>
      <c r="AS13" s="12">
        <f>AS12+AR13</f>
        <v>10290</v>
      </c>
      <c r="AT13" s="12">
        <f>MAX(AS$4:AS13)</f>
        <v>10290</v>
      </c>
      <c r="AU13" s="8">
        <f>(AS13-AT13)/AT13</f>
        <v>0</v>
      </c>
      <c r="AW13" s="20">
        <v>101346</v>
      </c>
      <c r="AX13" s="20">
        <v>101837</v>
      </c>
      <c r="AY13" s="12">
        <f>IF(M13="long",((Q13-AW13)+N13)/10,((AW13-Q13)+N13)/10)</f>
        <v>1.8</v>
      </c>
      <c r="AZ13" s="20">
        <f>IF(AY13&gt;=(N13/10),1, )</f>
        <v>1</v>
      </c>
      <c r="BA13" s="12">
        <f>IF(AY13&gt;BA$3,BA$3,AY13*AZ13)</f>
        <v>1.8</v>
      </c>
      <c r="BB13" s="12">
        <f>IF(M13="long",((AX13-Q13)-N13)/10*AZ13,((Q13-AX13)-N13)/10*AZ13)</f>
        <v>47.3</v>
      </c>
      <c r="BC13" s="12">
        <f>IF(AND(BA13&lt;BA$3,BB13&gt;BC$3),BC$3,-BA13)</f>
        <v>20</v>
      </c>
      <c r="BD13" s="12">
        <f>BD12+BC13</f>
        <v>41.5</v>
      </c>
      <c r="BE13" s="12">
        <f>BC13*I13</f>
        <v>0</v>
      </c>
      <c r="BF13" s="12">
        <f>K13*BC13</f>
        <v>0</v>
      </c>
      <c r="BG13" s="12">
        <f>AB13*BC13</f>
        <v>20</v>
      </c>
      <c r="BH13" s="12">
        <f>BH12+BG13</f>
        <v>48.8</v>
      </c>
      <c r="BJ13" s="20">
        <f t="shared" si="1"/>
        <v>0</v>
      </c>
      <c r="BK13" s="12">
        <f t="shared" si="2"/>
        <v>0</v>
      </c>
      <c r="BM13" s="12">
        <f t="shared" si="3"/>
        <v>518.38</v>
      </c>
      <c r="BN13" s="12">
        <f t="shared" si="4"/>
        <v>25</v>
      </c>
      <c r="BO13" s="12">
        <f t="shared" si="5"/>
        <v>500</v>
      </c>
      <c r="BP13" s="12">
        <f t="shared" si="6"/>
        <v>6183.8</v>
      </c>
      <c r="BQ13" s="12">
        <f>MAX(BP$4:BP13)</f>
        <v>6183.8</v>
      </c>
      <c r="BR13" s="8">
        <f t="shared" si="7"/>
        <v>0</v>
      </c>
      <c r="BS13" s="20">
        <f t="shared" si="8"/>
        <v>1</v>
      </c>
      <c r="BT13" s="20">
        <f t="shared" si="9"/>
        <v>0</v>
      </c>
    </row>
    <row r="14" spans="1:72" x14ac:dyDescent="0.3">
      <c r="A14" s="1">
        <v>42642</v>
      </c>
      <c r="B14" s="1">
        <v>42642</v>
      </c>
      <c r="C14" s="1" t="s">
        <v>44</v>
      </c>
      <c r="D14" s="3">
        <v>1235</v>
      </c>
      <c r="E14" s="3">
        <v>-200</v>
      </c>
      <c r="F14" s="3">
        <f>D14+E14</f>
        <v>1035</v>
      </c>
      <c r="G14" s="20">
        <f>B14-A14</f>
        <v>0</v>
      </c>
      <c r="H14" s="3" t="s">
        <v>43</v>
      </c>
      <c r="L14" s="20">
        <f>IF(AND(F14&gt;=L$3,F14&lt;=L$4),0,1)</f>
        <v>1</v>
      </c>
      <c r="M14" s="20" t="s">
        <v>20</v>
      </c>
      <c r="N14" s="20">
        <v>10</v>
      </c>
      <c r="O14" s="20">
        <v>131130</v>
      </c>
      <c r="P14" s="20">
        <f>IF(M14="short",O14,O14+N14)</f>
        <v>131130</v>
      </c>
      <c r="Q14" s="20">
        <f>IF(M14="short",P14+Q$3,P14-Q$3)</f>
        <v>131130</v>
      </c>
      <c r="R14" s="20">
        <v>131104</v>
      </c>
      <c r="S14" s="20">
        <v>130572</v>
      </c>
      <c r="T14" s="19">
        <f>IF(M14="short",((R14-P14)+N14)/10,((P14-R14)+N14)/10)</f>
        <v>-1.6</v>
      </c>
      <c r="U14" s="19">
        <f>IF(M14="long",((S14-O14)-N14)/10,((O14-S14)-N14)/10)</f>
        <v>54.8</v>
      </c>
      <c r="W14" s="19">
        <f>-T14+(Q$3/10)</f>
        <v>1.6</v>
      </c>
      <c r="X14" s="19">
        <f>U14+(Q$3/10)</f>
        <v>54.8</v>
      </c>
      <c r="Y14" s="7">
        <f>IF(AND(M14="long",R14&lt;Q14),1, )</f>
        <v>0</v>
      </c>
      <c r="Z14" s="7">
        <f>IF(AND(M14="short",R14&gt;Q14),1, )</f>
        <v>0</v>
      </c>
      <c r="AA14" s="7">
        <f>Y14+Z14</f>
        <v>0</v>
      </c>
      <c r="AB14" s="7">
        <f>IF(OR(I14=1,K14=1),0,L14*AA14)</f>
        <v>0</v>
      </c>
      <c r="AC14" s="19">
        <f>IF(W14&lt;=-AC$3,-AC$3,0)</f>
        <v>0</v>
      </c>
      <c r="AD14" s="7">
        <f t="shared" si="0"/>
        <v>0</v>
      </c>
      <c r="AE14" s="19">
        <f>IF(AND(AC14=0,U14&gt;=AE$3-(N14/10)),0,-AC$3*AA14)</f>
        <v>0</v>
      </c>
      <c r="AF14" s="19">
        <f>IF(AND(AC14=0,X14&gt;AF$3),AF$3*AA14,AE14*AA14)</f>
        <v>0</v>
      </c>
      <c r="AG14" s="19">
        <f>AG13+AF14</f>
        <v>2</v>
      </c>
      <c r="AH14" s="7">
        <f>IF(AF14&gt;0,1, )</f>
        <v>0</v>
      </c>
      <c r="AI14" s="19">
        <f>IF(I14=1,AF14,)</f>
        <v>0</v>
      </c>
      <c r="AJ14" s="19">
        <f>IF(K14=1,AF14, )</f>
        <v>0</v>
      </c>
      <c r="AK14" s="19">
        <f>IF(L14=1, ,AF14)</f>
        <v>0</v>
      </c>
      <c r="AL14" s="19">
        <f>AB14*AF14</f>
        <v>0</v>
      </c>
      <c r="AM14" s="19">
        <f>AM13+AL14</f>
        <v>14</v>
      </c>
      <c r="AN14" s="20">
        <f>IF(AL14&gt;0,1, )</f>
        <v>0</v>
      </c>
      <c r="AP14" s="12">
        <f>IF(B14=B13,AP13,AS13*AP$3)</f>
        <v>294.3</v>
      </c>
      <c r="AQ14" s="12">
        <f>INT(AP14/AQ$3)</f>
        <v>24</v>
      </c>
      <c r="AR14" s="12">
        <f>AL14*AQ14</f>
        <v>0</v>
      </c>
      <c r="AS14" s="12">
        <f>AS13+AR14</f>
        <v>10290</v>
      </c>
      <c r="AT14" s="12">
        <f>MAX(AS$4:AS14)</f>
        <v>10290</v>
      </c>
      <c r="AU14" s="8">
        <f>(AS14-AT14)/AT14</f>
        <v>0</v>
      </c>
      <c r="AW14" s="20">
        <v>131104</v>
      </c>
      <c r="AX14" s="20">
        <v>130572</v>
      </c>
      <c r="AY14" s="12">
        <f>IF(M14="long",((Q14-AW14)+N14)/10,((AW14-Q14)+N14)/10)</f>
        <v>-1.6</v>
      </c>
      <c r="AZ14" s="20">
        <f>IF(AY14&gt;=(N14/10),1, )</f>
        <v>0</v>
      </c>
      <c r="BA14" s="12">
        <f>IF(AY14&gt;BA$3,BA$3,AY14*AZ14)</f>
        <v>0</v>
      </c>
      <c r="BB14" s="12">
        <f>IF(M14="long",((AX14-Q14)-N14)/10*AZ14,((Q14-AX14)-N14)/10*AZ14)</f>
        <v>0</v>
      </c>
      <c r="BC14" s="12">
        <f>IF(AND(BA14&lt;BA$3,BB14&gt;BC$3),BC$3,-BA14)</f>
        <v>0</v>
      </c>
      <c r="BD14" s="12">
        <f>BD13+BC14</f>
        <v>41.5</v>
      </c>
      <c r="BE14" s="12">
        <f>BC14*I14</f>
        <v>0</v>
      </c>
      <c r="BF14" s="12">
        <f>K14*BC14</f>
        <v>0</v>
      </c>
      <c r="BG14" s="12">
        <f>AB14*BC14</f>
        <v>0</v>
      </c>
      <c r="BH14" s="12">
        <f>BH13+BG14</f>
        <v>48.8</v>
      </c>
      <c r="BJ14" s="20">
        <f t="shared" si="1"/>
        <v>0</v>
      </c>
      <c r="BK14" s="12">
        <f t="shared" si="2"/>
        <v>0</v>
      </c>
      <c r="BM14" s="12">
        <f t="shared" si="3"/>
        <v>518.38</v>
      </c>
      <c r="BN14" s="12">
        <f t="shared" si="4"/>
        <v>25</v>
      </c>
      <c r="BO14" s="12">
        <f t="shared" si="5"/>
        <v>0</v>
      </c>
      <c r="BP14" s="12">
        <f t="shared" si="6"/>
        <v>6183.8</v>
      </c>
      <c r="BQ14" s="12">
        <f>MAX(BP$4:BP14)</f>
        <v>6183.8</v>
      </c>
      <c r="BR14" s="8">
        <f t="shared" si="7"/>
        <v>0</v>
      </c>
      <c r="BS14" s="20">
        <f t="shared" si="8"/>
        <v>0</v>
      </c>
      <c r="BT14" s="20">
        <f t="shared" si="9"/>
        <v>0</v>
      </c>
    </row>
    <row r="15" spans="1:72" x14ac:dyDescent="0.3">
      <c r="A15" s="1">
        <v>42642</v>
      </c>
      <c r="B15" s="1">
        <v>42642</v>
      </c>
      <c r="C15" s="1" t="s">
        <v>44</v>
      </c>
      <c r="D15" s="3">
        <v>1345</v>
      </c>
      <c r="E15" s="3">
        <v>-200</v>
      </c>
      <c r="F15" s="3">
        <f>D15+E15</f>
        <v>1145</v>
      </c>
      <c r="G15" s="20">
        <f>B15-A15</f>
        <v>0</v>
      </c>
      <c r="H15" s="3" t="s">
        <v>37</v>
      </c>
      <c r="I15" s="20">
        <v>1</v>
      </c>
      <c r="J15" s="20">
        <v>19</v>
      </c>
      <c r="L15" s="20">
        <f>IF(AND(F15&gt;=L$3,F15&lt;=L$4),0,1)</f>
        <v>1</v>
      </c>
      <c r="M15" s="20" t="s">
        <v>21</v>
      </c>
      <c r="N15" s="20">
        <v>8</v>
      </c>
      <c r="O15" s="20">
        <v>76560</v>
      </c>
      <c r="P15" s="20">
        <f>IF(M15="short",O15,O15+N15)</f>
        <v>76568</v>
      </c>
      <c r="Q15" s="20">
        <f>IF(M15="short",P15+Q$3,P15-Q$3)</f>
        <v>76568</v>
      </c>
      <c r="R15" s="20">
        <v>76524</v>
      </c>
      <c r="S15" s="20">
        <v>76882</v>
      </c>
      <c r="T15" s="19">
        <f>IF(M15="short",((R15-P15)+N15)/10,((P15-R15)+N15)/10)</f>
        <v>5.2</v>
      </c>
      <c r="U15" s="19">
        <f>IF(M15="long",((S15-O15)-N15)/10,((O15-S15)-N15)/10)</f>
        <v>31.4</v>
      </c>
      <c r="W15" s="19">
        <f>-T15+(Q$3/10)</f>
        <v>-5.2</v>
      </c>
      <c r="X15" s="19">
        <f>U15+(Q$3/10)</f>
        <v>31.4</v>
      </c>
      <c r="Y15" s="7">
        <f>IF(AND(M15="long",R15&lt;Q15),1, )</f>
        <v>1</v>
      </c>
      <c r="Z15" s="7">
        <f>IF(AND(M15="short",R15&gt;Q15),1, )</f>
        <v>0</v>
      </c>
      <c r="AA15" s="7">
        <f>Y15+Z15</f>
        <v>1</v>
      </c>
      <c r="AB15" s="7">
        <f>IF(OR(I15=1,K15=1),0,L15*AA15)</f>
        <v>0</v>
      </c>
      <c r="AC15" s="19">
        <f>IF(W15&lt;=-AC$3,-AC$3,0)</f>
        <v>0</v>
      </c>
      <c r="AD15" s="7">
        <f t="shared" si="0"/>
        <v>0</v>
      </c>
      <c r="AE15" s="19">
        <f>IF(AND(AC15=0,U15&gt;=AE$3-(N15/10)),0,-AC$3*AA15)</f>
        <v>0</v>
      </c>
      <c r="AF15" s="19">
        <f>IF(AND(AC15=0,X15&gt;AF$3),AF$3*AA15,AE15*AA15)</f>
        <v>10</v>
      </c>
      <c r="AG15" s="19">
        <f>AG14+AF15</f>
        <v>12</v>
      </c>
      <c r="AH15" s="7">
        <f>IF(AF15&gt;0,1, )</f>
        <v>1</v>
      </c>
      <c r="AI15" s="19">
        <f>IF(I15=1,AF15,)</f>
        <v>10</v>
      </c>
      <c r="AJ15" s="19">
        <f>IF(K15=1,AF15, )</f>
        <v>0</v>
      </c>
      <c r="AK15" s="19">
        <f>IF(L15=1, ,AF15)</f>
        <v>0</v>
      </c>
      <c r="AL15" s="19">
        <f>AB15*AF15</f>
        <v>0</v>
      </c>
      <c r="AM15" s="19">
        <f>AM14+AL15</f>
        <v>14</v>
      </c>
      <c r="AN15" s="20">
        <f>IF(AL15&gt;0,1, )</f>
        <v>0</v>
      </c>
      <c r="AP15" s="12">
        <f>IF(B15=B14,AP14,AS14*AP$3)</f>
        <v>294.3</v>
      </c>
      <c r="AQ15" s="12">
        <f>INT(AP15/AQ$3)</f>
        <v>24</v>
      </c>
      <c r="AR15" s="12">
        <f>AL15*AQ15</f>
        <v>0</v>
      </c>
      <c r="AS15" s="12">
        <f>AS14+AR15</f>
        <v>10290</v>
      </c>
      <c r="AT15" s="12">
        <f>MAX(AS$4:AS15)</f>
        <v>10290</v>
      </c>
      <c r="AU15" s="8">
        <f>(AS15-AT15)/AT15</f>
        <v>0</v>
      </c>
      <c r="AW15" s="20">
        <v>76522</v>
      </c>
      <c r="AX15" s="20">
        <v>76882</v>
      </c>
      <c r="AY15" s="12">
        <f>IF(M15="long",((Q15-AW15)+N15)/10,((AW15-Q15)+N15)/10)</f>
        <v>5.4</v>
      </c>
      <c r="AZ15" s="20">
        <f>IF(AY15&gt;=(N15/10),1, )</f>
        <v>1</v>
      </c>
      <c r="BA15" s="12">
        <f>IF(AY15&gt;BA$3,BA$3,AY15*AZ15)</f>
        <v>5.4</v>
      </c>
      <c r="BB15" s="12">
        <f>IF(M15="long",((AX15-Q15)-N15)/10*AZ15,((Q15-AX15)-N15)/10*AZ15)</f>
        <v>30.6</v>
      </c>
      <c r="BC15" s="12">
        <f>IF(AND(BA15&lt;BA$3,BB15&gt;BC$3),BC$3,-BA15)</f>
        <v>20</v>
      </c>
      <c r="BD15" s="12">
        <f>BD14+BC15</f>
        <v>61.5</v>
      </c>
      <c r="BE15" s="12">
        <f>BC15*I15</f>
        <v>20</v>
      </c>
      <c r="BF15" s="12">
        <f>K15*BC15</f>
        <v>0</v>
      </c>
      <c r="BG15" s="12">
        <f>AB15*BC15</f>
        <v>0</v>
      </c>
      <c r="BH15" s="12">
        <f>BH14+BG15</f>
        <v>48.8</v>
      </c>
      <c r="BJ15" s="20">
        <f t="shared" si="1"/>
        <v>0</v>
      </c>
      <c r="BK15" s="12">
        <f t="shared" si="2"/>
        <v>0</v>
      </c>
      <c r="BM15" s="12">
        <f t="shared" si="3"/>
        <v>518.38</v>
      </c>
      <c r="BN15" s="12">
        <f t="shared" si="4"/>
        <v>25</v>
      </c>
      <c r="BO15" s="12">
        <f t="shared" si="5"/>
        <v>0</v>
      </c>
      <c r="BP15" s="12">
        <f t="shared" si="6"/>
        <v>6183.8</v>
      </c>
      <c r="BQ15" s="12">
        <f>MAX(BP$4:BP15)</f>
        <v>6183.8</v>
      </c>
      <c r="BR15" s="8">
        <f t="shared" si="7"/>
        <v>0</v>
      </c>
      <c r="BS15" s="20">
        <f t="shared" si="8"/>
        <v>0</v>
      </c>
      <c r="BT15" s="20">
        <f t="shared" si="9"/>
        <v>0</v>
      </c>
    </row>
    <row r="16" spans="1:72" x14ac:dyDescent="0.3">
      <c r="A16" s="1">
        <v>42642</v>
      </c>
      <c r="B16" s="1">
        <v>42642</v>
      </c>
      <c r="C16" s="1" t="s">
        <v>45</v>
      </c>
      <c r="D16" s="3">
        <v>1545</v>
      </c>
      <c r="E16" s="3">
        <v>100</v>
      </c>
      <c r="F16" s="3">
        <f>D16+E16</f>
        <v>1645</v>
      </c>
      <c r="G16" s="20">
        <f>B16-A16</f>
        <v>0</v>
      </c>
      <c r="H16" s="3" t="s">
        <v>17</v>
      </c>
      <c r="L16" s="20">
        <f>IF(AND(F16&gt;=L$3,F16&lt;=L$4),0,1)</f>
        <v>1</v>
      </c>
      <c r="M16" s="20" t="s">
        <v>20</v>
      </c>
      <c r="N16" s="20">
        <v>7</v>
      </c>
      <c r="O16" s="20">
        <v>112460</v>
      </c>
      <c r="P16" s="20">
        <f>IF(M16="short",O16,O16+N16)</f>
        <v>112460</v>
      </c>
      <c r="Q16" s="20">
        <f>IF(M16="short",P16+Q$3,P16-Q$3)</f>
        <v>112460</v>
      </c>
      <c r="R16" s="20">
        <v>112491</v>
      </c>
      <c r="S16" s="20">
        <v>112036</v>
      </c>
      <c r="T16" s="19">
        <f>IF(M16="short",((R16-P16)+N16)/10,((P16-R16)+N16)/10)</f>
        <v>3.8</v>
      </c>
      <c r="U16" s="19">
        <f>IF(M16="long",((S16-O16)-N16)/10,((O16-S16)-N16)/10)</f>
        <v>41.7</v>
      </c>
      <c r="W16" s="19">
        <f>-T16+(Q$3/10)</f>
        <v>-3.8</v>
      </c>
      <c r="X16" s="19">
        <f>U16+(Q$3/10)</f>
        <v>41.7</v>
      </c>
      <c r="Y16" s="7">
        <f>IF(AND(M16="long",R16&lt;Q16),1, )</f>
        <v>0</v>
      </c>
      <c r="Z16" s="7">
        <f>IF(AND(M16="short",R16&gt;Q16),1, )</f>
        <v>1</v>
      </c>
      <c r="AA16" s="7">
        <f>Y16+Z16</f>
        <v>1</v>
      </c>
      <c r="AB16" s="7">
        <f>IF(OR(I16=1,K16=1),0,L16*AA16)</f>
        <v>1</v>
      </c>
      <c r="AC16" s="19">
        <f>IF(W16&lt;=-AC$3,-AC$3,0)</f>
        <v>0</v>
      </c>
      <c r="AD16" s="7">
        <f t="shared" si="0"/>
        <v>0</v>
      </c>
      <c r="AE16" s="19">
        <f>IF(AND(AC16=0,U16&gt;=AE$3-(N16/10)),0,-AC$3*AA16)</f>
        <v>0</v>
      </c>
      <c r="AF16" s="19">
        <f>IF(AND(AC16=0,X16&gt;AF$3),AF$3*AA16,AE16*AA16)</f>
        <v>10</v>
      </c>
      <c r="AG16" s="19">
        <f>AG15+AF16</f>
        <v>22</v>
      </c>
      <c r="AH16" s="7">
        <f>IF(AF16&gt;0,1, )</f>
        <v>1</v>
      </c>
      <c r="AI16" s="19">
        <f>IF(I16=1,AF16,)</f>
        <v>0</v>
      </c>
      <c r="AJ16" s="19">
        <f>IF(K16=1,AF16, )</f>
        <v>0</v>
      </c>
      <c r="AK16" s="19">
        <f>IF(L16=1, ,AF16)</f>
        <v>0</v>
      </c>
      <c r="AL16" s="19">
        <f>AB16*AF16</f>
        <v>10</v>
      </c>
      <c r="AM16" s="19">
        <f>AM15+AL16</f>
        <v>24</v>
      </c>
      <c r="AN16" s="20">
        <f>IF(AL16&gt;0,1, )</f>
        <v>1</v>
      </c>
      <c r="AP16" s="12">
        <f>IF(B16=B15,AP15,AS15*AP$3)</f>
        <v>294.3</v>
      </c>
      <c r="AQ16" s="12">
        <f>INT(AP16/AQ$3)</f>
        <v>24</v>
      </c>
      <c r="AR16" s="12">
        <f>AL16*AQ16</f>
        <v>240</v>
      </c>
      <c r="AS16" s="12">
        <f>AS15+AR16</f>
        <v>10530</v>
      </c>
      <c r="AT16" s="12">
        <f>MAX(AS$4:AS16)</f>
        <v>10530</v>
      </c>
      <c r="AU16" s="8">
        <f>(AS16-AT16)/AT16</f>
        <v>0</v>
      </c>
      <c r="AW16" s="20">
        <v>112491</v>
      </c>
      <c r="AX16" s="20">
        <v>112036</v>
      </c>
      <c r="AY16" s="12">
        <f>IF(M16="long",((Q16-AW16)+N16)/10,((AW16-Q16)+N16)/10)</f>
        <v>3.8</v>
      </c>
      <c r="AZ16" s="20">
        <f>IF(AY16&gt;=(N16/10),1, )</f>
        <v>1</v>
      </c>
      <c r="BA16" s="12">
        <f>IF(AY16&gt;BA$3,BA$3,AY16*AZ16)</f>
        <v>3.8</v>
      </c>
      <c r="BB16" s="12">
        <f>IF(M16="long",((AX16-Q16)-N16)/10*AZ16,((Q16-AX16)-N16)/10*AZ16)</f>
        <v>41.7</v>
      </c>
      <c r="BC16" s="12">
        <f>IF(AND(BA16&lt;BA$3,BB16&gt;BC$3),BC$3,-BA16)</f>
        <v>20</v>
      </c>
      <c r="BD16" s="12">
        <f>BD15+BC16</f>
        <v>81.5</v>
      </c>
      <c r="BE16" s="12">
        <f>BC16*I16</f>
        <v>0</v>
      </c>
      <c r="BF16" s="12">
        <f>K16*BC16</f>
        <v>0</v>
      </c>
      <c r="BG16" s="12">
        <f>AB16*BC16</f>
        <v>20</v>
      </c>
      <c r="BH16" s="12">
        <f>BH15+BG16</f>
        <v>68.8</v>
      </c>
      <c r="BJ16" s="20">
        <f t="shared" si="1"/>
        <v>0</v>
      </c>
      <c r="BK16" s="12">
        <f t="shared" si="2"/>
        <v>0</v>
      </c>
      <c r="BM16" s="12">
        <f t="shared" si="3"/>
        <v>518.38</v>
      </c>
      <c r="BN16" s="12">
        <f t="shared" si="4"/>
        <v>25</v>
      </c>
      <c r="BO16" s="12">
        <f t="shared" si="5"/>
        <v>500</v>
      </c>
      <c r="BP16" s="12">
        <f t="shared" si="6"/>
        <v>6683.8</v>
      </c>
      <c r="BQ16" s="12">
        <f>MAX(BP$4:BP16)</f>
        <v>6683.8</v>
      </c>
      <c r="BR16" s="8">
        <f t="shared" si="7"/>
        <v>0</v>
      </c>
      <c r="BS16" s="20">
        <f t="shared" si="8"/>
        <v>1</v>
      </c>
      <c r="BT16" s="20">
        <f t="shared" si="9"/>
        <v>0</v>
      </c>
    </row>
    <row r="17" spans="1:72" x14ac:dyDescent="0.3">
      <c r="A17" s="1">
        <v>42642</v>
      </c>
      <c r="B17" s="1">
        <v>42642</v>
      </c>
      <c r="C17" s="1" t="s">
        <v>44</v>
      </c>
      <c r="D17" s="3">
        <v>1915</v>
      </c>
      <c r="E17" s="3">
        <v>-200</v>
      </c>
      <c r="F17" s="3">
        <f>D17+E17</f>
        <v>1715</v>
      </c>
      <c r="G17" s="20">
        <f>B17-A17</f>
        <v>0</v>
      </c>
      <c r="H17" s="3" t="s">
        <v>37</v>
      </c>
      <c r="L17" s="20">
        <f>IF(AND(F17&gt;=L$3,F17&lt;=L$4),0,1)</f>
        <v>1</v>
      </c>
      <c r="M17" s="20" t="s">
        <v>20</v>
      </c>
      <c r="N17" s="20">
        <v>8</v>
      </c>
      <c r="O17" s="20">
        <v>76860</v>
      </c>
      <c r="P17" s="20">
        <f>IF(M17="short",O17,O17+N17)</f>
        <v>76860</v>
      </c>
      <c r="Q17" s="20">
        <f>IF(M17="short",P17+Q$3,P17-Q$3)</f>
        <v>76860</v>
      </c>
      <c r="R17" s="20">
        <v>76882</v>
      </c>
      <c r="S17" s="20">
        <v>75891</v>
      </c>
      <c r="T17" s="19">
        <f>IF(M17="short",((R17-P17)+N17)/10,((P17-R17)+N17)/10)</f>
        <v>3</v>
      </c>
      <c r="U17" s="19">
        <f>IF(M17="long",((S17-O17)-N17)/10,((O17-S17)-N17)/10)</f>
        <v>96.1</v>
      </c>
      <c r="W17" s="19">
        <f>-T17+(Q$3/10)</f>
        <v>-3</v>
      </c>
      <c r="X17" s="19">
        <f>U17+(Q$3/10)</f>
        <v>96.1</v>
      </c>
      <c r="Y17" s="7">
        <f>IF(AND(M17="long",R17&lt;Q17),1, )</f>
        <v>0</v>
      </c>
      <c r="Z17" s="7">
        <f>IF(AND(M17="short",R17&gt;Q17),1, )</f>
        <v>1</v>
      </c>
      <c r="AA17" s="7">
        <f>Y17+Z17</f>
        <v>1</v>
      </c>
      <c r="AB17" s="7">
        <f>IF(OR(I17=1,K17=1),0,L17*AA17)</f>
        <v>1</v>
      </c>
      <c r="AC17" s="19">
        <f>IF(W17&lt;=-AC$3,-AC$3,0)</f>
        <v>0</v>
      </c>
      <c r="AD17" s="7">
        <f t="shared" si="0"/>
        <v>0</v>
      </c>
      <c r="AE17" s="19">
        <f>IF(AND(AC17=0,U17&gt;=AE$3-(N17/10)),0,-AC$3*AA17)</f>
        <v>0</v>
      </c>
      <c r="AF17" s="19">
        <f>IF(AND(AC17=0,X17&gt;AF$3),AF$3*AA17,AE17*AA17)</f>
        <v>10</v>
      </c>
      <c r="AG17" s="19">
        <f>AG16+AF17</f>
        <v>32</v>
      </c>
      <c r="AH17" s="7">
        <f>IF(AF17&gt;0,1, )</f>
        <v>1</v>
      </c>
      <c r="AI17" s="19">
        <f>IF(I17=1,AF17,)</f>
        <v>0</v>
      </c>
      <c r="AJ17" s="19">
        <f>IF(K17=1,AF17, )</f>
        <v>0</v>
      </c>
      <c r="AK17" s="19">
        <f>IF(L17=1, ,AF17)</f>
        <v>0</v>
      </c>
      <c r="AL17" s="19">
        <f>AB17*AF17</f>
        <v>10</v>
      </c>
      <c r="AM17" s="19">
        <f>AM16+AL17</f>
        <v>34</v>
      </c>
      <c r="AN17" s="20">
        <f>IF(AL17&gt;0,1, )</f>
        <v>1</v>
      </c>
      <c r="AP17" s="12">
        <f>IF(B17=B16,AP16,AS16*AP$3)</f>
        <v>294.3</v>
      </c>
      <c r="AQ17" s="12">
        <f>INT(AP17/AQ$3)</f>
        <v>24</v>
      </c>
      <c r="AR17" s="12">
        <f>AL17*AQ17</f>
        <v>240</v>
      </c>
      <c r="AS17" s="12">
        <f>AS16+AR17</f>
        <v>10770</v>
      </c>
      <c r="AT17" s="12">
        <f>MAX(AS$4:AS17)</f>
        <v>10770</v>
      </c>
      <c r="AU17" s="8">
        <f>(AS17-AT17)/AT17</f>
        <v>0</v>
      </c>
      <c r="AW17" s="20">
        <v>76882</v>
      </c>
      <c r="AX17" s="20">
        <v>75891</v>
      </c>
      <c r="AY17" s="12">
        <f>IF(M17="long",((Q17-AW17)+N17)/10,((AW17-Q17)+N17)/10)</f>
        <v>3</v>
      </c>
      <c r="AZ17" s="20">
        <f>IF(AY17&gt;=(N17/10),1, )</f>
        <v>1</v>
      </c>
      <c r="BA17" s="12">
        <f>IF(AY17&gt;BA$3,BA$3,AY17*AZ17)</f>
        <v>3</v>
      </c>
      <c r="BB17" s="12">
        <f>IF(M17="long",((AX17-Q17)-N17)/10*AZ17,((Q17-AX17)-N17)/10*AZ17)</f>
        <v>96.1</v>
      </c>
      <c r="BC17" s="12">
        <f>IF(AND(BA17&lt;BA$3,BB17&gt;BC$3),BC$3,-BA17)</f>
        <v>20</v>
      </c>
      <c r="BD17" s="12">
        <f>BD16+BC17</f>
        <v>101.5</v>
      </c>
      <c r="BE17" s="12">
        <f>BC17*I17</f>
        <v>0</v>
      </c>
      <c r="BF17" s="12">
        <f>K17*BC17</f>
        <v>0</v>
      </c>
      <c r="BG17" s="12">
        <f>AB17*BC17</f>
        <v>20</v>
      </c>
      <c r="BH17" s="12">
        <f>BH16+BG17</f>
        <v>88.8</v>
      </c>
      <c r="BJ17" s="20">
        <f t="shared" si="1"/>
        <v>0</v>
      </c>
      <c r="BK17" s="12">
        <f t="shared" si="2"/>
        <v>0</v>
      </c>
      <c r="BM17" s="12">
        <f t="shared" si="3"/>
        <v>518.38</v>
      </c>
      <c r="BN17" s="12">
        <f t="shared" si="4"/>
        <v>25</v>
      </c>
      <c r="BO17" s="12">
        <f t="shared" si="5"/>
        <v>500</v>
      </c>
      <c r="BP17" s="12">
        <f t="shared" si="6"/>
        <v>7183.8</v>
      </c>
      <c r="BQ17" s="12">
        <f>MAX(BP$4:BP17)</f>
        <v>7183.8</v>
      </c>
      <c r="BR17" s="8">
        <f t="shared" si="7"/>
        <v>0</v>
      </c>
      <c r="BS17" s="20">
        <f t="shared" si="8"/>
        <v>1</v>
      </c>
      <c r="BT17" s="20">
        <f t="shared" si="9"/>
        <v>0</v>
      </c>
    </row>
    <row r="18" spans="1:72" x14ac:dyDescent="0.3">
      <c r="A18" s="1">
        <v>42642</v>
      </c>
      <c r="B18" s="1">
        <v>42643</v>
      </c>
      <c r="C18" s="1" t="s">
        <v>44</v>
      </c>
      <c r="D18" s="3">
        <v>925</v>
      </c>
      <c r="E18" s="3">
        <v>-200</v>
      </c>
      <c r="F18" s="3">
        <f>D18+E18</f>
        <v>725</v>
      </c>
      <c r="G18" s="20">
        <f>B18-A18</f>
        <v>1</v>
      </c>
      <c r="H18" s="3" t="s">
        <v>38</v>
      </c>
      <c r="L18" s="20">
        <f>IF(AND(F18&gt;=L$3,F18&lt;=L$4),0,1)</f>
        <v>1</v>
      </c>
      <c r="M18" s="20" t="s">
        <v>21</v>
      </c>
      <c r="N18" s="20">
        <v>7</v>
      </c>
      <c r="O18" s="20">
        <v>100750</v>
      </c>
      <c r="P18" s="20">
        <f>IF(M18="short",O18,O18+N18)</f>
        <v>100757</v>
      </c>
      <c r="Q18" s="20">
        <f>IF(M18="short",P18+Q$3,P18-Q$3)</f>
        <v>100757</v>
      </c>
      <c r="R18" s="20">
        <v>100747</v>
      </c>
      <c r="S18" s="20">
        <v>100948</v>
      </c>
      <c r="T18" s="19">
        <f>IF(M18="short",((R18-P18)+N18)/10,((P18-R18)+N18)/10)</f>
        <v>1.7</v>
      </c>
      <c r="U18" s="19">
        <f>IF(M18="long",((S18-O18)-N18)/10,((O18-S18)-N18)/10)</f>
        <v>19.100000000000001</v>
      </c>
      <c r="W18" s="19">
        <f>-T18+(Q$3/10)</f>
        <v>-1.7</v>
      </c>
      <c r="X18" s="19">
        <f>U18+(Q$3/10)</f>
        <v>19.100000000000001</v>
      </c>
      <c r="Y18" s="7">
        <f>IF(AND(M18="long",R18&lt;Q18),1, )</f>
        <v>1</v>
      </c>
      <c r="Z18" s="7">
        <f>IF(AND(M18="short",R18&gt;Q18),1, )</f>
        <v>0</v>
      </c>
      <c r="AA18" s="7">
        <f>Y18+Z18</f>
        <v>1</v>
      </c>
      <c r="AB18" s="7">
        <f>IF(OR(I18=1,K18=1),0,L18*AA18)</f>
        <v>1</v>
      </c>
      <c r="AC18" s="19">
        <f>IF(W18&lt;=-AC$3,-AC$3,0)</f>
        <v>0</v>
      </c>
      <c r="AD18" s="7">
        <f t="shared" si="0"/>
        <v>0</v>
      </c>
      <c r="AE18" s="19">
        <f>IF(AND(AC18=0,U18&gt;=AE$3-(N18/10)),0,-AC$3*AA18)</f>
        <v>-12</v>
      </c>
      <c r="AF18" s="19">
        <f>IF(AND(AC18=0,X18&gt;AF$3),AF$3*AA18,AE18*AA18)</f>
        <v>10</v>
      </c>
      <c r="AG18" s="19">
        <f>AG17+AF18</f>
        <v>42</v>
      </c>
      <c r="AH18" s="7">
        <f>IF(AF18&gt;0,1, )</f>
        <v>1</v>
      </c>
      <c r="AI18" s="19">
        <f>IF(I18=1,AF18,)</f>
        <v>0</v>
      </c>
      <c r="AJ18" s="19">
        <f>IF(K18=1,AF18, )</f>
        <v>0</v>
      </c>
      <c r="AK18" s="19">
        <f>IF(L18=1, ,AF18)</f>
        <v>0</v>
      </c>
      <c r="AL18" s="19">
        <f>AB18*AF18</f>
        <v>10</v>
      </c>
      <c r="AM18" s="19">
        <f>AM17+AL18</f>
        <v>44</v>
      </c>
      <c r="AN18" s="20">
        <f>IF(AL18&gt;0,1, )</f>
        <v>1</v>
      </c>
      <c r="AP18" s="12">
        <f>IF(B18=B17,AP17,AS17*AP$3)</f>
        <v>323.09999999999997</v>
      </c>
      <c r="AQ18" s="12">
        <f>INT(AP18/AQ$3)</f>
        <v>26</v>
      </c>
      <c r="AR18" s="12">
        <f>AL18*AQ18</f>
        <v>260</v>
      </c>
      <c r="AS18" s="12">
        <f>AS17+AR18</f>
        <v>11030</v>
      </c>
      <c r="AT18" s="12">
        <f>MAX(AS$4:AS18)</f>
        <v>11030</v>
      </c>
      <c r="AU18" s="8">
        <f>(AS18-AT18)/AT18</f>
        <v>0</v>
      </c>
      <c r="AW18" s="20">
        <v>100747</v>
      </c>
      <c r="AX18" s="20">
        <v>100948</v>
      </c>
      <c r="AY18" s="12">
        <f>IF(M18="long",((Q18-AW18)+N18)/10,((AW18-Q18)+N18)/10)</f>
        <v>1.7</v>
      </c>
      <c r="AZ18" s="20">
        <f>IF(AY18&gt;=(N18/10),1, )</f>
        <v>1</v>
      </c>
      <c r="BA18" s="12">
        <f>IF(AY18&gt;BA$3,BA$3,AY18*AZ18)</f>
        <v>1.7</v>
      </c>
      <c r="BB18" s="12">
        <f>IF(M18="long",((AX18-Q18)-N18)/10*AZ18,((Q18-AX18)-N18)/10*AZ18)</f>
        <v>18.399999999999999</v>
      </c>
      <c r="BC18" s="12">
        <f>IF(AND(BA18&lt;BA$3,BB18&gt;BC$3),BC$3,-BA18)</f>
        <v>-1.7</v>
      </c>
      <c r="BD18" s="12">
        <f>BD17+BC18</f>
        <v>99.8</v>
      </c>
      <c r="BE18" s="12">
        <f>BC18*I18</f>
        <v>0</v>
      </c>
      <c r="BF18" s="12">
        <f>K18*BC18</f>
        <v>0</v>
      </c>
      <c r="BG18" s="12">
        <f>AB18*BC18</f>
        <v>-1.7</v>
      </c>
      <c r="BH18" s="12">
        <f>BH17+BG18</f>
        <v>87.1</v>
      </c>
      <c r="BJ18" s="20">
        <f t="shared" si="1"/>
        <v>1</v>
      </c>
      <c r="BK18" s="12">
        <f t="shared" si="2"/>
        <v>-1.7</v>
      </c>
      <c r="BM18" s="12">
        <f t="shared" si="3"/>
        <v>718.38000000000011</v>
      </c>
      <c r="BN18" s="12">
        <f t="shared" si="4"/>
        <v>35</v>
      </c>
      <c r="BO18" s="12">
        <f t="shared" si="5"/>
        <v>-59.5</v>
      </c>
      <c r="BP18" s="12">
        <f t="shared" si="6"/>
        <v>7124.3</v>
      </c>
      <c r="BQ18" s="12">
        <f>MAX(BP$4:BP18)</f>
        <v>7183.8</v>
      </c>
      <c r="BR18" s="8">
        <f t="shared" si="7"/>
        <v>-8.28252456916952E-3</v>
      </c>
      <c r="BS18" s="20">
        <f t="shared" si="8"/>
        <v>0</v>
      </c>
      <c r="BT18" s="20">
        <f t="shared" si="9"/>
        <v>-1.7</v>
      </c>
    </row>
    <row r="19" spans="1:72" x14ac:dyDescent="0.3">
      <c r="A19" s="1">
        <v>42642</v>
      </c>
      <c r="B19" s="1">
        <v>42643</v>
      </c>
      <c r="C19" s="1" t="s">
        <v>44</v>
      </c>
      <c r="D19" s="3">
        <v>1015</v>
      </c>
      <c r="E19" s="3">
        <v>-200</v>
      </c>
      <c r="F19" s="3">
        <f>D19+E19</f>
        <v>815</v>
      </c>
      <c r="G19" s="20">
        <f>B19-A19</f>
        <v>1</v>
      </c>
      <c r="H19" s="3" t="s">
        <v>37</v>
      </c>
      <c r="L19" s="20">
        <f>IF(AND(F19&gt;=L$3,F19&lt;=L$4),0,1)</f>
        <v>1</v>
      </c>
      <c r="M19" s="20" t="s">
        <v>21</v>
      </c>
      <c r="N19" s="20">
        <v>8</v>
      </c>
      <c r="O19" s="20">
        <v>75970</v>
      </c>
      <c r="P19" s="20">
        <f>IF(M19="short",O19,O19+N19)</f>
        <v>75978</v>
      </c>
      <c r="Q19" s="20">
        <f>IF(M19="short",P19+Q$3,P19-Q$3)</f>
        <v>75978</v>
      </c>
      <c r="R19" s="20">
        <v>75891</v>
      </c>
      <c r="S19" s="20">
        <v>76707</v>
      </c>
      <c r="T19" s="19">
        <f>IF(M19="short",((R19-P19)+N19)/10,((P19-R19)+N19)/10)</f>
        <v>9.5</v>
      </c>
      <c r="U19" s="19">
        <f>IF(M19="long",((S19-O19)-N19)/10,((O19-S19)-N19)/10)</f>
        <v>72.900000000000006</v>
      </c>
      <c r="W19" s="19">
        <f>-T19+(Q$3/10)</f>
        <v>-9.5</v>
      </c>
      <c r="X19" s="19">
        <f>U19+(Q$3/10)</f>
        <v>72.900000000000006</v>
      </c>
      <c r="Y19" s="7">
        <f>IF(AND(M19="long",R19&lt;Q19),1, )</f>
        <v>1</v>
      </c>
      <c r="Z19" s="7">
        <f>IF(AND(M19="short",R19&gt;Q19),1, )</f>
        <v>0</v>
      </c>
      <c r="AA19" s="7">
        <f>Y19+Z19</f>
        <v>1</v>
      </c>
      <c r="AB19" s="7">
        <f>IF(OR(I19=1,K19=1),0,L19*AA19)</f>
        <v>1</v>
      </c>
      <c r="AC19" s="19">
        <f>IF(W19&lt;=-AC$3,-AC$3,0)</f>
        <v>0</v>
      </c>
      <c r="AD19" s="7">
        <f t="shared" si="0"/>
        <v>0</v>
      </c>
      <c r="AE19" s="19">
        <f>IF(AND(AC19=0,U19&gt;=AE$3-(N19/10)),0,-AC$3*AA19)</f>
        <v>0</v>
      </c>
      <c r="AF19" s="19">
        <f>IF(AND(AC19=0,X19&gt;AF$3),AF$3*AA19,AE19*AA19)</f>
        <v>10</v>
      </c>
      <c r="AG19" s="19">
        <f>AG18+AF19</f>
        <v>52</v>
      </c>
      <c r="AH19" s="7">
        <f>IF(AF19&gt;0,1, )</f>
        <v>1</v>
      </c>
      <c r="AI19" s="19">
        <f>IF(I19=1,AF19,)</f>
        <v>0</v>
      </c>
      <c r="AJ19" s="19">
        <f>IF(K19=1,AF19, )</f>
        <v>0</v>
      </c>
      <c r="AK19" s="19">
        <f>IF(L19=1, ,AF19)</f>
        <v>0</v>
      </c>
      <c r="AL19" s="19">
        <f>AB19*AF19</f>
        <v>10</v>
      </c>
      <c r="AM19" s="19">
        <f>AM18+AL19</f>
        <v>54</v>
      </c>
      <c r="AN19" s="20">
        <f>IF(AL19&gt;0,1, )</f>
        <v>1</v>
      </c>
      <c r="AP19" s="12">
        <f>IF(B19=B18,AP18,AS18*AP$3)</f>
        <v>323.09999999999997</v>
      </c>
      <c r="AQ19" s="12">
        <f>INT(AP19/AQ$3)</f>
        <v>26</v>
      </c>
      <c r="AR19" s="12">
        <f>AL19*AQ19</f>
        <v>260</v>
      </c>
      <c r="AS19" s="12">
        <f>AS18+AR19</f>
        <v>11290</v>
      </c>
      <c r="AT19" s="12">
        <f>MAX(AS$4:AS19)</f>
        <v>11290</v>
      </c>
      <c r="AU19" s="8">
        <f>(AS19-AT19)/AT19</f>
        <v>0</v>
      </c>
      <c r="AW19" s="20">
        <v>75891</v>
      </c>
      <c r="AX19" s="20">
        <v>76805</v>
      </c>
      <c r="AY19" s="12">
        <f>IF(M19="long",((Q19-AW19)+N19)/10,((AW19-Q19)+N19)/10)</f>
        <v>9.5</v>
      </c>
      <c r="AZ19" s="20">
        <f>IF(AY19&gt;=(N19/10),1, )</f>
        <v>1</v>
      </c>
      <c r="BA19" s="12">
        <f>IF(AY19&gt;BA$3,BA$3,AY19*AZ19)</f>
        <v>9.5</v>
      </c>
      <c r="BB19" s="12">
        <f>IF(M19="long",((AX19-Q19)-N19)/10*AZ19,((Q19-AX19)-N19)/10*AZ19)</f>
        <v>81.900000000000006</v>
      </c>
      <c r="BC19" s="12">
        <f>IF(AND(BA19&lt;BA$3,BB19&gt;BC$3),BC$3,-BA19)</f>
        <v>20</v>
      </c>
      <c r="BD19" s="12">
        <f>BD18+BC19</f>
        <v>119.8</v>
      </c>
      <c r="BE19" s="12">
        <f>BC19*I19</f>
        <v>0</v>
      </c>
      <c r="BF19" s="12">
        <f>K19*BC19</f>
        <v>0</v>
      </c>
      <c r="BG19" s="12">
        <f>AB19*BC19</f>
        <v>20</v>
      </c>
      <c r="BH19" s="12">
        <f>BH18+BG19</f>
        <v>107.1</v>
      </c>
      <c r="BJ19" s="20">
        <f t="shared" si="1"/>
        <v>0</v>
      </c>
      <c r="BK19" s="12">
        <f t="shared" si="2"/>
        <v>0</v>
      </c>
      <c r="BM19" s="12">
        <f t="shared" si="3"/>
        <v>718.38000000000011</v>
      </c>
      <c r="BN19" s="12">
        <f t="shared" si="4"/>
        <v>35</v>
      </c>
      <c r="BO19" s="12">
        <f t="shared" si="5"/>
        <v>700</v>
      </c>
      <c r="BP19" s="12">
        <f t="shared" si="6"/>
        <v>7824.3</v>
      </c>
      <c r="BQ19" s="12">
        <f>MAX(BP$4:BP19)</f>
        <v>7824.3</v>
      </c>
      <c r="BR19" s="8">
        <f t="shared" si="7"/>
        <v>0</v>
      </c>
      <c r="BS19" s="20">
        <f t="shared" si="8"/>
        <v>1</v>
      </c>
      <c r="BT19" s="20">
        <f t="shared" si="9"/>
        <v>0</v>
      </c>
    </row>
    <row r="20" spans="1:72" x14ac:dyDescent="0.3">
      <c r="A20" s="1">
        <v>42643</v>
      </c>
      <c r="B20" s="1">
        <v>42643</v>
      </c>
      <c r="C20" s="1" t="s">
        <v>45</v>
      </c>
      <c r="D20" s="3">
        <v>1155</v>
      </c>
      <c r="E20" s="3">
        <v>100</v>
      </c>
      <c r="F20" s="3">
        <f>D20+E20</f>
        <v>1255</v>
      </c>
      <c r="G20" s="20">
        <f>B20-A20</f>
        <v>0</v>
      </c>
      <c r="H20" s="3" t="s">
        <v>17</v>
      </c>
      <c r="L20" s="20">
        <f>IF(AND(F20&gt;=L$3,F20&lt;=L$4),0,1)</f>
        <v>1</v>
      </c>
      <c r="M20" s="20" t="s">
        <v>21</v>
      </c>
      <c r="N20" s="20">
        <v>7</v>
      </c>
      <c r="O20" s="20">
        <v>111610</v>
      </c>
      <c r="P20" s="20">
        <f>IF(M20="short",O20,O20+N20)</f>
        <v>111617</v>
      </c>
      <c r="Q20" s="20">
        <f>IF(M20="short",P20+Q$3,P20-Q$3)</f>
        <v>111617</v>
      </c>
      <c r="R20" s="20">
        <v>111528</v>
      </c>
      <c r="S20" s="20">
        <v>112502</v>
      </c>
      <c r="T20" s="19">
        <f>IF(M20="short",((R20-P20)+N20)/10,((P20-R20)+N20)/10)</f>
        <v>9.6</v>
      </c>
      <c r="U20" s="19">
        <f>IF(M20="long",((S20-O20)-N20)/10,((O20-S20)-N20)/10)</f>
        <v>88.5</v>
      </c>
      <c r="W20" s="19">
        <f>-T20+(Q$3/10)</f>
        <v>-9.6</v>
      </c>
      <c r="X20" s="19">
        <f>U20+(Q$3/10)</f>
        <v>88.5</v>
      </c>
      <c r="Y20" s="7">
        <f>IF(AND(M20="long",R20&lt;Q20),1, )</f>
        <v>1</v>
      </c>
      <c r="Z20" s="7">
        <f>IF(AND(M20="short",R20&gt;Q20),1, )</f>
        <v>0</v>
      </c>
      <c r="AA20" s="7">
        <f>Y20+Z20</f>
        <v>1</v>
      </c>
      <c r="AB20" s="7">
        <f>IF(OR(I20=1,K20=1),0,L20*AA20)</f>
        <v>1</v>
      </c>
      <c r="AC20" s="19">
        <f>IF(W20&lt;=-AC$3,-AC$3,0)</f>
        <v>0</v>
      </c>
      <c r="AD20" s="7">
        <f t="shared" si="0"/>
        <v>0</v>
      </c>
      <c r="AE20" s="19">
        <f>IF(AND(AC20=0,U20&gt;=AE$3-(N20/10)),0,-AC$3*AA20)</f>
        <v>0</v>
      </c>
      <c r="AF20" s="19">
        <f>IF(AND(AC20=0,X20&gt;AF$3),AF$3*AA20,AE20*AA20)</f>
        <v>10</v>
      </c>
      <c r="AG20" s="19">
        <f>AG19+AF20</f>
        <v>62</v>
      </c>
      <c r="AH20" s="7">
        <f>IF(AF20&gt;0,1, )</f>
        <v>1</v>
      </c>
      <c r="AI20" s="19">
        <f>IF(I20=1,AF20,)</f>
        <v>0</v>
      </c>
      <c r="AJ20" s="19">
        <f>IF(K20=1,AF20, )</f>
        <v>0</v>
      </c>
      <c r="AK20" s="19">
        <f>IF(L20=1, ,AF20)</f>
        <v>0</v>
      </c>
      <c r="AL20" s="19">
        <f>AB20*AF20</f>
        <v>10</v>
      </c>
      <c r="AM20" s="19">
        <f>AM19+AL20</f>
        <v>64</v>
      </c>
      <c r="AN20" s="20">
        <f>IF(AL20&gt;0,1, )</f>
        <v>1</v>
      </c>
      <c r="AP20" s="12">
        <f>IF(B20=B19,AP19,AS19*AP$3)</f>
        <v>323.09999999999997</v>
      </c>
      <c r="AQ20" s="12">
        <f>INT(AP20/AQ$3)</f>
        <v>26</v>
      </c>
      <c r="AR20" s="12">
        <f>AL20*AQ20</f>
        <v>260</v>
      </c>
      <c r="AS20" s="12">
        <f>AS19+AR20</f>
        <v>11550</v>
      </c>
      <c r="AT20" s="12">
        <f>MAX(AS$4:AS20)</f>
        <v>11550</v>
      </c>
      <c r="AU20" s="8">
        <f>(AS20-AT20)/AT20</f>
        <v>0</v>
      </c>
      <c r="AW20" s="20">
        <v>111528</v>
      </c>
      <c r="AX20" s="20">
        <v>112502</v>
      </c>
      <c r="AY20" s="12">
        <f>IF(M20="long",((Q20-AW20)+N20)/10,((AW20-Q20)+N20)/10)</f>
        <v>9.6</v>
      </c>
      <c r="AZ20" s="20">
        <f>IF(AY20&gt;=(N20/10),1, )</f>
        <v>1</v>
      </c>
      <c r="BA20" s="12">
        <f>IF(AY20&gt;BA$3,BA$3,AY20*AZ20)</f>
        <v>9.6</v>
      </c>
      <c r="BB20" s="12">
        <f>IF(M20="long",((AX20-Q20)-N20)/10*AZ20,((Q20-AX20)-N20)/10*AZ20)</f>
        <v>87.8</v>
      </c>
      <c r="BC20" s="12">
        <f>IF(AND(BA20&lt;BA$3,BB20&gt;BC$3),BC$3,-BA20)</f>
        <v>20</v>
      </c>
      <c r="BD20" s="12">
        <f>BD19+BC20</f>
        <v>139.80000000000001</v>
      </c>
      <c r="BE20" s="12">
        <f>BC20*I20</f>
        <v>0</v>
      </c>
      <c r="BF20" s="12">
        <f>K20*BC20</f>
        <v>0</v>
      </c>
      <c r="BG20" s="12">
        <f>AB20*BC20</f>
        <v>20</v>
      </c>
      <c r="BH20" s="12">
        <f>BH19+BG20</f>
        <v>127.1</v>
      </c>
      <c r="BJ20" s="20">
        <f t="shared" si="1"/>
        <v>0</v>
      </c>
      <c r="BK20" s="12">
        <f t="shared" si="2"/>
        <v>0</v>
      </c>
      <c r="BM20" s="12">
        <f t="shared" si="3"/>
        <v>718.38000000000011</v>
      </c>
      <c r="BN20" s="12">
        <f t="shared" si="4"/>
        <v>35</v>
      </c>
      <c r="BO20" s="12">
        <f t="shared" si="5"/>
        <v>700</v>
      </c>
      <c r="BP20" s="12">
        <f t="shared" si="6"/>
        <v>8524.2999999999993</v>
      </c>
      <c r="BQ20" s="12">
        <f>MAX(BP$4:BP20)</f>
        <v>8524.2999999999993</v>
      </c>
      <c r="BR20" s="8">
        <f t="shared" si="7"/>
        <v>0</v>
      </c>
      <c r="BS20" s="20">
        <f t="shared" si="8"/>
        <v>1</v>
      </c>
      <c r="BT20" s="20">
        <f t="shared" si="9"/>
        <v>0</v>
      </c>
    </row>
    <row r="21" spans="1:72" x14ac:dyDescent="0.3">
      <c r="A21" s="1">
        <v>42643</v>
      </c>
      <c r="B21" s="1">
        <v>42643</v>
      </c>
      <c r="C21" s="1" t="s">
        <v>44</v>
      </c>
      <c r="D21" s="3">
        <v>1615</v>
      </c>
      <c r="E21" s="3">
        <v>-200</v>
      </c>
      <c r="F21" s="3">
        <f>D21+E21</f>
        <v>1415</v>
      </c>
      <c r="G21" s="20">
        <f>B21-A21</f>
        <v>0</v>
      </c>
      <c r="H21" s="3" t="s">
        <v>43</v>
      </c>
      <c r="I21" s="20">
        <v>1</v>
      </c>
      <c r="J21" s="20">
        <v>17</v>
      </c>
      <c r="L21" s="20">
        <f>IF(AND(F21&gt;=L$3,F21&lt;=L$4),0,1)</f>
        <v>1</v>
      </c>
      <c r="M21" s="20" t="s">
        <v>21</v>
      </c>
      <c r="N21" s="20">
        <v>10</v>
      </c>
      <c r="O21" s="20">
        <v>131000</v>
      </c>
      <c r="P21" s="20">
        <f>IF(M21="short",O21,O21+N21)</f>
        <v>131010</v>
      </c>
      <c r="Q21" s="20">
        <f>IF(M21="short",P21+Q$3,P21-Q$3)</f>
        <v>131010</v>
      </c>
      <c r="R21" s="20">
        <v>130854</v>
      </c>
      <c r="S21" s="20">
        <v>131502</v>
      </c>
      <c r="T21" s="19">
        <f>IF(M21="short",((R21-P21)+N21)/10,((P21-R21)+N21)/10)</f>
        <v>16.600000000000001</v>
      </c>
      <c r="U21" s="19">
        <f>IF(M21="long",((S21-O21)-N21)/10,((O21-S21)-N21)/10)</f>
        <v>49.2</v>
      </c>
      <c r="W21" s="19">
        <f>-T21+(Q$3/10)</f>
        <v>-16.600000000000001</v>
      </c>
      <c r="X21" s="19">
        <f>U21+(Q$3/10)</f>
        <v>49.2</v>
      </c>
      <c r="Y21" s="7">
        <f>IF(AND(M21="long",R21&lt;Q21),1, )</f>
        <v>1</v>
      </c>
      <c r="Z21" s="7">
        <f>IF(AND(M21="short",R21&gt;Q21),1, )</f>
        <v>0</v>
      </c>
      <c r="AA21" s="7">
        <f>Y21+Z21</f>
        <v>1</v>
      </c>
      <c r="AB21" s="7">
        <f>IF(OR(I21=1,K21=1),0,L21*AA21)</f>
        <v>0</v>
      </c>
      <c r="AC21" s="19">
        <f>IF(W21&lt;=-AC$3,-AC$3,0)</f>
        <v>-12</v>
      </c>
      <c r="AD21" s="7">
        <f t="shared" si="0"/>
        <v>0</v>
      </c>
      <c r="AE21" s="19">
        <f>IF(AND(AC21=0,U21&gt;=AE$3-(N21/10)),0,-AC$3*AA21)</f>
        <v>-12</v>
      </c>
      <c r="AF21" s="19">
        <f>IF(AND(AC21=0,X21&gt;AF$3),AF$3*AA21,AE21*AA21)</f>
        <v>-12</v>
      </c>
      <c r="AG21" s="19">
        <f>AG20+AF21</f>
        <v>50</v>
      </c>
      <c r="AH21" s="7">
        <f>IF(AF21&gt;0,1, )</f>
        <v>0</v>
      </c>
      <c r="AI21" s="19">
        <f>IF(I21=1,AF21,)</f>
        <v>-12</v>
      </c>
      <c r="AJ21" s="19">
        <f>IF(K21=1,AF21, )</f>
        <v>0</v>
      </c>
      <c r="AK21" s="19">
        <f>IF(L21=1, ,AF21)</f>
        <v>0</v>
      </c>
      <c r="AL21" s="19">
        <f>AB21*AF21</f>
        <v>0</v>
      </c>
      <c r="AM21" s="19">
        <f>AM20+AL21</f>
        <v>64</v>
      </c>
      <c r="AN21" s="20">
        <f>IF(AL21&gt;0,1, )</f>
        <v>0</v>
      </c>
      <c r="AP21" s="12">
        <f>IF(B21=B20,AP20,AS20*AP$3)</f>
        <v>323.09999999999997</v>
      </c>
      <c r="AQ21" s="12">
        <f>INT(AP21/AQ$3)</f>
        <v>26</v>
      </c>
      <c r="AR21" s="12">
        <f>AL21*AQ21</f>
        <v>0</v>
      </c>
      <c r="AS21" s="12">
        <f>AS20+AR21</f>
        <v>11550</v>
      </c>
      <c r="AT21" s="12">
        <f>MAX(AS$4:AS21)</f>
        <v>11550</v>
      </c>
      <c r="AU21" s="8">
        <f>(AS21-AT21)/AT21</f>
        <v>0</v>
      </c>
      <c r="AW21" s="20">
        <v>130854</v>
      </c>
      <c r="AX21" s="20">
        <v>131502</v>
      </c>
      <c r="AY21" s="12">
        <f>IF(M21="long",((Q21-AW21)+N21)/10,((AW21-Q21)+N21)/10)</f>
        <v>16.600000000000001</v>
      </c>
      <c r="AZ21" s="20">
        <f>IF(AY21&gt;=(N21/10),1, )</f>
        <v>1</v>
      </c>
      <c r="BA21" s="12">
        <f>IF(AY21&gt;BA$3,BA$3,AY21*AZ21)</f>
        <v>16.600000000000001</v>
      </c>
      <c r="BB21" s="12">
        <f>IF(M21="long",((AX21-Q21)-N21)/10*AZ21,((Q21-AX21)-N21)/10*AZ21)</f>
        <v>48.2</v>
      </c>
      <c r="BC21" s="12">
        <f>IF(AND(BA21&lt;BA$3,BB21&gt;BC$3),BC$3,-BA21)</f>
        <v>20</v>
      </c>
      <c r="BD21" s="12">
        <f>BD20+BC21</f>
        <v>159.80000000000001</v>
      </c>
      <c r="BE21" s="12">
        <f>BC21*I21</f>
        <v>20</v>
      </c>
      <c r="BF21" s="12">
        <f>K21*BC21</f>
        <v>0</v>
      </c>
      <c r="BG21" s="12">
        <f>AB21*BC21</f>
        <v>0</v>
      </c>
      <c r="BH21" s="12">
        <f>BH20+BG21</f>
        <v>127.1</v>
      </c>
      <c r="BJ21" s="20">
        <f t="shared" si="1"/>
        <v>0</v>
      </c>
      <c r="BK21" s="12">
        <f t="shared" si="2"/>
        <v>0</v>
      </c>
      <c r="BM21" s="12">
        <f t="shared" si="3"/>
        <v>718.38000000000011</v>
      </c>
      <c r="BN21" s="12">
        <f t="shared" si="4"/>
        <v>35</v>
      </c>
      <c r="BO21" s="12">
        <f t="shared" si="5"/>
        <v>0</v>
      </c>
      <c r="BP21" s="12">
        <f t="shared" si="6"/>
        <v>8524.2999999999993</v>
      </c>
      <c r="BQ21" s="12">
        <f>MAX(BP$4:BP21)</f>
        <v>8524.2999999999993</v>
      </c>
      <c r="BR21" s="8">
        <f t="shared" si="7"/>
        <v>0</v>
      </c>
      <c r="BS21" s="20">
        <f t="shared" si="8"/>
        <v>0</v>
      </c>
      <c r="BT21" s="20">
        <f t="shared" si="9"/>
        <v>0</v>
      </c>
    </row>
    <row r="22" spans="1:72" x14ac:dyDescent="0.3">
      <c r="A22" s="1">
        <v>42646</v>
      </c>
      <c r="B22" s="1">
        <v>42646</v>
      </c>
      <c r="C22" s="1" t="s">
        <v>45</v>
      </c>
      <c r="D22" s="3">
        <v>1400</v>
      </c>
      <c r="E22" s="3">
        <v>100</v>
      </c>
      <c r="F22" s="3">
        <f>D22+E22</f>
        <v>1500</v>
      </c>
      <c r="G22" s="20">
        <f>B22-A22</f>
        <v>0</v>
      </c>
      <c r="H22" s="3" t="s">
        <v>17</v>
      </c>
      <c r="I22" s="20">
        <v>1</v>
      </c>
      <c r="J22" s="20">
        <v>10</v>
      </c>
      <c r="L22" s="20">
        <f>IF(AND(F22&gt;=L$3,F22&lt;=L$4),0,1)</f>
        <v>1</v>
      </c>
      <c r="M22" s="20" t="s">
        <v>21</v>
      </c>
      <c r="N22" s="20">
        <v>7</v>
      </c>
      <c r="O22" s="20">
        <v>112130</v>
      </c>
      <c r="P22" s="20">
        <f>IF(M22="short",O22,O22+N22)</f>
        <v>112137</v>
      </c>
      <c r="Q22" s="20">
        <f>IF(M22="short",P22+Q$3,P22-Q$3)</f>
        <v>112137</v>
      </c>
      <c r="R22" s="20">
        <v>112047</v>
      </c>
      <c r="S22" s="20">
        <v>112204</v>
      </c>
      <c r="T22" s="19">
        <f>IF(M22="short",((R22-P22)+N22)/10,((P22-R22)+N22)/10)</f>
        <v>9.6999999999999993</v>
      </c>
      <c r="U22" s="19">
        <f>IF(M22="long",((S22-O22)-N22)/10,((O22-S22)-N22)/10)</f>
        <v>6.7</v>
      </c>
      <c r="W22" s="19">
        <f>-T22+(Q$3/10)</f>
        <v>-9.6999999999999993</v>
      </c>
      <c r="X22" s="19">
        <f>U22+(Q$3/10)</f>
        <v>6.7</v>
      </c>
      <c r="Y22" s="7">
        <f>IF(AND(M22="long",R22&lt;Q22),1, )</f>
        <v>1</v>
      </c>
      <c r="Z22" s="7">
        <f>IF(AND(M22="short",R22&gt;Q22),1, )</f>
        <v>0</v>
      </c>
      <c r="AA22" s="7">
        <f>Y22+Z22</f>
        <v>1</v>
      </c>
      <c r="AB22" s="7">
        <f>IF(OR(I22=1,K22=1),0,L22*AA22)</f>
        <v>0</v>
      </c>
      <c r="AC22" s="19">
        <f>IF(W22&lt;=-AC$3,-AC$3,0)</f>
        <v>0</v>
      </c>
      <c r="AD22" s="7">
        <f t="shared" si="0"/>
        <v>0</v>
      </c>
      <c r="AE22" s="19">
        <f>IF(AND(AC22=0,U22&gt;=AE$3-(N22/10)),0,-AC$3*AA22)</f>
        <v>-12</v>
      </c>
      <c r="AF22" s="19">
        <f>IF(AND(AC22=0,X22&gt;AF$3),AF$3*AA22,AE22*AA22)</f>
        <v>-12</v>
      </c>
      <c r="AG22" s="19">
        <f>AG21+AF22</f>
        <v>38</v>
      </c>
      <c r="AH22" s="7">
        <f>IF(AF22&gt;0,1, )</f>
        <v>0</v>
      </c>
      <c r="AI22" s="19">
        <f>IF(I22=1,AF22,)</f>
        <v>-12</v>
      </c>
      <c r="AJ22" s="19">
        <f>IF(K22=1,AF22, )</f>
        <v>0</v>
      </c>
      <c r="AK22" s="19">
        <f>IF(L22=1, ,AF22)</f>
        <v>0</v>
      </c>
      <c r="AL22" s="19">
        <f>AB22*AF22</f>
        <v>0</v>
      </c>
      <c r="AM22" s="19">
        <f>AM21+AL22</f>
        <v>64</v>
      </c>
      <c r="AN22" s="20">
        <f>IF(AL22&gt;0,1, )</f>
        <v>0</v>
      </c>
      <c r="AP22" s="12">
        <f>IF(B22=B21,AP21,AS21*AP$3)</f>
        <v>346.5</v>
      </c>
      <c r="AQ22" s="12">
        <f>INT(AP22/AQ$3)</f>
        <v>28</v>
      </c>
      <c r="AR22" s="12">
        <f>AL22*AQ22</f>
        <v>0</v>
      </c>
      <c r="AS22" s="12">
        <f>AS21+AR22</f>
        <v>11550</v>
      </c>
      <c r="AT22" s="12">
        <f>MAX(AS$4:AS22)</f>
        <v>11550</v>
      </c>
      <c r="AU22" s="8">
        <f>(AS22-AT22)/AT22</f>
        <v>0</v>
      </c>
      <c r="AW22" s="20">
        <v>112047</v>
      </c>
      <c r="AX22" s="20">
        <v>112204</v>
      </c>
      <c r="AY22" s="12">
        <f>IF(M22="long",((Q22-AW22)+N22)/10,((AW22-Q22)+N22)/10)</f>
        <v>9.6999999999999993</v>
      </c>
      <c r="AZ22" s="20">
        <f>IF(AY22&gt;=(N22/10),1, )</f>
        <v>1</v>
      </c>
      <c r="BA22" s="12">
        <f>IF(AY22&gt;BA$3,BA$3,AY22*AZ22)</f>
        <v>9.6999999999999993</v>
      </c>
      <c r="BB22" s="12">
        <f>IF(M22="long",((AX22-Q22)-N22)/10*AZ22,((Q22-AX22)-N22)/10*AZ22)</f>
        <v>6</v>
      </c>
      <c r="BC22" s="12">
        <f>IF(AND(BA22&lt;BA$3,BB22&gt;BC$3),BC$3,-BA22)</f>
        <v>-9.6999999999999993</v>
      </c>
      <c r="BD22" s="12">
        <f>BD21+BC22</f>
        <v>150.10000000000002</v>
      </c>
      <c r="BE22" s="12">
        <f>BC22*I22</f>
        <v>-9.6999999999999993</v>
      </c>
      <c r="BF22" s="12">
        <f>K22*BC22</f>
        <v>0</v>
      </c>
      <c r="BG22" s="12">
        <f>AB22*BC22</f>
        <v>0</v>
      </c>
      <c r="BH22" s="12">
        <f>BH21+BG22</f>
        <v>127.1</v>
      </c>
      <c r="BJ22" s="20">
        <f t="shared" si="1"/>
        <v>1</v>
      </c>
      <c r="BK22" s="12">
        <f t="shared" si="2"/>
        <v>-9.6999999999999993</v>
      </c>
      <c r="BM22" s="12">
        <f t="shared" si="3"/>
        <v>852.43</v>
      </c>
      <c r="BN22" s="12">
        <f t="shared" si="4"/>
        <v>42</v>
      </c>
      <c r="BO22" s="12">
        <f t="shared" si="5"/>
        <v>0</v>
      </c>
      <c r="BP22" s="12">
        <f t="shared" si="6"/>
        <v>8524.2999999999993</v>
      </c>
      <c r="BQ22" s="12">
        <f>MAX(BP$4:BP22)</f>
        <v>8524.2999999999993</v>
      </c>
      <c r="BR22" s="8">
        <f t="shared" si="7"/>
        <v>0</v>
      </c>
      <c r="BS22" s="20">
        <f t="shared" si="8"/>
        <v>0</v>
      </c>
      <c r="BT22" s="20">
        <f t="shared" si="9"/>
        <v>0</v>
      </c>
    </row>
    <row r="23" spans="1:72" x14ac:dyDescent="0.3">
      <c r="A23" s="1">
        <v>42646</v>
      </c>
      <c r="B23" s="1">
        <v>42647</v>
      </c>
      <c r="C23" s="1" t="s">
        <v>44</v>
      </c>
      <c r="D23" s="3">
        <v>945</v>
      </c>
      <c r="E23" s="3">
        <v>-200</v>
      </c>
      <c r="F23" s="3">
        <f>D23+E23</f>
        <v>745</v>
      </c>
      <c r="G23" s="20">
        <f>B23-A23</f>
        <v>1</v>
      </c>
      <c r="H23" s="3" t="s">
        <v>43</v>
      </c>
      <c r="L23" s="20">
        <f>IF(AND(F23&gt;=L$3,F23&lt;=L$4),0,1)</f>
        <v>1</v>
      </c>
      <c r="M23" s="20" t="s">
        <v>20</v>
      </c>
      <c r="N23" s="20">
        <v>10</v>
      </c>
      <c r="O23" s="20">
        <v>131600</v>
      </c>
      <c r="P23" s="20">
        <f>IF(M23="short",O23,O23+N23)</f>
        <v>131600</v>
      </c>
      <c r="Q23" s="20">
        <f>IF(M23="short",P23+Q$3,P23-Q$3)</f>
        <v>131600</v>
      </c>
      <c r="R23" s="20">
        <v>131725</v>
      </c>
      <c r="S23" s="20">
        <v>131549</v>
      </c>
      <c r="T23" s="19">
        <f>IF(M23="short",((R23-P23)+N23)/10,((P23-R23)+N23)/10)</f>
        <v>13.5</v>
      </c>
      <c r="U23" s="19">
        <f>IF(M23="long",((S23-O23)-N23)/10,((O23-S23)-N23)/10)</f>
        <v>4.0999999999999996</v>
      </c>
      <c r="W23" s="19">
        <f>-T23+(Q$3/10)</f>
        <v>-13.5</v>
      </c>
      <c r="X23" s="19">
        <f>U23+(Q$3/10)</f>
        <v>4.0999999999999996</v>
      </c>
      <c r="Y23" s="7">
        <f>IF(AND(M23="long",R23&lt;Q23),1, )</f>
        <v>0</v>
      </c>
      <c r="Z23" s="7">
        <f>IF(AND(M23="short",R23&gt;Q23),1, )</f>
        <v>1</v>
      </c>
      <c r="AA23" s="7">
        <f>Y23+Z23</f>
        <v>1</v>
      </c>
      <c r="AB23" s="7">
        <f>IF(OR(I23=1,K23=1),0,L23*AA23)</f>
        <v>1</v>
      </c>
      <c r="AC23" s="19">
        <f>IF(W23&lt;=-AC$3,-AC$3,0)</f>
        <v>-12</v>
      </c>
      <c r="AD23" s="7">
        <f t="shared" si="0"/>
        <v>0</v>
      </c>
      <c r="AE23" s="19">
        <f>IF(AND(AC23=0,U23&gt;=AE$3-(N23/10)),0,-AC$3*AA23)</f>
        <v>-12</v>
      </c>
      <c r="AF23" s="19">
        <f>IF(AND(AC23=0,X23&gt;AF$3),AF$3*AA23,AE23*AA23)</f>
        <v>-12</v>
      </c>
      <c r="AG23" s="19">
        <f>AG22+AF23</f>
        <v>26</v>
      </c>
      <c r="AH23" s="7">
        <f>IF(AF23&gt;0,1, )</f>
        <v>0</v>
      </c>
      <c r="AI23" s="19">
        <f>IF(I23=1,AF23,)</f>
        <v>0</v>
      </c>
      <c r="AJ23" s="19">
        <f>IF(K23=1,AF23, )</f>
        <v>0</v>
      </c>
      <c r="AK23" s="19">
        <f>IF(L23=1, ,AF23)</f>
        <v>0</v>
      </c>
      <c r="AL23" s="19">
        <f>AB23*AF23</f>
        <v>-12</v>
      </c>
      <c r="AM23" s="19">
        <f>AM22+AL23</f>
        <v>52</v>
      </c>
      <c r="AN23" s="20">
        <f>IF(AL23&gt;0,1, )</f>
        <v>0</v>
      </c>
      <c r="AP23" s="12">
        <f>IF(B23=B22,AP22,AS22*AP$3)</f>
        <v>346.5</v>
      </c>
      <c r="AQ23" s="12">
        <f>INT(AP23/AQ$3)</f>
        <v>28</v>
      </c>
      <c r="AR23" s="12">
        <f>AL23*AQ23</f>
        <v>-336</v>
      </c>
      <c r="AS23" s="12">
        <f>AS22+AR23</f>
        <v>11214</v>
      </c>
      <c r="AT23" s="12">
        <f>MAX(AS$4:AS23)</f>
        <v>11550</v>
      </c>
      <c r="AU23" s="8">
        <f>(AS23-AT23)/AT23</f>
        <v>-2.9090909090909091E-2</v>
      </c>
      <c r="AW23" s="20">
        <v>131725</v>
      </c>
      <c r="AX23" s="20">
        <v>131549</v>
      </c>
      <c r="AY23" s="12">
        <f>IF(M23="long",((Q23-AW23)+N23)/10,((AW23-Q23)+N23)/10)</f>
        <v>13.5</v>
      </c>
      <c r="AZ23" s="20">
        <f>IF(AY23&gt;=(N23/10),1, )</f>
        <v>1</v>
      </c>
      <c r="BA23" s="12">
        <f>IF(AY23&gt;BA$3,BA$3,AY23*AZ23)</f>
        <v>13.5</v>
      </c>
      <c r="BB23" s="12">
        <f>IF(M23="long",((AX23-Q23)-N23)/10*AZ23,((Q23-AX23)-N23)/10*AZ23)</f>
        <v>4.0999999999999996</v>
      </c>
      <c r="BC23" s="12">
        <f>IF(AND(BA23&lt;BA$3,BB23&gt;BC$3),BC$3,-BA23)</f>
        <v>-13.5</v>
      </c>
      <c r="BD23" s="12">
        <f>BD22+BC23</f>
        <v>136.60000000000002</v>
      </c>
      <c r="BE23" s="12">
        <f>BC23*I23</f>
        <v>0</v>
      </c>
      <c r="BF23" s="12">
        <f>K23*BC23</f>
        <v>0</v>
      </c>
      <c r="BG23" s="12">
        <f>AB23*BC23</f>
        <v>-13.5</v>
      </c>
      <c r="BH23" s="12">
        <f>BH22+BG23</f>
        <v>113.6</v>
      </c>
      <c r="BJ23" s="20">
        <f t="shared" si="1"/>
        <v>1</v>
      </c>
      <c r="BK23" s="12">
        <f t="shared" si="2"/>
        <v>-13.5</v>
      </c>
      <c r="BM23" s="12">
        <f t="shared" si="3"/>
        <v>852.43</v>
      </c>
      <c r="BN23" s="12">
        <f t="shared" si="4"/>
        <v>42</v>
      </c>
      <c r="BO23" s="12">
        <f t="shared" si="5"/>
        <v>-567</v>
      </c>
      <c r="BP23" s="12">
        <f t="shared" si="6"/>
        <v>7957.2999999999993</v>
      </c>
      <c r="BQ23" s="12">
        <f>MAX(BP$4:BP23)</f>
        <v>8524.2999999999993</v>
      </c>
      <c r="BR23" s="8">
        <f t="shared" si="7"/>
        <v>-6.6515725631430156E-2</v>
      </c>
      <c r="BS23" s="20">
        <f t="shared" si="8"/>
        <v>0</v>
      </c>
      <c r="BT23" s="20">
        <f t="shared" si="9"/>
        <v>-13.5</v>
      </c>
    </row>
    <row r="24" spans="1:72" x14ac:dyDescent="0.3">
      <c r="A24" s="1">
        <v>42646</v>
      </c>
      <c r="B24" s="1">
        <v>42647</v>
      </c>
      <c r="C24" s="1" t="s">
        <v>45</v>
      </c>
      <c r="D24" s="3">
        <v>705</v>
      </c>
      <c r="E24" s="3">
        <v>100</v>
      </c>
      <c r="F24" s="3">
        <f>D24+E24</f>
        <v>805</v>
      </c>
      <c r="G24" s="20">
        <f>B24-A24</f>
        <v>1</v>
      </c>
      <c r="H24" s="3" t="s">
        <v>17</v>
      </c>
      <c r="L24" s="20">
        <f>IF(AND(F24&gt;=L$3,F24&lt;=L$4),0,1)</f>
        <v>1</v>
      </c>
      <c r="M24" s="20" t="s">
        <v>21</v>
      </c>
      <c r="N24" s="20">
        <v>7</v>
      </c>
      <c r="O24" s="20">
        <v>111690</v>
      </c>
      <c r="P24" s="20">
        <f>IF(M24="short",O24,O24+N24)</f>
        <v>111697</v>
      </c>
      <c r="Q24" s="20">
        <f>IF(M24="short",P24+Q$3,P24-Q$3)</f>
        <v>111697</v>
      </c>
      <c r="R24" s="20">
        <v>111645</v>
      </c>
      <c r="S24" s="20">
        <v>111802</v>
      </c>
      <c r="T24" s="19">
        <f>IF(M24="short",((R24-P24)+N24)/10,((P24-R24)+N24)/10)</f>
        <v>5.9</v>
      </c>
      <c r="U24" s="19">
        <f>IF(M24="long",((S24-O24)-N24)/10,((O24-S24)-N24)/10)</f>
        <v>10.5</v>
      </c>
      <c r="W24" s="19">
        <f>-T24+(Q$3/10)</f>
        <v>-5.9</v>
      </c>
      <c r="X24" s="19">
        <f>U24+(Q$3/10)</f>
        <v>10.5</v>
      </c>
      <c r="Y24" s="7">
        <f>IF(AND(M24="long",R24&lt;Q24),1, )</f>
        <v>1</v>
      </c>
      <c r="Z24" s="7">
        <f>IF(AND(M24="short",R24&gt;Q24),1, )</f>
        <v>0</v>
      </c>
      <c r="AA24" s="7">
        <f>Y24+Z24</f>
        <v>1</v>
      </c>
      <c r="AB24" s="7">
        <f>IF(OR(I24=1,K24=1),0,L24*AA24)</f>
        <v>1</v>
      </c>
      <c r="AC24" s="19">
        <f>IF(W24&lt;=-AC$3,-AC$3,0)</f>
        <v>0</v>
      </c>
      <c r="AD24" s="7">
        <f t="shared" si="0"/>
        <v>0</v>
      </c>
      <c r="AE24" s="19">
        <f>IF(AND(AC24=0,U24&gt;=AE$3-(N24/10)),0,-AC$3*AA24)</f>
        <v>-12</v>
      </c>
      <c r="AF24" s="19">
        <f>IF(AND(AC24=0,X24&gt;AF$3),AF$3*AA24,AE24*AA24)</f>
        <v>10</v>
      </c>
      <c r="AG24" s="19">
        <f>AG23+AF24</f>
        <v>36</v>
      </c>
      <c r="AH24" s="7">
        <f>IF(AF24&gt;0,1, )</f>
        <v>1</v>
      </c>
      <c r="AI24" s="19">
        <f>IF(I24=1,AF24,)</f>
        <v>0</v>
      </c>
      <c r="AJ24" s="19">
        <f>IF(K24=1,AF24, )</f>
        <v>0</v>
      </c>
      <c r="AK24" s="19">
        <f>IF(L24=1, ,AF24)</f>
        <v>0</v>
      </c>
      <c r="AL24" s="19">
        <f>AB24*AF24</f>
        <v>10</v>
      </c>
      <c r="AM24" s="19">
        <f>AM23+AL24</f>
        <v>62</v>
      </c>
      <c r="AN24" s="20">
        <f>IF(AL24&gt;0,1, )</f>
        <v>1</v>
      </c>
      <c r="AP24" s="12">
        <f>IF(B24=B23,AP23,AS23*AP$3)</f>
        <v>346.5</v>
      </c>
      <c r="AQ24" s="12">
        <f>INT(AP24/AQ$3)</f>
        <v>28</v>
      </c>
      <c r="AR24" s="12">
        <f>AL24*AQ24</f>
        <v>280</v>
      </c>
      <c r="AS24" s="12">
        <f>AS23+AR24</f>
        <v>11494</v>
      </c>
      <c r="AT24" s="12">
        <f>MAX(AS$4:AS24)</f>
        <v>11550</v>
      </c>
      <c r="AU24" s="8">
        <f>(AS24-AT24)/AT24</f>
        <v>-4.8484848484848485E-3</v>
      </c>
      <c r="AW24" s="20">
        <v>111645</v>
      </c>
      <c r="AX24" s="20">
        <v>111802</v>
      </c>
      <c r="AY24" s="12">
        <f>IF(M24="long",((Q24-AW24)+N24)/10,((AW24-Q24)+N24)/10)</f>
        <v>5.9</v>
      </c>
      <c r="AZ24" s="20">
        <f>IF(AY24&gt;=(N24/10),1, )</f>
        <v>1</v>
      </c>
      <c r="BA24" s="12">
        <f>IF(AY24&gt;BA$3,BA$3,AY24*AZ24)</f>
        <v>5.9</v>
      </c>
      <c r="BB24" s="12">
        <f>IF(M24="long",((AX24-Q24)-N24)/10*AZ24,((Q24-AX24)-N24)/10*AZ24)</f>
        <v>9.8000000000000007</v>
      </c>
      <c r="BC24" s="12">
        <f>IF(AND(BA24&lt;BA$3,BB24&gt;BC$3),BC$3,-BA24)</f>
        <v>-5.9</v>
      </c>
      <c r="BD24" s="12">
        <f>BD23+BC24</f>
        <v>130.70000000000002</v>
      </c>
      <c r="BE24" s="12">
        <f>BC24*I24</f>
        <v>0</v>
      </c>
      <c r="BF24" s="12">
        <f>K24*BC24</f>
        <v>0</v>
      </c>
      <c r="BG24" s="12">
        <f>AB24*BC24</f>
        <v>-5.9</v>
      </c>
      <c r="BH24" s="12">
        <f>BH23+BG24</f>
        <v>107.69999999999999</v>
      </c>
      <c r="BJ24" s="20">
        <f t="shared" si="1"/>
        <v>1</v>
      </c>
      <c r="BK24" s="12">
        <f t="shared" si="2"/>
        <v>-5.9</v>
      </c>
      <c r="BM24" s="12">
        <f t="shared" si="3"/>
        <v>852.43</v>
      </c>
      <c r="BN24" s="12">
        <f t="shared" si="4"/>
        <v>42</v>
      </c>
      <c r="BO24" s="12">
        <f t="shared" si="5"/>
        <v>-247.8</v>
      </c>
      <c r="BP24" s="12">
        <f t="shared" si="6"/>
        <v>7709.4999999999991</v>
      </c>
      <c r="BQ24" s="12">
        <f>MAX(BP$4:BP24)</f>
        <v>8524.2999999999993</v>
      </c>
      <c r="BR24" s="8">
        <f t="shared" si="7"/>
        <v>-9.5585561277758913E-2</v>
      </c>
      <c r="BS24" s="20">
        <f t="shared" si="8"/>
        <v>0</v>
      </c>
      <c r="BT24" s="20">
        <f t="shared" si="9"/>
        <v>-5.9</v>
      </c>
    </row>
    <row r="25" spans="1:72" x14ac:dyDescent="0.3">
      <c r="A25" s="1">
        <v>42647</v>
      </c>
      <c r="B25" s="1">
        <v>42647</v>
      </c>
      <c r="C25" s="1" t="s">
        <v>45</v>
      </c>
      <c r="D25" s="3">
        <v>1535</v>
      </c>
      <c r="E25" s="3">
        <v>100</v>
      </c>
      <c r="F25" s="3">
        <f>D25+E25</f>
        <v>1635</v>
      </c>
      <c r="G25" s="20">
        <f>B25-A25</f>
        <v>0</v>
      </c>
      <c r="H25" s="3" t="s">
        <v>17</v>
      </c>
      <c r="I25" s="20">
        <v>1</v>
      </c>
      <c r="J25" s="20">
        <v>21</v>
      </c>
      <c r="K25" s="20">
        <v>1</v>
      </c>
      <c r="L25" s="20">
        <f>IF(AND(F25&gt;=L$3,F25&lt;=L$4),0,1)</f>
        <v>1</v>
      </c>
      <c r="M25" s="20" t="s">
        <v>20</v>
      </c>
      <c r="N25" s="20">
        <v>7</v>
      </c>
      <c r="O25" s="20">
        <v>112150</v>
      </c>
      <c r="P25" s="20">
        <f>IF(M25="short",O25,O25+N25)</f>
        <v>112150</v>
      </c>
      <c r="Q25" s="20">
        <f>IF(M25="short",P25+Q$3,P25-Q$3)</f>
        <v>112150</v>
      </c>
      <c r="R25" s="20">
        <v>112143</v>
      </c>
      <c r="S25" s="20">
        <v>111787</v>
      </c>
      <c r="T25" s="19">
        <f>IF(M25="short",((R25-P25)+N25)/10,((P25-R25)+N25)/10)</f>
        <v>0</v>
      </c>
      <c r="U25" s="19">
        <f>IF(M25="long",((S25-O25)-N25)/10,((O25-S25)-N25)/10)</f>
        <v>35.6</v>
      </c>
      <c r="W25" s="19">
        <f>-T25+(Q$3/10)</f>
        <v>0</v>
      </c>
      <c r="X25" s="19">
        <f>U25+(Q$3/10)</f>
        <v>35.6</v>
      </c>
      <c r="Y25" s="7">
        <f>IF(AND(M25="long",R25&lt;Q25),1, )</f>
        <v>0</v>
      </c>
      <c r="Z25" s="7">
        <f>IF(AND(M25="short",R25&gt;Q25),1, )</f>
        <v>0</v>
      </c>
      <c r="AA25" s="7">
        <f>Y25+Z25</f>
        <v>0</v>
      </c>
      <c r="AB25" s="7">
        <f>IF(OR(I25=1,K25=1),0,L25*AA25)</f>
        <v>0</v>
      </c>
      <c r="AC25" s="19">
        <f>IF(W25&lt;=-AC$3,-AC$3,0)</f>
        <v>0</v>
      </c>
      <c r="AD25" s="7">
        <f t="shared" si="0"/>
        <v>0</v>
      </c>
      <c r="AE25" s="19">
        <f>IF(AND(AC25=0,U25&gt;=AE$3-(N25/10)),0,-AC$3*AA25)</f>
        <v>0</v>
      </c>
      <c r="AF25" s="19">
        <f>IF(AND(AC25=0,X25&gt;AF$3),AF$3*AA25,AE25*AA25)</f>
        <v>0</v>
      </c>
      <c r="AG25" s="19">
        <f>AG24+AF25</f>
        <v>36</v>
      </c>
      <c r="AH25" s="7">
        <f>IF(AF25&gt;0,1, )</f>
        <v>0</v>
      </c>
      <c r="AI25" s="19">
        <f>IF(I25=1,AF25,)</f>
        <v>0</v>
      </c>
      <c r="AJ25" s="19">
        <f>IF(K25=1,AF25, )</f>
        <v>0</v>
      </c>
      <c r="AK25" s="19">
        <f>IF(L25=1, ,AF25)</f>
        <v>0</v>
      </c>
      <c r="AL25" s="19">
        <f>AB25*AF25</f>
        <v>0</v>
      </c>
      <c r="AM25" s="19">
        <f>AM24+AL25</f>
        <v>62</v>
      </c>
      <c r="AN25" s="20">
        <f>IF(AL25&gt;0,1, )</f>
        <v>0</v>
      </c>
      <c r="AP25" s="12">
        <f>IF(B25=B24,AP24,AS24*AP$3)</f>
        <v>346.5</v>
      </c>
      <c r="AQ25" s="12">
        <f>INT(AP25/AQ$3)</f>
        <v>28</v>
      </c>
      <c r="AR25" s="12">
        <f>AL25*AQ25</f>
        <v>0</v>
      </c>
      <c r="AS25" s="12">
        <f>AS24+AR25</f>
        <v>11494</v>
      </c>
      <c r="AT25" s="12">
        <f>MAX(AS$4:AS25)</f>
        <v>11550</v>
      </c>
      <c r="AU25" s="8">
        <f>(AS25-AT25)/AT25</f>
        <v>-4.8484848484848485E-3</v>
      </c>
      <c r="AW25" s="20">
        <v>112143</v>
      </c>
      <c r="AX25" s="20">
        <v>111787</v>
      </c>
      <c r="AY25" s="12">
        <f>IF(M25="long",((Q25-AW25)+N25)/10,((AW25-Q25)+N25)/10)</f>
        <v>0</v>
      </c>
      <c r="AZ25" s="20">
        <f>IF(AY25&gt;=(N25/10),1, )</f>
        <v>0</v>
      </c>
      <c r="BA25" s="12">
        <f>IF(AY25&gt;BA$3,BA$3,AY25*AZ25)</f>
        <v>0</v>
      </c>
      <c r="BB25" s="12">
        <f>IF(M25="long",((AX25-Q25)-N25)/10*AZ25,((Q25-AX25)-N25)/10*AZ25)</f>
        <v>0</v>
      </c>
      <c r="BC25" s="12">
        <f>IF(AND(BA25&lt;BA$3,BB25&gt;BC$3),BC$3,-BA25)</f>
        <v>0</v>
      </c>
      <c r="BD25" s="12">
        <f>BD24+BC25</f>
        <v>130.70000000000002</v>
      </c>
      <c r="BE25" s="12">
        <f>BC25*I25</f>
        <v>0</v>
      </c>
      <c r="BF25" s="12">
        <f>K25*BC25</f>
        <v>0</v>
      </c>
      <c r="BG25" s="12">
        <f>AB25*BC25</f>
        <v>0</v>
      </c>
      <c r="BH25" s="12">
        <f>BH24+BG25</f>
        <v>107.69999999999999</v>
      </c>
      <c r="BJ25" s="20">
        <f t="shared" si="1"/>
        <v>0</v>
      </c>
      <c r="BK25" s="12">
        <f t="shared" si="2"/>
        <v>0</v>
      </c>
      <c r="BM25" s="12">
        <f t="shared" si="3"/>
        <v>852.43</v>
      </c>
      <c r="BN25" s="12">
        <f t="shared" si="4"/>
        <v>42</v>
      </c>
      <c r="BO25" s="12">
        <f t="shared" si="5"/>
        <v>0</v>
      </c>
      <c r="BP25" s="12">
        <f t="shared" si="6"/>
        <v>7709.4999999999991</v>
      </c>
      <c r="BQ25" s="12">
        <f>MAX(BP$4:BP25)</f>
        <v>8524.2999999999993</v>
      </c>
      <c r="BR25" s="8">
        <f t="shared" si="7"/>
        <v>-9.5585561277758913E-2</v>
      </c>
      <c r="BS25" s="20">
        <f t="shared" si="8"/>
        <v>0</v>
      </c>
      <c r="BT25" s="20">
        <f t="shared" si="9"/>
        <v>0</v>
      </c>
    </row>
    <row r="26" spans="1:72" x14ac:dyDescent="0.3">
      <c r="A26" s="1">
        <v>42646</v>
      </c>
      <c r="B26" s="1">
        <v>42647</v>
      </c>
      <c r="C26" s="1" t="s">
        <v>44</v>
      </c>
      <c r="D26" s="3">
        <v>1915</v>
      </c>
      <c r="E26" s="3">
        <v>-200</v>
      </c>
      <c r="F26" s="3">
        <f>D26+E26</f>
        <v>1715</v>
      </c>
      <c r="G26" s="20">
        <f>B26-A26</f>
        <v>1</v>
      </c>
      <c r="H26" s="3" t="s">
        <v>37</v>
      </c>
      <c r="L26" s="20">
        <f>IF(AND(F26&gt;=L$3,F26&lt;=L$4),0,1)</f>
        <v>1</v>
      </c>
      <c r="M26" s="20" t="s">
        <v>21</v>
      </c>
      <c r="N26" s="20">
        <v>8</v>
      </c>
      <c r="O26" s="20">
        <v>76240</v>
      </c>
      <c r="P26" s="20">
        <f>IF(M26="short",O26,O26+N26)</f>
        <v>76248</v>
      </c>
      <c r="Q26" s="20">
        <f>IF(M26="short",P26+Q$3,P26-Q$3)</f>
        <v>76248</v>
      </c>
      <c r="R26" s="20">
        <v>76057</v>
      </c>
      <c r="S26" s="20">
        <v>76440</v>
      </c>
      <c r="T26" s="19">
        <f>IF(M26="short",((R26-P26)+N26)/10,((P26-R26)+N26)/10)</f>
        <v>19.899999999999999</v>
      </c>
      <c r="U26" s="19">
        <f>IF(M26="long",((S26-O26)-N26)/10,((O26-S26)-N26)/10)</f>
        <v>19.2</v>
      </c>
      <c r="W26" s="19">
        <f>-T26+(Q$3/10)</f>
        <v>-19.899999999999999</v>
      </c>
      <c r="X26" s="19">
        <f>U26+(Q$3/10)</f>
        <v>19.2</v>
      </c>
      <c r="Y26" s="7">
        <f>IF(AND(M26="long",R26&lt;Q26),1, )</f>
        <v>1</v>
      </c>
      <c r="Z26" s="7">
        <f>IF(AND(M26="short",R26&gt;Q26),1, )</f>
        <v>0</v>
      </c>
      <c r="AA26" s="7">
        <f>Y26+Z26</f>
        <v>1</v>
      </c>
      <c r="AB26" s="7">
        <f>IF(OR(I26=1,K26=1),0,L26*AA26)</f>
        <v>1</v>
      </c>
      <c r="AC26" s="19">
        <f>IF(W26&lt;=-AC$3,-AC$3,0)</f>
        <v>-12</v>
      </c>
      <c r="AD26" s="7">
        <f t="shared" si="0"/>
        <v>0</v>
      </c>
      <c r="AE26" s="19">
        <f>IF(AND(AC26=0,U26&gt;=AE$3-(N26/10)),0,-AC$3*AA26)</f>
        <v>-12</v>
      </c>
      <c r="AF26" s="19">
        <f>IF(AND(AC26=0,X26&gt;AF$3),AF$3*AA26,AE26*AA26)</f>
        <v>-12</v>
      </c>
      <c r="AG26" s="19">
        <f>AG25+AF26</f>
        <v>24</v>
      </c>
      <c r="AH26" s="7">
        <f>IF(AF26&gt;0,1, )</f>
        <v>0</v>
      </c>
      <c r="AI26" s="19">
        <f>IF(I26=1,AF26,)</f>
        <v>0</v>
      </c>
      <c r="AJ26" s="19">
        <f>IF(K26=1,AF26, )</f>
        <v>0</v>
      </c>
      <c r="AK26" s="19">
        <f>IF(L26=1, ,AF26)</f>
        <v>0</v>
      </c>
      <c r="AL26" s="19">
        <f>AB26*AF26</f>
        <v>-12</v>
      </c>
      <c r="AM26" s="19">
        <f>AM25+AL26</f>
        <v>50</v>
      </c>
      <c r="AN26" s="20">
        <f>IF(AL26&gt;0,1, )</f>
        <v>0</v>
      </c>
      <c r="AP26" s="12">
        <f>IF(B26=B25,AP25,AS25*AP$3)</f>
        <v>346.5</v>
      </c>
      <c r="AQ26" s="12">
        <f>INT(AP26/AQ$3)</f>
        <v>28</v>
      </c>
      <c r="AR26" s="12">
        <f>AL26*AQ26</f>
        <v>-336</v>
      </c>
      <c r="AS26" s="12">
        <f>AS25+AR26</f>
        <v>11158</v>
      </c>
      <c r="AT26" s="12">
        <f>MAX(AS$4:AS26)</f>
        <v>11550</v>
      </c>
      <c r="AU26" s="8">
        <f>(AS26-AT26)/AT26</f>
        <v>-3.3939393939393943E-2</v>
      </c>
      <c r="AW26" s="20">
        <v>76228</v>
      </c>
      <c r="AX26" s="20">
        <v>76296</v>
      </c>
      <c r="AY26" s="12">
        <f>IF(M26="long",((Q26-AW26)+N26)/10,((AW26-Q26)+N26)/10)</f>
        <v>2.8</v>
      </c>
      <c r="AZ26" s="20">
        <f>IF(AY26&gt;=(N26/10),1, )</f>
        <v>1</v>
      </c>
      <c r="BA26" s="12">
        <f>IF(AY26&gt;BA$3,BA$3,AY26*AZ26)</f>
        <v>2.8</v>
      </c>
      <c r="BB26" s="12">
        <f>IF(M26="long",((AX26-Q26)-N26)/10*AZ26,((Q26-AX26)-N26)/10*AZ26)</f>
        <v>4</v>
      </c>
      <c r="BC26" s="12">
        <f>IF(AND(BA26&lt;BA$3,BB26&gt;BC$3),BC$3,-BA26)</f>
        <v>-2.8</v>
      </c>
      <c r="BD26" s="12">
        <f>BD25+BC26</f>
        <v>127.90000000000002</v>
      </c>
      <c r="BE26" s="12">
        <f>BC26*I26</f>
        <v>0</v>
      </c>
      <c r="BF26" s="12">
        <f>K26*BC26</f>
        <v>0</v>
      </c>
      <c r="BG26" s="12">
        <f>AB26*BC26</f>
        <v>-2.8</v>
      </c>
      <c r="BH26" s="12">
        <f>BH25+BG26</f>
        <v>104.89999999999999</v>
      </c>
      <c r="BJ26" s="20">
        <f t="shared" si="1"/>
        <v>1</v>
      </c>
      <c r="BK26" s="12">
        <f t="shared" si="2"/>
        <v>-2.8</v>
      </c>
      <c r="BM26" s="12">
        <f t="shared" si="3"/>
        <v>852.43</v>
      </c>
      <c r="BN26" s="12">
        <f t="shared" si="4"/>
        <v>42</v>
      </c>
      <c r="BO26" s="12">
        <f t="shared" si="5"/>
        <v>-117.6</v>
      </c>
      <c r="BP26" s="12">
        <f t="shared" si="6"/>
        <v>7591.8999999999987</v>
      </c>
      <c r="BQ26" s="12">
        <f>MAX(BP$4:BP26)</f>
        <v>8524.2999999999993</v>
      </c>
      <c r="BR26" s="8">
        <f t="shared" si="7"/>
        <v>-0.10938141548279631</v>
      </c>
      <c r="BS26" s="20">
        <f t="shared" si="8"/>
        <v>0</v>
      </c>
      <c r="BT26" s="20">
        <f t="shared" si="9"/>
        <v>-2.8</v>
      </c>
    </row>
    <row r="27" spans="1:72" x14ac:dyDescent="0.3">
      <c r="A27" s="1">
        <v>42647</v>
      </c>
      <c r="B27" s="1">
        <v>42647</v>
      </c>
      <c r="C27" s="1" t="s">
        <v>44</v>
      </c>
      <c r="D27" s="3">
        <v>2000</v>
      </c>
      <c r="E27" s="3">
        <v>-200</v>
      </c>
      <c r="F27" s="3">
        <f>D27+E27</f>
        <v>1800</v>
      </c>
      <c r="G27" s="20">
        <f>B27-A27</f>
        <v>0</v>
      </c>
      <c r="H27" s="3" t="s">
        <v>43</v>
      </c>
      <c r="L27" s="20">
        <f>IF(AND(F27&gt;=L$3,F27&lt;=L$4),0,1)</f>
        <v>1</v>
      </c>
      <c r="M27" s="20" t="s">
        <v>20</v>
      </c>
      <c r="N27" s="20">
        <v>10</v>
      </c>
      <c r="O27" s="20">
        <v>132190</v>
      </c>
      <c r="P27" s="20">
        <f>IF(M27="short",O27,O27+N27)</f>
        <v>132190</v>
      </c>
      <c r="Q27" s="20">
        <f>IF(M27="short",P27+Q$3,P27-Q$3)</f>
        <v>132190</v>
      </c>
      <c r="R27" s="20">
        <v>132146</v>
      </c>
      <c r="S27" s="20">
        <v>131712</v>
      </c>
      <c r="T27" s="19">
        <f>IF(M27="short",((R27-P27)+N27)/10,((P27-R27)+N27)/10)</f>
        <v>-3.4</v>
      </c>
      <c r="U27" s="19">
        <f>IF(M27="long",((S27-O27)-N27)/10,((O27-S27)-N27)/10)</f>
        <v>46.8</v>
      </c>
      <c r="W27" s="19">
        <f>-T27+(Q$3/10)</f>
        <v>3.4</v>
      </c>
      <c r="X27" s="19">
        <f>U27+(Q$3/10)</f>
        <v>46.8</v>
      </c>
      <c r="Y27" s="7">
        <f>IF(AND(M27="long",R27&lt;Q27),1, )</f>
        <v>0</v>
      </c>
      <c r="Z27" s="7">
        <f>IF(AND(M27="short",R27&gt;Q27),1, )</f>
        <v>0</v>
      </c>
      <c r="AA27" s="7">
        <f>Y27+Z27</f>
        <v>0</v>
      </c>
      <c r="AB27" s="7">
        <f>IF(OR(I27=1,K27=1),0,L27*AA27)</f>
        <v>0</v>
      </c>
      <c r="AC27" s="19">
        <f>IF(W27&lt;=-AC$3,-AC$3,0)</f>
        <v>0</v>
      </c>
      <c r="AD27" s="7">
        <f t="shared" si="0"/>
        <v>0</v>
      </c>
      <c r="AE27" s="19">
        <f>IF(AND(AC27=0,U27&gt;=AE$3-(N27/10)),0,-AC$3*AA27)</f>
        <v>0</v>
      </c>
      <c r="AF27" s="19">
        <f>IF(AND(AC27=0,X27&gt;AF$3),AF$3*AA27,AE27*AA27)</f>
        <v>0</v>
      </c>
      <c r="AG27" s="19">
        <f>AG26+AF27</f>
        <v>24</v>
      </c>
      <c r="AH27" s="7">
        <f>IF(AF27&gt;0,1, )</f>
        <v>0</v>
      </c>
      <c r="AI27" s="19">
        <f>IF(I27=1,AF27,)</f>
        <v>0</v>
      </c>
      <c r="AJ27" s="19">
        <f>IF(K27=1,AF27, )</f>
        <v>0</v>
      </c>
      <c r="AK27" s="19">
        <f>IF(L27=1, ,AF27)</f>
        <v>0</v>
      </c>
      <c r="AL27" s="19">
        <f>AB27*AF27</f>
        <v>0</v>
      </c>
      <c r="AM27" s="19">
        <f>AM26+AL27</f>
        <v>50</v>
      </c>
      <c r="AN27" s="20">
        <f>IF(AL27&gt;0,1, )</f>
        <v>0</v>
      </c>
      <c r="AP27" s="12">
        <f>IF(B27=B26,AP26,AS26*AP$3)</f>
        <v>346.5</v>
      </c>
      <c r="AQ27" s="12">
        <f>INT(AP27/AQ$3)</f>
        <v>28</v>
      </c>
      <c r="AR27" s="12">
        <f>AL27*AQ27</f>
        <v>0</v>
      </c>
      <c r="AS27" s="12">
        <f>AS26+AR27</f>
        <v>11158</v>
      </c>
      <c r="AT27" s="12">
        <f>MAX(AS$4:AS27)</f>
        <v>11550</v>
      </c>
      <c r="AU27" s="8">
        <f>(AS27-AT27)/AT27</f>
        <v>-3.3939393939393943E-2</v>
      </c>
      <c r="AW27" s="20">
        <v>132146</v>
      </c>
      <c r="AX27" s="20">
        <v>131712</v>
      </c>
      <c r="AY27" s="12">
        <f>IF(M27="long",((Q27-AW27)+N27)/10,((AW27-Q27)+N27)/10)</f>
        <v>-3.4</v>
      </c>
      <c r="AZ27" s="20">
        <f>IF(AY27&gt;=(N27/10),1, )</f>
        <v>0</v>
      </c>
      <c r="BA27" s="12">
        <f>IF(AY27&gt;BA$3,BA$3,AY27*AZ27)</f>
        <v>0</v>
      </c>
      <c r="BB27" s="12">
        <f>IF(M27="long",((AX27-Q27)-N27)/10*AZ27,((Q27-AX27)-N27)/10*AZ27)</f>
        <v>0</v>
      </c>
      <c r="BC27" s="12">
        <f>IF(AND(BA27&lt;BA$3,BB27&gt;BC$3),BC$3,-BA27)</f>
        <v>0</v>
      </c>
      <c r="BD27" s="12">
        <f>BD26+BC27</f>
        <v>127.90000000000002</v>
      </c>
      <c r="BE27" s="12">
        <f>BC27*I27</f>
        <v>0</v>
      </c>
      <c r="BF27" s="12">
        <f>K27*BC27</f>
        <v>0</v>
      </c>
      <c r="BG27" s="12">
        <f>AB27*BC27</f>
        <v>0</v>
      </c>
      <c r="BH27" s="12">
        <f>BH26+BG27</f>
        <v>104.89999999999999</v>
      </c>
      <c r="BJ27" s="20">
        <f t="shared" si="1"/>
        <v>0</v>
      </c>
      <c r="BK27" s="12">
        <f t="shared" si="2"/>
        <v>0</v>
      </c>
      <c r="BM27" s="12">
        <f t="shared" si="3"/>
        <v>852.43</v>
      </c>
      <c r="BN27" s="12">
        <f t="shared" si="4"/>
        <v>42</v>
      </c>
      <c r="BO27" s="12">
        <f t="shared" si="5"/>
        <v>0</v>
      </c>
      <c r="BP27" s="12">
        <f t="shared" si="6"/>
        <v>7591.8999999999987</v>
      </c>
      <c r="BQ27" s="12">
        <f>MAX(BP$4:BP27)</f>
        <v>8524.2999999999993</v>
      </c>
      <c r="BR27" s="8">
        <f t="shared" si="7"/>
        <v>-0.10938141548279631</v>
      </c>
      <c r="BS27" s="20">
        <f t="shared" si="8"/>
        <v>0</v>
      </c>
      <c r="BT27" s="20">
        <f t="shared" si="9"/>
        <v>0</v>
      </c>
    </row>
    <row r="28" spans="1:72" x14ac:dyDescent="0.3">
      <c r="A28" s="1">
        <v>42648</v>
      </c>
      <c r="B28" s="1">
        <v>42648</v>
      </c>
      <c r="C28" s="1" t="s">
        <v>44</v>
      </c>
      <c r="D28" s="3">
        <v>1520</v>
      </c>
      <c r="E28" s="3">
        <v>-200</v>
      </c>
      <c r="F28" s="3">
        <f>D28+E28</f>
        <v>1320</v>
      </c>
      <c r="G28" s="20">
        <f>B28-A28</f>
        <v>0</v>
      </c>
      <c r="H28" s="3" t="s">
        <v>38</v>
      </c>
      <c r="L28" s="20">
        <f>IF(AND(F28&gt;=L$3,F28&lt;=L$4),0,1)</f>
        <v>1</v>
      </c>
      <c r="M28" s="20" t="s">
        <v>21</v>
      </c>
      <c r="N28" s="20">
        <v>7</v>
      </c>
      <c r="O28" s="20">
        <v>102830</v>
      </c>
      <c r="P28" s="20">
        <f>IF(M28="short",O28,O28+N28)</f>
        <v>102837</v>
      </c>
      <c r="Q28" s="20">
        <f>IF(M28="short",P28+Q$3,P28-Q$3)</f>
        <v>102837</v>
      </c>
      <c r="R28" s="20">
        <v>102846</v>
      </c>
      <c r="S28" s="20">
        <v>103660</v>
      </c>
      <c r="T28" s="19">
        <f>IF(M28="short",((R28-P28)+N28)/10,((P28-R28)+N28)/10)</f>
        <v>-0.2</v>
      </c>
      <c r="U28" s="19">
        <f>IF(M28="long",((S28-O28)-N28)/10,((O28-S28)-N28)/10)</f>
        <v>82.3</v>
      </c>
      <c r="W28" s="19">
        <f>-T28+(Q$3/10)</f>
        <v>0.2</v>
      </c>
      <c r="X28" s="19">
        <f>U28+(Q$3/10)</f>
        <v>82.3</v>
      </c>
      <c r="Y28" s="7">
        <f>IF(AND(M28="long",R28&lt;Q28),1, )</f>
        <v>0</v>
      </c>
      <c r="Z28" s="7">
        <f>IF(AND(M28="short",R28&gt;Q28),1, )</f>
        <v>0</v>
      </c>
      <c r="AA28" s="7">
        <f>Y28+Z28</f>
        <v>0</v>
      </c>
      <c r="AB28" s="7">
        <f>IF(OR(I28=1,K28=1),0,L28*AA28)</f>
        <v>0</v>
      </c>
      <c r="AC28" s="19">
        <f>IF(W28&lt;=-AC$3,-AC$3,0)</f>
        <v>0</v>
      </c>
      <c r="AD28" s="7">
        <f t="shared" si="0"/>
        <v>0</v>
      </c>
      <c r="AE28" s="19">
        <f>IF(AND(AC28=0,U28&gt;=AE$3-(N28/10)),0,-AC$3*AA28)</f>
        <v>0</v>
      </c>
      <c r="AF28" s="19">
        <f>IF(AND(AC28=0,X28&gt;AF$3),AF$3*AA28,AE28*AA28)</f>
        <v>0</v>
      </c>
      <c r="AG28" s="19">
        <f>AG27+AF28</f>
        <v>24</v>
      </c>
      <c r="AH28" s="7">
        <f>IF(AF28&gt;0,1, )</f>
        <v>0</v>
      </c>
      <c r="AI28" s="19">
        <f>IF(I28=1,AF28,)</f>
        <v>0</v>
      </c>
      <c r="AJ28" s="19">
        <f>IF(K28=1,AF28, )</f>
        <v>0</v>
      </c>
      <c r="AK28" s="19">
        <f>IF(L28=1, ,AF28)</f>
        <v>0</v>
      </c>
      <c r="AL28" s="19">
        <f>AB28*AF28</f>
        <v>0</v>
      </c>
      <c r="AM28" s="19">
        <f>AM27+AL28</f>
        <v>50</v>
      </c>
      <c r="AN28" s="20">
        <f>IF(AL28&gt;0,1, )</f>
        <v>0</v>
      </c>
      <c r="AP28" s="12">
        <f>IF(B28=B27,AP27,AS27*AP$3)</f>
        <v>334.74</v>
      </c>
      <c r="AQ28" s="12">
        <f>INT(AP28/AQ$3)</f>
        <v>27</v>
      </c>
      <c r="AR28" s="12">
        <f>AL28*AQ28</f>
        <v>0</v>
      </c>
      <c r="AS28" s="12">
        <f>AS27+AR28</f>
        <v>11158</v>
      </c>
      <c r="AT28" s="12">
        <f>MAX(AS$4:AS28)</f>
        <v>11550</v>
      </c>
      <c r="AU28" s="8">
        <f>(AS28-AT28)/AT28</f>
        <v>-3.3939393939393943E-2</v>
      </c>
      <c r="AW28" s="20">
        <v>102846</v>
      </c>
      <c r="AX28" s="20">
        <v>103660</v>
      </c>
      <c r="AY28" s="12">
        <f>IF(M28="long",((Q28-AW28)+N28)/10,((AW28-Q28)+N28)/10)</f>
        <v>-0.2</v>
      </c>
      <c r="AZ28" s="20">
        <f>IF(AY28&gt;=(N28/10),1, )</f>
        <v>0</v>
      </c>
      <c r="BA28" s="12">
        <f>IF(AY28&gt;BA$3,BA$3,AY28*AZ28)</f>
        <v>0</v>
      </c>
      <c r="BB28" s="12">
        <f>IF(M28="long",((AX28-Q28)-N28)/10*AZ28,((Q28-AX28)-N28)/10*AZ28)</f>
        <v>0</v>
      </c>
      <c r="BC28" s="12">
        <f>IF(AND(BA28&lt;BA$3,BB28&gt;BC$3),BC$3,-BA28)</f>
        <v>0</v>
      </c>
      <c r="BD28" s="12">
        <f>BD27+BC28</f>
        <v>127.90000000000002</v>
      </c>
      <c r="BE28" s="12">
        <f>BC28*I28</f>
        <v>0</v>
      </c>
      <c r="BF28" s="12">
        <f>K28*BC28</f>
        <v>0</v>
      </c>
      <c r="BG28" s="12">
        <f>AB28*BC28</f>
        <v>0</v>
      </c>
      <c r="BH28" s="12">
        <f>BH27+BG28</f>
        <v>104.89999999999999</v>
      </c>
      <c r="BJ28" s="20">
        <f t="shared" si="1"/>
        <v>0</v>
      </c>
      <c r="BK28" s="12">
        <f t="shared" si="2"/>
        <v>0</v>
      </c>
      <c r="BM28" s="12">
        <f t="shared" si="3"/>
        <v>759.18999999999994</v>
      </c>
      <c r="BN28" s="12">
        <f t="shared" si="4"/>
        <v>37</v>
      </c>
      <c r="BO28" s="12">
        <f t="shared" si="5"/>
        <v>0</v>
      </c>
      <c r="BP28" s="12">
        <f t="shared" si="6"/>
        <v>7591.8999999999987</v>
      </c>
      <c r="BQ28" s="12">
        <f>MAX(BP$4:BP28)</f>
        <v>8524.2999999999993</v>
      </c>
      <c r="BR28" s="8">
        <f t="shared" si="7"/>
        <v>-0.10938141548279631</v>
      </c>
      <c r="BS28" s="20">
        <f t="shared" si="8"/>
        <v>0</v>
      </c>
      <c r="BT28" s="20">
        <f t="shared" si="9"/>
        <v>0</v>
      </c>
    </row>
    <row r="29" spans="1:72" x14ac:dyDescent="0.3">
      <c r="A29" s="1">
        <v>42648</v>
      </c>
      <c r="B29" s="1">
        <v>42648</v>
      </c>
      <c r="C29" s="1" t="s">
        <v>45</v>
      </c>
      <c r="D29" s="3">
        <v>1400</v>
      </c>
      <c r="E29" s="3">
        <v>100</v>
      </c>
      <c r="F29" s="3">
        <f>D29+E29</f>
        <v>1500</v>
      </c>
      <c r="G29" s="20">
        <f>B29-A29</f>
        <v>0</v>
      </c>
      <c r="H29" s="3" t="s">
        <v>17</v>
      </c>
      <c r="L29" s="20">
        <f>IF(AND(F29&gt;=L$3,F29&lt;=L$4),0,1)</f>
        <v>1</v>
      </c>
      <c r="M29" s="20" t="s">
        <v>21</v>
      </c>
      <c r="N29" s="20">
        <v>7</v>
      </c>
      <c r="O29" s="20">
        <v>111940</v>
      </c>
      <c r="P29" s="20">
        <f>IF(M29="short",O29,O29+N29)</f>
        <v>111947</v>
      </c>
      <c r="Q29" s="20">
        <f>IF(M29="short",P29+Q$3,P29-Q$3)</f>
        <v>111947</v>
      </c>
      <c r="R29" s="20">
        <v>111891</v>
      </c>
      <c r="S29" s="20">
        <v>112196</v>
      </c>
      <c r="T29" s="19">
        <f>IF(M29="short",((R29-P29)+N29)/10,((P29-R29)+N29)/10)</f>
        <v>6.3</v>
      </c>
      <c r="U29" s="19">
        <f>IF(M29="long",((S29-O29)-N29)/10,((O29-S29)-N29)/10)</f>
        <v>24.9</v>
      </c>
      <c r="W29" s="19">
        <f>-T29+(Q$3/10)</f>
        <v>-6.3</v>
      </c>
      <c r="X29" s="19">
        <f>U29+(Q$3/10)</f>
        <v>24.9</v>
      </c>
      <c r="Y29" s="7">
        <f>IF(AND(M29="long",R29&lt;Q29),1, )</f>
        <v>1</v>
      </c>
      <c r="Z29" s="7">
        <f>IF(AND(M29="short",R29&gt;Q29),1, )</f>
        <v>0</v>
      </c>
      <c r="AA29" s="7">
        <f>Y29+Z29</f>
        <v>1</v>
      </c>
      <c r="AB29" s="7">
        <f>IF(OR(I29=1,K29=1),0,L29*AA29)</f>
        <v>1</v>
      </c>
      <c r="AC29" s="19">
        <f>IF(W29&lt;=-AC$3,-AC$3,0)</f>
        <v>0</v>
      </c>
      <c r="AD29" s="7">
        <f t="shared" si="0"/>
        <v>0</v>
      </c>
      <c r="AE29" s="19">
        <f>IF(AND(AC29=0,U29&gt;=AE$3-(N29/10)),0,-AC$3*AA29)</f>
        <v>0</v>
      </c>
      <c r="AF29" s="19">
        <f>IF(AND(AC29=0,X29&gt;AF$3),AF$3*AA29,AE29*AA29)</f>
        <v>10</v>
      </c>
      <c r="AG29" s="19">
        <f>AG28+AF29</f>
        <v>34</v>
      </c>
      <c r="AH29" s="7">
        <f>IF(AF29&gt;0,1, )</f>
        <v>1</v>
      </c>
      <c r="AI29" s="19">
        <f>IF(I29=1,AF29,)</f>
        <v>0</v>
      </c>
      <c r="AJ29" s="19">
        <f>IF(K29=1,AF29, )</f>
        <v>0</v>
      </c>
      <c r="AK29" s="19">
        <f>IF(L29=1, ,AF29)</f>
        <v>0</v>
      </c>
      <c r="AL29" s="19">
        <f>AB29*AF29</f>
        <v>10</v>
      </c>
      <c r="AM29" s="19">
        <f>AM28+AL29</f>
        <v>60</v>
      </c>
      <c r="AN29" s="20">
        <f>IF(AL29&gt;0,1, )</f>
        <v>1</v>
      </c>
      <c r="AP29" s="12">
        <f>IF(B29=B28,AP28,AS28*AP$3)</f>
        <v>334.74</v>
      </c>
      <c r="AQ29" s="12">
        <f>INT(AP29/AQ$3)</f>
        <v>27</v>
      </c>
      <c r="AR29" s="12">
        <f>AL29*AQ29</f>
        <v>270</v>
      </c>
      <c r="AS29" s="12">
        <f>AS28+AR29</f>
        <v>11428</v>
      </c>
      <c r="AT29" s="12">
        <f>MAX(AS$4:AS29)</f>
        <v>11550</v>
      </c>
      <c r="AU29" s="8">
        <f>(AS29-AT29)/AT29</f>
        <v>-1.0562770562770564E-2</v>
      </c>
      <c r="AW29" s="20">
        <v>111891</v>
      </c>
      <c r="AX29" s="20">
        <v>112196</v>
      </c>
      <c r="AY29" s="12">
        <f>IF(M29="long",((Q29-AW29)+N29)/10,((AW29-Q29)+N29)/10)</f>
        <v>6.3</v>
      </c>
      <c r="AZ29" s="20">
        <f>IF(AY29&gt;=(N29/10),1, )</f>
        <v>1</v>
      </c>
      <c r="BA29" s="12">
        <f>IF(AY29&gt;BA$3,BA$3,AY29*AZ29)</f>
        <v>6.3</v>
      </c>
      <c r="BB29" s="12">
        <f>IF(M29="long",((AX29-Q29)-N29)/10*AZ29,((Q29-AX29)-N29)/10*AZ29)</f>
        <v>24.2</v>
      </c>
      <c r="BC29" s="12">
        <f>IF(AND(BA29&lt;BA$3,BB29&gt;BC$3),BC$3,-BA29)</f>
        <v>20</v>
      </c>
      <c r="BD29" s="12">
        <f>BD28+BC29</f>
        <v>147.90000000000003</v>
      </c>
      <c r="BE29" s="12">
        <f>BC29*I29</f>
        <v>0</v>
      </c>
      <c r="BF29" s="12">
        <f>K29*BC29</f>
        <v>0</v>
      </c>
      <c r="BG29" s="12">
        <f>AB29*BC29</f>
        <v>20</v>
      </c>
      <c r="BH29" s="12">
        <f>BH28+BG29</f>
        <v>124.89999999999999</v>
      </c>
      <c r="BJ29" s="20">
        <f t="shared" si="1"/>
        <v>0</v>
      </c>
      <c r="BK29" s="12">
        <f t="shared" si="2"/>
        <v>0</v>
      </c>
      <c r="BM29" s="12">
        <f t="shared" si="3"/>
        <v>759.18999999999994</v>
      </c>
      <c r="BN29" s="12">
        <f t="shared" si="4"/>
        <v>37</v>
      </c>
      <c r="BO29" s="12">
        <f t="shared" si="5"/>
        <v>740</v>
      </c>
      <c r="BP29" s="12">
        <f t="shared" si="6"/>
        <v>8331.8999999999978</v>
      </c>
      <c r="BQ29" s="12">
        <f>MAX(BP$4:BP29)</f>
        <v>8524.2999999999993</v>
      </c>
      <c r="BR29" s="8">
        <f t="shared" si="7"/>
        <v>-2.2570768274227968E-2</v>
      </c>
      <c r="BS29" s="20">
        <f t="shared" si="8"/>
        <v>1</v>
      </c>
      <c r="BT29" s="20">
        <f t="shared" si="9"/>
        <v>0</v>
      </c>
    </row>
    <row r="30" spans="1:72" x14ac:dyDescent="0.3">
      <c r="A30" s="1">
        <v>42648</v>
      </c>
      <c r="B30" s="1">
        <v>42648</v>
      </c>
      <c r="C30" s="1" t="s">
        <v>44</v>
      </c>
      <c r="D30" s="3">
        <v>2055</v>
      </c>
      <c r="E30" s="3">
        <v>-200</v>
      </c>
      <c r="F30" s="3">
        <f>D30+E30</f>
        <v>1855</v>
      </c>
      <c r="G30" s="20">
        <f>B30-A30</f>
        <v>0</v>
      </c>
      <c r="H30" s="3" t="s">
        <v>43</v>
      </c>
      <c r="L30" s="20">
        <f>IF(AND(F30&gt;=L$3,F30&lt;=L$4),0,1)</f>
        <v>1</v>
      </c>
      <c r="M30" s="20" t="s">
        <v>21</v>
      </c>
      <c r="N30" s="20">
        <v>10</v>
      </c>
      <c r="O30" s="20">
        <v>131600</v>
      </c>
      <c r="P30" s="20">
        <f>IF(M30="short",O30,O30+N30)</f>
        <v>131610</v>
      </c>
      <c r="Q30" s="20">
        <f>IF(M30="short",P30+Q$3,P30-Q$3)</f>
        <v>131610</v>
      </c>
      <c r="R30" s="20">
        <v>131600</v>
      </c>
      <c r="S30" s="20">
        <v>132479</v>
      </c>
      <c r="T30" s="19">
        <f>IF(M30="short",((R30-P30)+N30)/10,((P30-R30)+N30)/10)</f>
        <v>2</v>
      </c>
      <c r="U30" s="19">
        <f>IF(M30="long",((S30-O30)-N30)/10,((O30-S30)-N30)/10)</f>
        <v>86.9</v>
      </c>
      <c r="W30" s="19">
        <f>-T30+(Q$3/10)</f>
        <v>-2</v>
      </c>
      <c r="X30" s="19">
        <f>U30+(Q$3/10)</f>
        <v>86.9</v>
      </c>
      <c r="Y30" s="7">
        <f>IF(AND(M30="long",R30&lt;Q30),1, )</f>
        <v>1</v>
      </c>
      <c r="Z30" s="7">
        <f>IF(AND(M30="short",R30&gt;Q30),1, )</f>
        <v>0</v>
      </c>
      <c r="AA30" s="7">
        <f>Y30+Z30</f>
        <v>1</v>
      </c>
      <c r="AB30" s="7">
        <f>IF(OR(I30=1,K30=1),0,L30*AA30)</f>
        <v>1</v>
      </c>
      <c r="AC30" s="19">
        <f>IF(W30&lt;=-AC$3,-AC$3,0)</f>
        <v>0</v>
      </c>
      <c r="AD30" s="7">
        <f t="shared" si="0"/>
        <v>0</v>
      </c>
      <c r="AE30" s="19">
        <f>IF(AND(AC30=0,U30&gt;=AE$3-(N30/10)),0,-AC$3*AA30)</f>
        <v>0</v>
      </c>
      <c r="AF30" s="19">
        <f>IF(AND(AC30=0,X30&gt;AF$3),AF$3*AA30,AE30*AA30)</f>
        <v>10</v>
      </c>
      <c r="AG30" s="19">
        <f>AG29+AF30</f>
        <v>44</v>
      </c>
      <c r="AH30" s="7">
        <f>IF(AF30&gt;0,1, )</f>
        <v>1</v>
      </c>
      <c r="AI30" s="19">
        <f>IF(I30=1,AF30,)</f>
        <v>0</v>
      </c>
      <c r="AJ30" s="19">
        <f>IF(K30=1,AF30, )</f>
        <v>0</v>
      </c>
      <c r="AK30" s="19">
        <f>IF(L30=1, ,AF30)</f>
        <v>0</v>
      </c>
      <c r="AL30" s="19">
        <f>AB30*AF30</f>
        <v>10</v>
      </c>
      <c r="AM30" s="19">
        <f>AM29+AL30</f>
        <v>70</v>
      </c>
      <c r="AN30" s="20">
        <f>IF(AL30&gt;0,1, )</f>
        <v>1</v>
      </c>
      <c r="AP30" s="12">
        <f>IF(B30=B29,AP29,AS29*AP$3)</f>
        <v>334.74</v>
      </c>
      <c r="AQ30" s="12">
        <f>INT(AP30/AQ$3)</f>
        <v>27</v>
      </c>
      <c r="AR30" s="12">
        <f>AL30*AQ30</f>
        <v>270</v>
      </c>
      <c r="AS30" s="12">
        <f>AS29+AR30</f>
        <v>11698</v>
      </c>
      <c r="AT30" s="12">
        <f>MAX(AS$4:AS30)</f>
        <v>11698</v>
      </c>
      <c r="AU30" s="8">
        <f>(AS30-AT30)/AT30</f>
        <v>0</v>
      </c>
      <c r="AW30" s="20">
        <v>131600</v>
      </c>
      <c r="AX30" s="20">
        <v>133128</v>
      </c>
      <c r="AY30" s="12">
        <f>IF(M30="long",((Q30-AW30)+N30)/10,((AW30-Q30)+N30)/10)</f>
        <v>2</v>
      </c>
      <c r="AZ30" s="20">
        <f>IF(AY30&gt;=(N30/10),1, )</f>
        <v>1</v>
      </c>
      <c r="BA30" s="12">
        <f>IF(AY30&gt;BA$3,BA$3,AY30*AZ30)</f>
        <v>2</v>
      </c>
      <c r="BB30" s="12">
        <f>IF(M30="long",((AX30-Q30)-N30)/10*AZ30,((Q30-AX30)-N30)/10*AZ30)</f>
        <v>150.80000000000001</v>
      </c>
      <c r="BC30" s="12">
        <f>IF(AND(BA30&lt;BA$3,BB30&gt;BC$3),BC$3,-BA30)</f>
        <v>20</v>
      </c>
      <c r="BD30" s="12">
        <f>BD29+BC30</f>
        <v>167.90000000000003</v>
      </c>
      <c r="BE30" s="12">
        <f>BC30*I30</f>
        <v>0</v>
      </c>
      <c r="BF30" s="12">
        <f>K30*BC30</f>
        <v>0</v>
      </c>
      <c r="BG30" s="12">
        <f>AB30*BC30</f>
        <v>20</v>
      </c>
      <c r="BH30" s="12">
        <f>BH29+BG30</f>
        <v>144.89999999999998</v>
      </c>
      <c r="BJ30" s="20">
        <f t="shared" si="1"/>
        <v>0</v>
      </c>
      <c r="BK30" s="12">
        <f t="shared" si="2"/>
        <v>0</v>
      </c>
      <c r="BM30" s="12">
        <f t="shared" si="3"/>
        <v>759.18999999999994</v>
      </c>
      <c r="BN30" s="12">
        <f t="shared" si="4"/>
        <v>37</v>
      </c>
      <c r="BO30" s="12">
        <f t="shared" si="5"/>
        <v>740</v>
      </c>
      <c r="BP30" s="12">
        <f t="shared" si="6"/>
        <v>9071.8999999999978</v>
      </c>
      <c r="BQ30" s="12">
        <f>MAX(BP$4:BP30)</f>
        <v>9071.8999999999978</v>
      </c>
      <c r="BR30" s="8">
        <f t="shared" si="7"/>
        <v>0</v>
      </c>
      <c r="BS30" s="20">
        <f t="shared" si="8"/>
        <v>1</v>
      </c>
      <c r="BT30" s="20">
        <f t="shared" si="9"/>
        <v>0</v>
      </c>
    </row>
    <row r="31" spans="1:72" x14ac:dyDescent="0.3">
      <c r="A31" s="1">
        <v>42649</v>
      </c>
      <c r="B31" s="1">
        <v>42649</v>
      </c>
      <c r="C31" s="1" t="s">
        <v>44</v>
      </c>
      <c r="D31" s="3">
        <v>1620</v>
      </c>
      <c r="E31" s="3">
        <v>-200</v>
      </c>
      <c r="F31" s="3">
        <f>D31+E31</f>
        <v>1420</v>
      </c>
      <c r="G31" s="20">
        <f>B31-A31</f>
        <v>0</v>
      </c>
      <c r="H31" s="3" t="s">
        <v>43</v>
      </c>
      <c r="I31" s="20">
        <v>1</v>
      </c>
      <c r="J31" s="20">
        <v>26</v>
      </c>
      <c r="L31" s="20">
        <f>IF(AND(F31&gt;=L$3,F31&lt;=L$4),0,1)</f>
        <v>1</v>
      </c>
      <c r="M31" s="20" t="s">
        <v>20</v>
      </c>
      <c r="N31" s="20">
        <v>10</v>
      </c>
      <c r="O31" s="20">
        <v>132130</v>
      </c>
      <c r="P31" s="20">
        <f>IF(M31="short",O31,O31+N31)</f>
        <v>132130</v>
      </c>
      <c r="Q31" s="20">
        <f>IF(M31="short",P31+Q$3,P31-Q$3)</f>
        <v>132130</v>
      </c>
      <c r="R31" s="20">
        <v>132196</v>
      </c>
      <c r="S31" s="20">
        <v>131950</v>
      </c>
      <c r="T31" s="19">
        <f>IF(M31="short",((R31-P31)+N31)/10,((P31-R31)+N31)/10)</f>
        <v>7.6</v>
      </c>
      <c r="U31" s="19">
        <f>IF(M31="long",((S31-O31)-N31)/10,((O31-S31)-N31)/10)</f>
        <v>17</v>
      </c>
      <c r="W31" s="19">
        <f>-T31+(Q$3/10)</f>
        <v>-7.6</v>
      </c>
      <c r="X31" s="19">
        <f>U31+(Q$3/10)</f>
        <v>17</v>
      </c>
      <c r="Y31" s="7">
        <f>IF(AND(M31="long",R31&lt;Q31),1, )</f>
        <v>0</v>
      </c>
      <c r="Z31" s="7">
        <f>IF(AND(M31="short",R31&gt;Q31),1, )</f>
        <v>1</v>
      </c>
      <c r="AA31" s="7">
        <f>Y31+Z31</f>
        <v>1</v>
      </c>
      <c r="AB31" s="7">
        <f>IF(OR(I31=1,K31=1),0,L31*AA31)</f>
        <v>0</v>
      </c>
      <c r="AC31" s="19">
        <f>IF(W31&lt;=-AC$3,-AC$3,0)</f>
        <v>0</v>
      </c>
      <c r="AD31" s="7">
        <f t="shared" si="0"/>
        <v>0</v>
      </c>
      <c r="AE31" s="19">
        <f>IF(AND(AC31=0,U31&gt;=AE$3-(N31/10)),0,-AC$3*AA31)</f>
        <v>-12</v>
      </c>
      <c r="AF31" s="19">
        <f>IF(AND(AC31=0,X31&gt;AF$3),AF$3*AA31,AE31*AA31)</f>
        <v>10</v>
      </c>
      <c r="AG31" s="19">
        <f>AG30+AF31</f>
        <v>54</v>
      </c>
      <c r="AH31" s="7">
        <f>IF(AF31&gt;0,1, )</f>
        <v>1</v>
      </c>
      <c r="AI31" s="19">
        <f>IF(I31=1,AF31,)</f>
        <v>10</v>
      </c>
      <c r="AJ31" s="19">
        <f>IF(K31=1,AF31, )</f>
        <v>0</v>
      </c>
      <c r="AK31" s="19">
        <f>IF(L31=1, ,AF31)</f>
        <v>0</v>
      </c>
      <c r="AL31" s="19">
        <f>AB31*AF31</f>
        <v>0</v>
      </c>
      <c r="AM31" s="19">
        <f>AM30+AL31</f>
        <v>70</v>
      </c>
      <c r="AN31" s="20">
        <f>IF(AL31&gt;0,1, )</f>
        <v>0</v>
      </c>
      <c r="AP31" s="12">
        <f>IF(B31=B30,AP30,AS30*AP$3)</f>
        <v>350.94</v>
      </c>
      <c r="AQ31" s="12">
        <f>INT(AP31/AQ$3)</f>
        <v>29</v>
      </c>
      <c r="AR31" s="12">
        <f>AL31*AQ31</f>
        <v>0</v>
      </c>
      <c r="AS31" s="12">
        <f>AS30+AR31</f>
        <v>11698</v>
      </c>
      <c r="AT31" s="12">
        <f>MAX(AS$4:AS31)</f>
        <v>11698</v>
      </c>
      <c r="AU31" s="8">
        <f>(AS31-AT31)/AT31</f>
        <v>0</v>
      </c>
      <c r="AW31" s="20">
        <v>132196</v>
      </c>
      <c r="AX31" s="20">
        <v>131950</v>
      </c>
      <c r="AY31" s="12">
        <f>IF(M31="long",((Q31-AW31)+N31)/10,((AW31-Q31)+N31)/10)</f>
        <v>7.6</v>
      </c>
      <c r="AZ31" s="20">
        <f>IF(AY31&gt;=(N31/10),1, )</f>
        <v>1</v>
      </c>
      <c r="BA31" s="12">
        <f>IF(AY31&gt;BA$3,BA$3,AY31*AZ31)</f>
        <v>7.6</v>
      </c>
      <c r="BB31" s="12">
        <f>IF(M31="long",((AX31-Q31)-N31)/10*AZ31,((Q31-AX31)-N31)/10*AZ31)</f>
        <v>17</v>
      </c>
      <c r="BC31" s="12">
        <f>IF(AND(BA31&lt;BA$3,BB31&gt;BC$3),BC$3,-BA31)</f>
        <v>-7.6</v>
      </c>
      <c r="BD31" s="12">
        <f>BD30+BC31</f>
        <v>160.30000000000004</v>
      </c>
      <c r="BE31" s="12">
        <f>BC31*I31</f>
        <v>-7.6</v>
      </c>
      <c r="BF31" s="12">
        <f>K31*BC31</f>
        <v>0</v>
      </c>
      <c r="BG31" s="12">
        <f>AB31*BC31</f>
        <v>0</v>
      </c>
      <c r="BH31" s="12">
        <f>BH30+BG31</f>
        <v>144.89999999999998</v>
      </c>
      <c r="BJ31" s="20">
        <f t="shared" si="1"/>
        <v>1</v>
      </c>
      <c r="BK31" s="12">
        <f t="shared" si="2"/>
        <v>-7.6</v>
      </c>
      <c r="BM31" s="12">
        <f t="shared" si="3"/>
        <v>907.18999999999983</v>
      </c>
      <c r="BN31" s="12">
        <f t="shared" si="4"/>
        <v>45</v>
      </c>
      <c r="BO31" s="12">
        <f t="shared" si="5"/>
        <v>0</v>
      </c>
      <c r="BP31" s="12">
        <f t="shared" si="6"/>
        <v>9071.8999999999978</v>
      </c>
      <c r="BQ31" s="12">
        <f>MAX(BP$4:BP31)</f>
        <v>9071.8999999999978</v>
      </c>
      <c r="BR31" s="8">
        <f t="shared" si="7"/>
        <v>0</v>
      </c>
      <c r="BS31" s="20">
        <f t="shared" si="8"/>
        <v>0</v>
      </c>
      <c r="BT31" s="20">
        <f t="shared" si="9"/>
        <v>0</v>
      </c>
    </row>
    <row r="32" spans="1:72" x14ac:dyDescent="0.3">
      <c r="A32" s="1">
        <v>42649</v>
      </c>
      <c r="B32" s="1">
        <v>42649</v>
      </c>
      <c r="C32" s="1" t="s">
        <v>45</v>
      </c>
      <c r="D32" s="3">
        <v>1510</v>
      </c>
      <c r="E32" s="3">
        <v>100</v>
      </c>
      <c r="F32" s="3">
        <f>D32+E32</f>
        <v>1610</v>
      </c>
      <c r="G32" s="20">
        <f>B32-A32</f>
        <v>0</v>
      </c>
      <c r="H32" s="3" t="s">
        <v>17</v>
      </c>
      <c r="I32" s="20">
        <v>1</v>
      </c>
      <c r="J32" s="20">
        <v>10</v>
      </c>
      <c r="L32" s="20">
        <f>IF(AND(F32&gt;=L$3,F32&lt;=L$4),0,1)</f>
        <v>1</v>
      </c>
      <c r="M32" s="20" t="s">
        <v>21</v>
      </c>
      <c r="N32" s="20">
        <v>7</v>
      </c>
      <c r="O32" s="20">
        <v>111590</v>
      </c>
      <c r="P32" s="20">
        <f>IF(M32="short",O32,O32+N32)</f>
        <v>111597</v>
      </c>
      <c r="Q32" s="20">
        <f>IF(M32="short",P32+Q$3,P32-Q$3)</f>
        <v>111597</v>
      </c>
      <c r="R32" s="20">
        <v>111605</v>
      </c>
      <c r="S32" s="20">
        <v>111735</v>
      </c>
      <c r="T32" s="19">
        <f>IF(M32="short",((R32-P32)+N32)/10,((P32-R32)+N32)/10)</f>
        <v>-0.1</v>
      </c>
      <c r="U32" s="19">
        <f>IF(M32="long",((S32-O32)-N32)/10,((O32-S32)-N32)/10)</f>
        <v>13.8</v>
      </c>
      <c r="W32" s="19">
        <f>-T32+(Q$3/10)</f>
        <v>0.1</v>
      </c>
      <c r="X32" s="19">
        <f>U32+(Q$3/10)</f>
        <v>13.8</v>
      </c>
      <c r="Y32" s="7">
        <f>IF(AND(M32="long",R32&lt;Q32),1, )</f>
        <v>0</v>
      </c>
      <c r="Z32" s="7">
        <f>IF(AND(M32="short",R32&gt;Q32),1, )</f>
        <v>0</v>
      </c>
      <c r="AA32" s="7">
        <f>Y32+Z32</f>
        <v>0</v>
      </c>
      <c r="AB32" s="7">
        <f>IF(OR(I32=1,K32=1),0,L32*AA32)</f>
        <v>0</v>
      </c>
      <c r="AC32" s="19">
        <f>IF(W32&lt;=-AC$3,-AC$3,0)</f>
        <v>0</v>
      </c>
      <c r="AD32" s="7">
        <f t="shared" si="0"/>
        <v>0</v>
      </c>
      <c r="AE32" s="19">
        <f>IF(AND(AC32=0,U32&gt;=AE$3-(N32/10)),0,-AC$3*AA32)</f>
        <v>0</v>
      </c>
      <c r="AF32" s="19">
        <f>IF(AND(AC32=0,X32&gt;AF$3),AF$3*AA32,AE32*AA32)</f>
        <v>0</v>
      </c>
      <c r="AG32" s="19">
        <f>AG31+AF32</f>
        <v>54</v>
      </c>
      <c r="AH32" s="7">
        <f>IF(AF32&gt;0,1, )</f>
        <v>0</v>
      </c>
      <c r="AI32" s="19">
        <f>IF(I32=1,AF32,)</f>
        <v>0</v>
      </c>
      <c r="AJ32" s="19">
        <f>IF(K32=1,AF32, )</f>
        <v>0</v>
      </c>
      <c r="AK32" s="19">
        <f>IF(L32=1, ,AF32)</f>
        <v>0</v>
      </c>
      <c r="AL32" s="19">
        <f>AB32*AF32</f>
        <v>0</v>
      </c>
      <c r="AM32" s="19">
        <f>AM31+AL32</f>
        <v>70</v>
      </c>
      <c r="AN32" s="20">
        <f>IF(AL32&gt;0,1, )</f>
        <v>0</v>
      </c>
      <c r="AP32" s="12">
        <f>IF(B32=B31,AP31,AS31*AP$3)</f>
        <v>350.94</v>
      </c>
      <c r="AQ32" s="12">
        <f>INT(AP32/AQ$3)</f>
        <v>29</v>
      </c>
      <c r="AR32" s="12">
        <f>AL32*AQ32</f>
        <v>0</v>
      </c>
      <c r="AS32" s="12">
        <f>AS31+AR32</f>
        <v>11698</v>
      </c>
      <c r="AT32" s="12">
        <f>MAX(AS$4:AS32)</f>
        <v>11698</v>
      </c>
      <c r="AU32" s="8">
        <f>(AS32-AT32)/AT32</f>
        <v>0</v>
      </c>
      <c r="AW32" s="20">
        <v>111462</v>
      </c>
      <c r="AX32" s="20">
        <v>111648</v>
      </c>
      <c r="AY32" s="12">
        <f>IF(M32="long",((Q32-AW32)+N32)/10,((AW32-Q32)+N32)/10)</f>
        <v>14.2</v>
      </c>
      <c r="AZ32" s="20">
        <f>IF(AY32&gt;=(N32/10),1, )</f>
        <v>1</v>
      </c>
      <c r="BA32" s="12">
        <f>IF(AY32&gt;BA$3,BA$3,AY32*AZ32)</f>
        <v>14.2</v>
      </c>
      <c r="BB32" s="12">
        <f>IF(M32="long",((AX32-Q32)-N32)/10*AZ32,((Q32-AX32)-N32)/10*AZ32)</f>
        <v>4.4000000000000004</v>
      </c>
      <c r="BC32" s="12">
        <f>IF(AND(BA32&lt;BA$3,BB32&gt;BC$3),BC$3,-BA32)</f>
        <v>-14.2</v>
      </c>
      <c r="BD32" s="12">
        <f>BD31+BC32</f>
        <v>146.10000000000005</v>
      </c>
      <c r="BE32" s="12">
        <f>BC32*I32</f>
        <v>-14.2</v>
      </c>
      <c r="BF32" s="12">
        <f>K32*BC32</f>
        <v>0</v>
      </c>
      <c r="BG32" s="12">
        <f>AB32*BC32</f>
        <v>0</v>
      </c>
      <c r="BH32" s="12">
        <f>BH31+BG32</f>
        <v>144.89999999999998</v>
      </c>
      <c r="BJ32" s="20">
        <f t="shared" si="1"/>
        <v>1</v>
      </c>
      <c r="BK32" s="12">
        <f t="shared" si="2"/>
        <v>-14.2</v>
      </c>
      <c r="BM32" s="12">
        <f t="shared" si="3"/>
        <v>907.18999999999983</v>
      </c>
      <c r="BN32" s="12">
        <f t="shared" si="4"/>
        <v>45</v>
      </c>
      <c r="BO32" s="12">
        <f t="shared" si="5"/>
        <v>0</v>
      </c>
      <c r="BP32" s="12">
        <f t="shared" si="6"/>
        <v>9071.8999999999978</v>
      </c>
      <c r="BQ32" s="12">
        <f>MAX(BP$4:BP32)</f>
        <v>9071.8999999999978</v>
      </c>
      <c r="BR32" s="8">
        <f t="shared" si="7"/>
        <v>0</v>
      </c>
      <c r="BS32" s="20">
        <f t="shared" si="8"/>
        <v>0</v>
      </c>
      <c r="BT32" s="20">
        <f t="shared" si="9"/>
        <v>0</v>
      </c>
    </row>
    <row r="33" spans="1:72" x14ac:dyDescent="0.3">
      <c r="A33" s="1">
        <v>42649</v>
      </c>
      <c r="B33" s="1">
        <v>42649</v>
      </c>
      <c r="C33" s="1" t="s">
        <v>45</v>
      </c>
      <c r="D33" s="3">
        <v>1545</v>
      </c>
      <c r="E33" s="3">
        <v>100</v>
      </c>
      <c r="F33" s="3">
        <f>D33+E33</f>
        <v>1645</v>
      </c>
      <c r="G33" s="20">
        <f>B33-A33</f>
        <v>0</v>
      </c>
      <c r="H33" s="3" t="s">
        <v>17</v>
      </c>
      <c r="I33" s="20">
        <v>1</v>
      </c>
      <c r="J33" s="20">
        <v>12</v>
      </c>
      <c r="L33" s="20">
        <f>IF(AND(F33&gt;=L$3,F33&lt;=L$4),0,1)</f>
        <v>1</v>
      </c>
      <c r="M33" s="20" t="s">
        <v>21</v>
      </c>
      <c r="N33" s="20">
        <v>7</v>
      </c>
      <c r="O33" s="20">
        <v>111470</v>
      </c>
      <c r="P33" s="20">
        <f>IF(M33="short",O33,O33+N33)</f>
        <v>111477</v>
      </c>
      <c r="Q33" s="20">
        <f>IF(M33="short",P33+Q$3,P33-Q$3)</f>
        <v>111477</v>
      </c>
      <c r="R33" s="20">
        <v>111462</v>
      </c>
      <c r="S33" s="20">
        <v>111648</v>
      </c>
      <c r="T33" s="19">
        <f>IF(M33="short",((R33-P33)+N33)/10,((P33-R33)+N33)/10)</f>
        <v>2.2000000000000002</v>
      </c>
      <c r="U33" s="19">
        <f>IF(M33="long",((S33-O33)-N33)/10,((O33-S33)-N33)/10)</f>
        <v>17.100000000000001</v>
      </c>
      <c r="W33" s="19">
        <f>-T33+(Q$3/10)</f>
        <v>-2.2000000000000002</v>
      </c>
      <c r="X33" s="19">
        <f>U33+(Q$3/10)</f>
        <v>17.100000000000001</v>
      </c>
      <c r="Y33" s="7">
        <f>IF(AND(M33="long",R33&lt;Q33),1, )</f>
        <v>1</v>
      </c>
      <c r="Z33" s="7">
        <f>IF(AND(M33="short",R33&gt;Q33),1, )</f>
        <v>0</v>
      </c>
      <c r="AA33" s="7">
        <f>Y33+Z33</f>
        <v>1</v>
      </c>
      <c r="AB33" s="7">
        <f>IF(OR(I33=1,K33=1),0,L33*AA33)</f>
        <v>0</v>
      </c>
      <c r="AC33" s="19">
        <f>IF(W33&lt;=-AC$3,-AC$3,0)</f>
        <v>0</v>
      </c>
      <c r="AD33" s="7">
        <f t="shared" si="0"/>
        <v>0</v>
      </c>
      <c r="AE33" s="19">
        <f>IF(AND(AC33=0,U33&gt;=AE$3-(N33/10)),0,-AC$3*AA33)</f>
        <v>-12</v>
      </c>
      <c r="AF33" s="19">
        <f>IF(AND(AC33=0,X33&gt;AF$3),AF$3*AA33,AE33*AA33)</f>
        <v>10</v>
      </c>
      <c r="AG33" s="19">
        <f>AG32+AF33</f>
        <v>64</v>
      </c>
      <c r="AH33" s="7">
        <f>IF(AF33&gt;0,1, )</f>
        <v>1</v>
      </c>
      <c r="AI33" s="19">
        <f>IF(I33=1,AF33,)</f>
        <v>10</v>
      </c>
      <c r="AJ33" s="19">
        <f>IF(K33=1,AF33, )</f>
        <v>0</v>
      </c>
      <c r="AK33" s="19">
        <f>IF(L33=1, ,AF33)</f>
        <v>0</v>
      </c>
      <c r="AL33" s="19">
        <f>AB33*AF33</f>
        <v>0</v>
      </c>
      <c r="AM33" s="19">
        <f>AM32+AL33</f>
        <v>70</v>
      </c>
      <c r="AN33" s="20">
        <f>IF(AL33&gt;0,1, )</f>
        <v>0</v>
      </c>
      <c r="AP33" s="12">
        <f>IF(B33=B32,AP32,AS32*AP$3)</f>
        <v>350.94</v>
      </c>
      <c r="AQ33" s="12">
        <f>INT(AP33/AQ$3)</f>
        <v>29</v>
      </c>
      <c r="AR33" s="12">
        <f>AL33*AQ33</f>
        <v>0</v>
      </c>
      <c r="AS33" s="12">
        <f>AS32+AR33</f>
        <v>11698</v>
      </c>
      <c r="AT33" s="12">
        <f>MAX(AS$4:AS33)</f>
        <v>11698</v>
      </c>
      <c r="AU33" s="8">
        <f>(AS33-AT33)/AT33</f>
        <v>0</v>
      </c>
      <c r="AW33" s="20">
        <v>111462</v>
      </c>
      <c r="AX33" s="20">
        <v>111648</v>
      </c>
      <c r="AY33" s="12">
        <f>IF(M33="long",((Q33-AW33)+N33)/10,((AW33-Q33)+N33)/10)</f>
        <v>2.2000000000000002</v>
      </c>
      <c r="AZ33" s="20">
        <f>IF(AY33&gt;=(N33/10),1, )</f>
        <v>1</v>
      </c>
      <c r="BA33" s="12">
        <f>IF(AY33&gt;BA$3,BA$3,AY33*AZ33)</f>
        <v>2.2000000000000002</v>
      </c>
      <c r="BB33" s="12">
        <f>IF(M33="long",((AX33-Q33)-N33)/10*AZ33,((Q33-AX33)-N33)/10*AZ33)</f>
        <v>16.399999999999999</v>
      </c>
      <c r="BC33" s="12">
        <f>IF(AND(BA33&lt;BA$3,BB33&gt;BC$3),BC$3,-BA33)</f>
        <v>-2.2000000000000002</v>
      </c>
      <c r="BD33" s="12">
        <f>BD32+BC33</f>
        <v>143.90000000000006</v>
      </c>
      <c r="BE33" s="12">
        <f>BC33*I33</f>
        <v>-2.2000000000000002</v>
      </c>
      <c r="BF33" s="12">
        <f>K33*BC33</f>
        <v>0</v>
      </c>
      <c r="BG33" s="12">
        <f>AB33*BC33</f>
        <v>0</v>
      </c>
      <c r="BH33" s="12">
        <f>BH32+BG33</f>
        <v>144.89999999999998</v>
      </c>
      <c r="BJ33" s="20">
        <f t="shared" si="1"/>
        <v>1</v>
      </c>
      <c r="BK33" s="12">
        <f t="shared" si="2"/>
        <v>-2.2000000000000002</v>
      </c>
      <c r="BM33" s="12">
        <f t="shared" si="3"/>
        <v>907.18999999999983</v>
      </c>
      <c r="BN33" s="12">
        <f t="shared" si="4"/>
        <v>45</v>
      </c>
      <c r="BO33" s="12">
        <f t="shared" si="5"/>
        <v>0</v>
      </c>
      <c r="BP33" s="12">
        <f t="shared" si="6"/>
        <v>9071.8999999999978</v>
      </c>
      <c r="BQ33" s="12">
        <f>MAX(BP$4:BP33)</f>
        <v>9071.8999999999978</v>
      </c>
      <c r="BR33" s="8">
        <f t="shared" si="7"/>
        <v>0</v>
      </c>
      <c r="BS33" s="20">
        <f t="shared" si="8"/>
        <v>0</v>
      </c>
      <c r="BT33" s="20">
        <f t="shared" si="9"/>
        <v>0</v>
      </c>
    </row>
    <row r="34" spans="1:72" x14ac:dyDescent="0.3">
      <c r="A34" s="1">
        <v>42650</v>
      </c>
      <c r="B34" s="1">
        <v>42650</v>
      </c>
      <c r="C34" s="1" t="s">
        <v>44</v>
      </c>
      <c r="D34" s="3">
        <v>1025</v>
      </c>
      <c r="E34" s="3">
        <v>-200</v>
      </c>
      <c r="F34" s="3">
        <f>D34+E34</f>
        <v>825</v>
      </c>
      <c r="G34" s="20">
        <f>B34-A34</f>
        <v>0</v>
      </c>
      <c r="H34" s="3" t="s">
        <v>43</v>
      </c>
      <c r="L34" s="20">
        <f>IF(AND(F34&gt;=L$3,F34&lt;=L$4),0,1)</f>
        <v>1</v>
      </c>
      <c r="M34" s="20" t="s">
        <v>20</v>
      </c>
      <c r="N34" s="20">
        <v>10</v>
      </c>
      <c r="O34" s="20">
        <v>132550</v>
      </c>
      <c r="P34" s="20">
        <f>IF(M34="short",O34,O34+N34)</f>
        <v>132550</v>
      </c>
      <c r="Q34" s="20">
        <f>IF(M34="short",P34+Q$3,P34-Q$3)</f>
        <v>132550</v>
      </c>
      <c r="R34" s="20">
        <v>132959</v>
      </c>
      <c r="S34" s="20">
        <v>131853</v>
      </c>
      <c r="T34" s="19">
        <f>IF(M34="short",((R34-P34)+N34)/10,((P34-R34)+N34)/10)</f>
        <v>41.9</v>
      </c>
      <c r="U34" s="19">
        <f>IF(M34="long",((S34-O34)-N34)/10,((O34-S34)-N34)/10)</f>
        <v>68.7</v>
      </c>
      <c r="W34" s="19">
        <f>-T34+(Q$3/10)</f>
        <v>-41.9</v>
      </c>
      <c r="X34" s="19">
        <f>U34+(Q$3/10)</f>
        <v>68.7</v>
      </c>
      <c r="Y34" s="7">
        <f>IF(AND(M34="long",R34&lt;Q34),1, )</f>
        <v>0</v>
      </c>
      <c r="Z34" s="7">
        <f>IF(AND(M34="short",R34&gt;Q34),1, )</f>
        <v>1</v>
      </c>
      <c r="AA34" s="7">
        <f>Y34+Z34</f>
        <v>1</v>
      </c>
      <c r="AB34" s="7">
        <f>IF(OR(I34=1,K34=1),0,L34*AA34)</f>
        <v>1</v>
      </c>
      <c r="AC34" s="19">
        <f>IF(W34&lt;=-AC$3,-AC$3,0)</f>
        <v>-12</v>
      </c>
      <c r="AD34" s="7">
        <f t="shared" si="0"/>
        <v>0</v>
      </c>
      <c r="AE34" s="19">
        <f>IF(AND(AC34=0,U34&gt;=AE$3-(N34/10)),0,-AC$3*AA34)</f>
        <v>-12</v>
      </c>
      <c r="AF34" s="19">
        <f>IF(AND(AC34=0,X34&gt;AF$3),AF$3*AA34,AE34*AA34)</f>
        <v>-12</v>
      </c>
      <c r="AG34" s="19">
        <f>AG33+AF34</f>
        <v>52</v>
      </c>
      <c r="AH34" s="7">
        <f>IF(AF34&gt;0,1, )</f>
        <v>0</v>
      </c>
      <c r="AI34" s="19">
        <f>IF(I34=1,AF34,)</f>
        <v>0</v>
      </c>
      <c r="AJ34" s="19">
        <f>IF(K34=1,AF34, )</f>
        <v>0</v>
      </c>
      <c r="AK34" s="19">
        <f>IF(L34=1, ,AF34)</f>
        <v>0</v>
      </c>
      <c r="AL34" s="19">
        <f>AB34*AF34</f>
        <v>-12</v>
      </c>
      <c r="AM34" s="19">
        <f>AM33+AL34</f>
        <v>58</v>
      </c>
      <c r="AN34" s="20">
        <f>IF(AL34&gt;0,1, )</f>
        <v>0</v>
      </c>
      <c r="AP34" s="12">
        <f>IF(B34=B33,AP33,AS33*AP$3)</f>
        <v>350.94</v>
      </c>
      <c r="AQ34" s="12">
        <f>INT(AP34/AQ$3)</f>
        <v>29</v>
      </c>
      <c r="AR34" s="12">
        <f>AL34*AQ34</f>
        <v>-348</v>
      </c>
      <c r="AS34" s="12">
        <f>AS33+AR34</f>
        <v>11350</v>
      </c>
      <c r="AT34" s="12">
        <f>MAX(AS$4:AS34)</f>
        <v>11698</v>
      </c>
      <c r="AU34" s="8">
        <f>(AS34-AT34)/AT34</f>
        <v>-2.9748674987177294E-2</v>
      </c>
      <c r="AW34" s="20">
        <v>132624</v>
      </c>
      <c r="AX34" s="20">
        <v>132492</v>
      </c>
      <c r="AY34" s="12">
        <f>IF(M34="long",((Q34-AW34)+N34)/10,((AW34-Q34)+N34)/10)</f>
        <v>8.4</v>
      </c>
      <c r="AZ34" s="20">
        <f>IF(AY34&gt;=(N34/10),1, )</f>
        <v>1</v>
      </c>
      <c r="BA34" s="12">
        <f>IF(AY34&gt;BA$3,BA$3,AY34*AZ34)</f>
        <v>8.4</v>
      </c>
      <c r="BB34" s="12">
        <f>IF(M34="long",((AX34-Q34)-N34)/10*AZ34,((Q34-AX34)-N34)/10*AZ34)</f>
        <v>4.8</v>
      </c>
      <c r="BC34" s="12">
        <f>IF(AND(BA34&lt;BA$3,BB34&gt;BC$3),BC$3,-BA34)</f>
        <v>-8.4</v>
      </c>
      <c r="BD34" s="12">
        <f>BD33+BC34</f>
        <v>135.50000000000006</v>
      </c>
      <c r="BE34" s="12">
        <f>BC34*I34</f>
        <v>0</v>
      </c>
      <c r="BF34" s="12">
        <f>K34*BC34</f>
        <v>0</v>
      </c>
      <c r="BG34" s="12">
        <f>AB34*BC34</f>
        <v>-8.4</v>
      </c>
      <c r="BH34" s="12">
        <f>BH33+BG34</f>
        <v>136.49999999999997</v>
      </c>
      <c r="BJ34" s="20">
        <f t="shared" si="1"/>
        <v>1</v>
      </c>
      <c r="BK34" s="12">
        <f t="shared" si="2"/>
        <v>-8.4</v>
      </c>
      <c r="BM34" s="12">
        <f t="shared" si="3"/>
        <v>907.18999999999983</v>
      </c>
      <c r="BN34" s="12">
        <f t="shared" si="4"/>
        <v>45</v>
      </c>
      <c r="BO34" s="12">
        <f t="shared" si="5"/>
        <v>-378</v>
      </c>
      <c r="BP34" s="12">
        <f t="shared" si="6"/>
        <v>8693.8999999999978</v>
      </c>
      <c r="BQ34" s="12">
        <f>MAX(BP$4:BP34)</f>
        <v>9071.8999999999978</v>
      </c>
      <c r="BR34" s="8">
        <f t="shared" si="7"/>
        <v>-4.1667125960383168E-2</v>
      </c>
      <c r="BS34" s="20">
        <f t="shared" si="8"/>
        <v>0</v>
      </c>
      <c r="BT34" s="20">
        <f t="shared" si="9"/>
        <v>-8.4</v>
      </c>
    </row>
    <row r="35" spans="1:72" x14ac:dyDescent="0.3">
      <c r="A35" s="1">
        <v>42650</v>
      </c>
      <c r="B35" s="1">
        <v>42650</v>
      </c>
      <c r="C35" s="1" t="s">
        <v>45</v>
      </c>
      <c r="D35" s="3">
        <v>1125</v>
      </c>
      <c r="E35" s="3">
        <v>100</v>
      </c>
      <c r="F35" s="3">
        <f>D35+E35</f>
        <v>1225</v>
      </c>
      <c r="G35" s="20">
        <f>B35-A35</f>
        <v>0</v>
      </c>
      <c r="H35" s="3" t="s">
        <v>17</v>
      </c>
      <c r="K35" s="20">
        <v>1</v>
      </c>
      <c r="L35" s="20">
        <f>IF(AND(F35&gt;=L$3,F35&lt;=L$4),0,1)</f>
        <v>1</v>
      </c>
      <c r="M35" s="20" t="s">
        <v>20</v>
      </c>
      <c r="N35" s="20">
        <v>7</v>
      </c>
      <c r="O35" s="20">
        <v>111430</v>
      </c>
      <c r="P35" s="20">
        <f>IF(M35="short",O35,O35+N35)</f>
        <v>111430</v>
      </c>
      <c r="Q35" s="20">
        <f>IF(M35="short",P35+Q$3,P35-Q$3)</f>
        <v>111430</v>
      </c>
      <c r="R35" s="20">
        <v>111485</v>
      </c>
      <c r="S35" s="20">
        <v>111326</v>
      </c>
      <c r="T35" s="19">
        <f>IF(M35="short",((R35-P35)+N35)/10,((P35-R35)+N35)/10)</f>
        <v>6.2</v>
      </c>
      <c r="U35" s="19">
        <f>IF(M35="long",((S35-O35)-N35)/10,((O35-S35)-N35)/10)</f>
        <v>9.6999999999999993</v>
      </c>
      <c r="W35" s="19">
        <f>-T35+(Q$3/10)</f>
        <v>-6.2</v>
      </c>
      <c r="X35" s="19">
        <f>U35+(Q$3/10)</f>
        <v>9.6999999999999993</v>
      </c>
      <c r="Y35" s="7">
        <f>IF(AND(M35="long",R35&lt;Q35),1, )</f>
        <v>0</v>
      </c>
      <c r="Z35" s="7">
        <f>IF(AND(M35="short",R35&gt;Q35),1, )</f>
        <v>1</v>
      </c>
      <c r="AA35" s="7">
        <f>Y35+Z35</f>
        <v>1</v>
      </c>
      <c r="AB35" s="7">
        <f>IF(OR(I35=1,K35=1),0,L35*AA35)</f>
        <v>0</v>
      </c>
      <c r="AC35" s="19">
        <f>IF(W35&lt;=-AC$3,-AC$3,0)</f>
        <v>0</v>
      </c>
      <c r="AD35" s="7">
        <f t="shared" si="0"/>
        <v>1</v>
      </c>
      <c r="AE35" s="19">
        <f>IF(AND(AC35=0,U35&gt;=AE$3-(N35/10)),0,-AC$3*AA35)</f>
        <v>-12</v>
      </c>
      <c r="AF35" s="19">
        <f>IF(AND(AC35=0,X35&gt;AF$3),AF$3*AA35,AE35*AA35)</f>
        <v>-12</v>
      </c>
      <c r="AG35" s="19">
        <f>AG34+AF35</f>
        <v>40</v>
      </c>
      <c r="AH35" s="7">
        <f>IF(AF35&gt;0,1, )</f>
        <v>0</v>
      </c>
      <c r="AI35" s="19">
        <f>IF(I35=1,AF35,)</f>
        <v>0</v>
      </c>
      <c r="AJ35" s="19">
        <f>IF(K35=1,AF35, )</f>
        <v>-12</v>
      </c>
      <c r="AK35" s="19">
        <f>IF(L35=1, ,AF35)</f>
        <v>0</v>
      </c>
      <c r="AL35" s="19">
        <f>AB35*AF35</f>
        <v>0</v>
      </c>
      <c r="AM35" s="19">
        <f>AM34+AL35</f>
        <v>58</v>
      </c>
      <c r="AN35" s="20">
        <f>IF(AL35&gt;0,1, )</f>
        <v>0</v>
      </c>
      <c r="AP35" s="12">
        <f>IF(B35=B34,AP34,AS34*AP$3)</f>
        <v>350.94</v>
      </c>
      <c r="AQ35" s="12">
        <f>INT(AP35/AQ$3)</f>
        <v>29</v>
      </c>
      <c r="AR35" s="12">
        <f>AL35*AQ35</f>
        <v>0</v>
      </c>
      <c r="AS35" s="12">
        <f>AS34+AR35</f>
        <v>11350</v>
      </c>
      <c r="AT35" s="12">
        <f>MAX(AS$4:AS35)</f>
        <v>11698</v>
      </c>
      <c r="AU35" s="8">
        <f>(AS35-AT35)/AT35</f>
        <v>-2.9748674987177294E-2</v>
      </c>
      <c r="AW35" s="20">
        <v>111441</v>
      </c>
      <c r="AX35" s="20">
        <v>111367</v>
      </c>
      <c r="AY35" s="12">
        <f>IF(M35="long",((Q35-AW35)+N35)/10,((AW35-Q35)+N35)/10)</f>
        <v>1.8</v>
      </c>
      <c r="AZ35" s="20">
        <f>IF(AY35&gt;=(N35/10),1, )</f>
        <v>1</v>
      </c>
      <c r="BA35" s="12">
        <f>IF(AY35&gt;BA$3,BA$3,AY35*AZ35)</f>
        <v>1.8</v>
      </c>
      <c r="BB35" s="12">
        <f>IF(M35="long",((AX35-Q35)-N35)/10*AZ35,((Q35-AX35)-N35)/10*AZ35)</f>
        <v>5.6</v>
      </c>
      <c r="BC35" s="12">
        <f>IF(AND(BA35&lt;BA$3,BB35&gt;BC$3),BC$3,-BA35)</f>
        <v>-1.8</v>
      </c>
      <c r="BD35" s="12">
        <f>BD34+BC35</f>
        <v>133.70000000000005</v>
      </c>
      <c r="BE35" s="12">
        <f>BC35*I35</f>
        <v>0</v>
      </c>
      <c r="BF35" s="12">
        <f>K35*BC35</f>
        <v>-1.8</v>
      </c>
      <c r="BG35" s="12">
        <f>AB35*BC35</f>
        <v>0</v>
      </c>
      <c r="BH35" s="12">
        <f>BH34+BG35</f>
        <v>136.49999999999997</v>
      </c>
      <c r="BJ35" s="20">
        <f t="shared" si="1"/>
        <v>1</v>
      </c>
      <c r="BK35" s="12">
        <f t="shared" si="2"/>
        <v>-1.8</v>
      </c>
      <c r="BM35" s="12">
        <f t="shared" si="3"/>
        <v>907.18999999999983</v>
      </c>
      <c r="BN35" s="12">
        <f t="shared" si="4"/>
        <v>45</v>
      </c>
      <c r="BO35" s="12">
        <f t="shared" si="5"/>
        <v>0</v>
      </c>
      <c r="BP35" s="12">
        <f t="shared" si="6"/>
        <v>8693.8999999999978</v>
      </c>
      <c r="BQ35" s="12">
        <f>MAX(BP$4:BP35)</f>
        <v>9071.8999999999978</v>
      </c>
      <c r="BR35" s="8">
        <f t="shared" si="7"/>
        <v>-4.1667125960383168E-2</v>
      </c>
      <c r="BS35" s="20">
        <f t="shared" si="8"/>
        <v>0</v>
      </c>
      <c r="BT35" s="20">
        <f t="shared" si="9"/>
        <v>0</v>
      </c>
    </row>
    <row r="36" spans="1:72" x14ac:dyDescent="0.3">
      <c r="A36" s="1">
        <v>42650</v>
      </c>
      <c r="B36" s="1">
        <v>42650</v>
      </c>
      <c r="C36" s="1" t="s">
        <v>45</v>
      </c>
      <c r="D36" s="3">
        <v>1230</v>
      </c>
      <c r="E36" s="3">
        <v>100</v>
      </c>
      <c r="F36" s="3">
        <f>D36+E36</f>
        <v>1330</v>
      </c>
      <c r="G36" s="20">
        <f>B36-A36</f>
        <v>0</v>
      </c>
      <c r="H36" s="3" t="s">
        <v>17</v>
      </c>
      <c r="L36" s="20">
        <f>IF(AND(F36&gt;=L$3,F36&lt;=L$4),0,1)</f>
        <v>1</v>
      </c>
      <c r="M36" s="20" t="s">
        <v>20</v>
      </c>
      <c r="N36" s="20">
        <v>7</v>
      </c>
      <c r="O36" s="20">
        <v>111600</v>
      </c>
      <c r="P36" s="20">
        <f>IF(M36="short",O36,O36+N36)</f>
        <v>111600</v>
      </c>
      <c r="Q36" s="20">
        <f>IF(M36="short",P36+Q$3,P36-Q$3)</f>
        <v>111600</v>
      </c>
      <c r="R36" s="20">
        <v>111686</v>
      </c>
      <c r="S36" s="20">
        <v>111163</v>
      </c>
      <c r="T36" s="19">
        <f>IF(M36="short",((R36-P36)+N36)/10,((P36-R36)+N36)/10)</f>
        <v>9.3000000000000007</v>
      </c>
      <c r="U36" s="19">
        <f>IF(M36="long",((S36-O36)-N36)/10,((O36-S36)-N36)/10)</f>
        <v>43</v>
      </c>
      <c r="W36" s="19">
        <f>-T36+(Q$3/10)</f>
        <v>-9.3000000000000007</v>
      </c>
      <c r="X36" s="19">
        <f>U36+(Q$3/10)</f>
        <v>43</v>
      </c>
      <c r="Y36" s="7">
        <f>IF(AND(M36="long",R36&lt;Q36),1, )</f>
        <v>0</v>
      </c>
      <c r="Z36" s="7">
        <f>IF(AND(M36="short",R36&gt;Q36),1, )</f>
        <v>1</v>
      </c>
      <c r="AA36" s="7">
        <f>Y36+Z36</f>
        <v>1</v>
      </c>
      <c r="AB36" s="7">
        <f>IF(OR(I36=1,K36=1),0,L36*AA36)</f>
        <v>1</v>
      </c>
      <c r="AC36" s="19">
        <f>IF(W36&lt;=-AC$3,-AC$3,0)</f>
        <v>0</v>
      </c>
      <c r="AD36" s="7">
        <f t="shared" si="0"/>
        <v>0</v>
      </c>
      <c r="AE36" s="19">
        <f>IF(AND(AC36=0,U36&gt;=AE$3-(N36/10)),0,-AC$3*AA36)</f>
        <v>0</v>
      </c>
      <c r="AF36" s="19">
        <f>IF(AND(AC36=0,X36&gt;AF$3),AF$3*AA36,AE36*AA36)</f>
        <v>10</v>
      </c>
      <c r="AG36" s="19">
        <f>AG35+AF36</f>
        <v>50</v>
      </c>
      <c r="AH36" s="7">
        <f>IF(AF36&gt;0,1, )</f>
        <v>1</v>
      </c>
      <c r="AI36" s="19">
        <f>IF(I36=1,AF36,)</f>
        <v>0</v>
      </c>
      <c r="AJ36" s="19">
        <f>IF(K36=1,AF36, )</f>
        <v>0</v>
      </c>
      <c r="AK36" s="19">
        <f>IF(L36=1, ,AF36)</f>
        <v>0</v>
      </c>
      <c r="AL36" s="19">
        <f>AB36*AF36</f>
        <v>10</v>
      </c>
      <c r="AM36" s="19">
        <f>AM35+AL36</f>
        <v>68</v>
      </c>
      <c r="AN36" s="20">
        <f>IF(AL36&gt;0,1, )</f>
        <v>1</v>
      </c>
      <c r="AP36" s="12">
        <f>IF(B36=B35,AP35,AS35*AP$3)</f>
        <v>350.94</v>
      </c>
      <c r="AQ36" s="12">
        <f>INT(AP36/AQ$3)</f>
        <v>29</v>
      </c>
      <c r="AR36" s="12">
        <f>AL36*AQ36</f>
        <v>290</v>
      </c>
      <c r="AS36" s="12">
        <f>AS35+AR36</f>
        <v>11640</v>
      </c>
      <c r="AT36" s="12">
        <f>MAX(AS$4:AS36)</f>
        <v>11698</v>
      </c>
      <c r="AU36" s="8">
        <f>(AS36-AT36)/AT36</f>
        <v>-4.9581124978628826E-3</v>
      </c>
      <c r="AW36" s="20">
        <v>111686</v>
      </c>
      <c r="AX36" s="20">
        <v>111163</v>
      </c>
      <c r="AY36" s="12">
        <f>IF(M36="long",((Q36-AW36)+N36)/10,((AW36-Q36)+N36)/10)</f>
        <v>9.3000000000000007</v>
      </c>
      <c r="AZ36" s="20">
        <f>IF(AY36&gt;=(N36/10),1, )</f>
        <v>1</v>
      </c>
      <c r="BA36" s="12">
        <f>IF(AY36&gt;BA$3,BA$3,AY36*AZ36)</f>
        <v>9.3000000000000007</v>
      </c>
      <c r="BB36" s="12">
        <f>IF(M36="long",((AX36-Q36)-N36)/10*AZ36,((Q36-AX36)-N36)/10*AZ36)</f>
        <v>43</v>
      </c>
      <c r="BC36" s="12">
        <f>IF(AND(BA36&lt;BA$3,BB36&gt;BC$3),BC$3,-BA36)</f>
        <v>20</v>
      </c>
      <c r="BD36" s="12">
        <f>BD35+BC36</f>
        <v>153.70000000000005</v>
      </c>
      <c r="BE36" s="12">
        <f>BC36*I36</f>
        <v>0</v>
      </c>
      <c r="BF36" s="12">
        <f>K36*BC36</f>
        <v>0</v>
      </c>
      <c r="BG36" s="12">
        <f>AB36*BC36</f>
        <v>20</v>
      </c>
      <c r="BH36" s="12">
        <f>BH35+BG36</f>
        <v>156.49999999999997</v>
      </c>
      <c r="BJ36" s="20">
        <f t="shared" si="1"/>
        <v>0</v>
      </c>
      <c r="BK36" s="12">
        <f t="shared" si="2"/>
        <v>0</v>
      </c>
      <c r="BM36" s="12">
        <f t="shared" si="3"/>
        <v>907.18999999999983</v>
      </c>
      <c r="BN36" s="12">
        <f t="shared" si="4"/>
        <v>45</v>
      </c>
      <c r="BO36" s="12">
        <f t="shared" si="5"/>
        <v>900</v>
      </c>
      <c r="BP36" s="12">
        <f t="shared" si="6"/>
        <v>9593.8999999999978</v>
      </c>
      <c r="BQ36" s="12">
        <f>MAX(BP$4:BP36)</f>
        <v>9593.8999999999978</v>
      </c>
      <c r="BR36" s="8">
        <f t="shared" si="7"/>
        <v>0</v>
      </c>
      <c r="BS36" s="20">
        <f t="shared" si="8"/>
        <v>1</v>
      </c>
      <c r="BT36" s="20">
        <f t="shared" si="9"/>
        <v>0</v>
      </c>
    </row>
    <row r="37" spans="1:72" x14ac:dyDescent="0.3">
      <c r="A37" s="1">
        <v>42650</v>
      </c>
      <c r="B37" s="1">
        <v>42650</v>
      </c>
      <c r="C37" s="1" t="s">
        <v>44</v>
      </c>
      <c r="D37" s="3">
        <v>1610</v>
      </c>
      <c r="E37" s="3">
        <v>-200</v>
      </c>
      <c r="F37" s="3">
        <f>D37+E37</f>
        <v>1410</v>
      </c>
      <c r="G37" s="20">
        <f>B37-A37</f>
        <v>0</v>
      </c>
      <c r="H37" s="3" t="s">
        <v>38</v>
      </c>
      <c r="I37" s="20">
        <v>1</v>
      </c>
      <c r="J37" s="20">
        <v>24</v>
      </c>
      <c r="K37" s="20">
        <v>1</v>
      </c>
      <c r="L37" s="20">
        <f>IF(AND(F37&gt;=L$3,F37&lt;=L$4),0,1)</f>
        <v>1</v>
      </c>
      <c r="M37" s="20" t="s">
        <v>21</v>
      </c>
      <c r="N37" s="20">
        <v>7</v>
      </c>
      <c r="O37" s="20">
        <v>103070</v>
      </c>
      <c r="P37" s="20">
        <f>IF(M37="short",O37,O37+N37)</f>
        <v>103077</v>
      </c>
      <c r="Q37" s="20">
        <f>IF(M37="short",P37+Q$3,P37-Q$3)</f>
        <v>103077</v>
      </c>
      <c r="R37" s="20">
        <v>103038</v>
      </c>
      <c r="S37" s="20">
        <v>103208</v>
      </c>
      <c r="T37" s="19">
        <f>IF(M37="short",((R37-P37)+N37)/10,((P37-R37)+N37)/10)</f>
        <v>4.5999999999999996</v>
      </c>
      <c r="U37" s="19">
        <f>IF(M37="long",((S37-O37)-N37)/10,((O37-S37)-N37)/10)</f>
        <v>13.1</v>
      </c>
      <c r="W37" s="19">
        <f>-T37+(Q$3/10)</f>
        <v>-4.5999999999999996</v>
      </c>
      <c r="X37" s="19">
        <f>U37+(Q$3/10)</f>
        <v>13.1</v>
      </c>
      <c r="Y37" s="7">
        <f>IF(AND(M37="long",R37&lt;Q37),1, )</f>
        <v>1</v>
      </c>
      <c r="Z37" s="7">
        <f>IF(AND(M37="short",R37&gt;Q37),1, )</f>
        <v>0</v>
      </c>
      <c r="AA37" s="7">
        <f>Y37+Z37</f>
        <v>1</v>
      </c>
      <c r="AB37" s="7">
        <f>IF(OR(I37=1,K37=1),0,L37*AA37)</f>
        <v>0</v>
      </c>
      <c r="AC37" s="19">
        <f>IF(W37&lt;=-AC$3,-AC$3,0)</f>
        <v>0</v>
      </c>
      <c r="AD37" s="7">
        <f t="shared" si="0"/>
        <v>1</v>
      </c>
      <c r="AE37" s="19">
        <f>IF(AND(AC37=0,U37&gt;=AE$3-(N37/10)),0,-AC$3*AA37)</f>
        <v>-12</v>
      </c>
      <c r="AF37" s="19">
        <f>IF(AND(AC37=0,X37&gt;AF$3),AF$3*AA37,AE37*AA37)</f>
        <v>10</v>
      </c>
      <c r="AG37" s="19">
        <f>AG36+AF37</f>
        <v>60</v>
      </c>
      <c r="AH37" s="7">
        <f>IF(AF37&gt;0,1, )</f>
        <v>1</v>
      </c>
      <c r="AI37" s="19">
        <f>IF(I37=1,AF37,)</f>
        <v>10</v>
      </c>
      <c r="AJ37" s="19">
        <f>IF(K37=1,AF37, )</f>
        <v>10</v>
      </c>
      <c r="AK37" s="19">
        <f>IF(L37=1, ,AF37)</f>
        <v>0</v>
      </c>
      <c r="AL37" s="19">
        <f>AB37*AF37</f>
        <v>0</v>
      </c>
      <c r="AM37" s="19">
        <f>AM36+AL37</f>
        <v>68</v>
      </c>
      <c r="AN37" s="20">
        <f>IF(AL37&gt;0,1, )</f>
        <v>0</v>
      </c>
      <c r="AP37" s="12">
        <f>IF(B37=B36,AP36,AS36*AP$3)</f>
        <v>350.94</v>
      </c>
      <c r="AQ37" s="12">
        <f>INT(AP37/AQ$3)</f>
        <v>29</v>
      </c>
      <c r="AR37" s="12">
        <f>AL37*AQ37</f>
        <v>0</v>
      </c>
      <c r="AS37" s="12">
        <f>AS36+AR37</f>
        <v>11640</v>
      </c>
      <c r="AT37" s="12">
        <f>MAX(AS$4:AS37)</f>
        <v>11698</v>
      </c>
      <c r="AU37" s="8">
        <f>(AS37-AT37)/AT37</f>
        <v>-4.9581124978628826E-3</v>
      </c>
      <c r="AW37" s="20">
        <v>103038</v>
      </c>
      <c r="AX37" s="20">
        <v>103208</v>
      </c>
      <c r="AY37" s="12">
        <f>IF(M37="long",((Q37-AW37)+N37)/10,((AW37-Q37)+N37)/10)</f>
        <v>4.5999999999999996</v>
      </c>
      <c r="AZ37" s="20">
        <f>IF(AY37&gt;=(N37/10),1, )</f>
        <v>1</v>
      </c>
      <c r="BA37" s="12">
        <f>IF(AY37&gt;BA$3,BA$3,AY37*AZ37)</f>
        <v>4.5999999999999996</v>
      </c>
      <c r="BB37" s="12">
        <f>IF(M37="long",((AX37-Q37)-N37)/10*AZ37,((Q37-AX37)-N37)/10*AZ37)</f>
        <v>12.4</v>
      </c>
      <c r="BC37" s="12">
        <f>IF(AND(BA37&lt;BA$3,BB37&gt;BC$3),BC$3,-BA37)</f>
        <v>-4.5999999999999996</v>
      </c>
      <c r="BD37" s="12">
        <f>BD36+BC37</f>
        <v>149.10000000000005</v>
      </c>
      <c r="BE37" s="12">
        <f>BC37*I37</f>
        <v>-4.5999999999999996</v>
      </c>
      <c r="BF37" s="12">
        <f>K37*BC37</f>
        <v>-4.5999999999999996</v>
      </c>
      <c r="BG37" s="12">
        <f>AB37*BC37</f>
        <v>0</v>
      </c>
      <c r="BH37" s="12">
        <f>BH36+BG37</f>
        <v>156.49999999999997</v>
      </c>
      <c r="BJ37" s="20">
        <f t="shared" si="1"/>
        <v>1</v>
      </c>
      <c r="BK37" s="12">
        <f t="shared" si="2"/>
        <v>-4.5999999999999996</v>
      </c>
      <c r="BM37" s="12">
        <f t="shared" si="3"/>
        <v>907.18999999999983</v>
      </c>
      <c r="BN37" s="12">
        <f t="shared" si="4"/>
        <v>45</v>
      </c>
      <c r="BO37" s="12">
        <f t="shared" si="5"/>
        <v>0</v>
      </c>
      <c r="BP37" s="12">
        <f t="shared" si="6"/>
        <v>9593.8999999999978</v>
      </c>
      <c r="BQ37" s="12">
        <f>MAX(BP$4:BP37)</f>
        <v>9593.8999999999978</v>
      </c>
      <c r="BR37" s="8">
        <f t="shared" si="7"/>
        <v>0</v>
      </c>
      <c r="BS37" s="20">
        <f t="shared" si="8"/>
        <v>0</v>
      </c>
      <c r="BT37" s="20">
        <f t="shared" si="9"/>
        <v>0</v>
      </c>
    </row>
    <row r="38" spans="1:72" x14ac:dyDescent="0.3">
      <c r="A38" s="1">
        <v>42653</v>
      </c>
      <c r="B38" s="1">
        <v>42653</v>
      </c>
      <c r="C38" s="1" t="s">
        <v>45</v>
      </c>
      <c r="D38" s="3">
        <v>1235</v>
      </c>
      <c r="E38" s="3">
        <v>100</v>
      </c>
      <c r="F38" s="3">
        <f>D38+E38</f>
        <v>1335</v>
      </c>
      <c r="G38" s="20">
        <f>B38-A38</f>
        <v>0</v>
      </c>
      <c r="H38" s="3" t="s">
        <v>17</v>
      </c>
      <c r="L38" s="20">
        <f>IF(AND(F38&gt;=L$3,F38&lt;=L$4),0,1)</f>
        <v>1</v>
      </c>
      <c r="M38" s="20" t="s">
        <v>21</v>
      </c>
      <c r="N38" s="20">
        <v>7</v>
      </c>
      <c r="O38" s="20">
        <v>111540</v>
      </c>
      <c r="P38" s="20">
        <f>IF(M38="short",O38,O38+N38)</f>
        <v>111547</v>
      </c>
      <c r="Q38" s="20">
        <f>IF(M38="short",P38+Q$3,P38-Q$3)</f>
        <v>111547</v>
      </c>
      <c r="R38" s="20">
        <v>111476</v>
      </c>
      <c r="S38" s="20">
        <v>111640</v>
      </c>
      <c r="T38" s="19">
        <f>IF(M38="short",((R38-P38)+N38)/10,((P38-R38)+N38)/10)</f>
        <v>7.8</v>
      </c>
      <c r="U38" s="19">
        <f>IF(M38="long",((S38-O38)-N38)/10,((O38-S38)-N38)/10)</f>
        <v>9.3000000000000007</v>
      </c>
      <c r="W38" s="19">
        <f>-T38+(Q$3/10)</f>
        <v>-7.8</v>
      </c>
      <c r="X38" s="19">
        <f>U38+(Q$3/10)</f>
        <v>9.3000000000000007</v>
      </c>
      <c r="Y38" s="7">
        <f>IF(AND(M38="long",R38&lt;Q38),1, )</f>
        <v>1</v>
      </c>
      <c r="Z38" s="7">
        <f>IF(AND(M38="short",R38&gt;Q38),1, )</f>
        <v>0</v>
      </c>
      <c r="AA38" s="7">
        <f>Y38+Z38</f>
        <v>1</v>
      </c>
      <c r="AB38" s="7">
        <f>IF(OR(I38=1,K38=1),0,L38*AA38)</f>
        <v>1</v>
      </c>
      <c r="AC38" s="19">
        <f>IF(W38&lt;=-AC$3,-AC$3,0)</f>
        <v>0</v>
      </c>
      <c r="AD38" s="7">
        <f t="shared" si="0"/>
        <v>0</v>
      </c>
      <c r="AE38" s="19">
        <f>IF(AND(AC38=0,U38&gt;=AE$3-(N38/10)),0,-AC$3*AA38)</f>
        <v>-12</v>
      </c>
      <c r="AF38" s="19">
        <f>IF(AND(AC38=0,X38&gt;AF$3),AF$3*AA38,AE38*AA38)</f>
        <v>-12</v>
      </c>
      <c r="AG38" s="19">
        <f>AG37+AF38</f>
        <v>48</v>
      </c>
      <c r="AH38" s="7">
        <f>IF(AF38&gt;0,1, )</f>
        <v>0</v>
      </c>
      <c r="AI38" s="19">
        <f>IF(I38=1,AF38,)</f>
        <v>0</v>
      </c>
      <c r="AJ38" s="19">
        <f>IF(K38=1,AF38, )</f>
        <v>0</v>
      </c>
      <c r="AK38" s="19">
        <f>IF(L38=1, ,AF38)</f>
        <v>0</v>
      </c>
      <c r="AL38" s="19">
        <f>AB38*AF38</f>
        <v>-12</v>
      </c>
      <c r="AM38" s="19">
        <f>AM37+AL38</f>
        <v>56</v>
      </c>
      <c r="AN38" s="20">
        <f>IF(AL38&gt;0,1, )</f>
        <v>0</v>
      </c>
      <c r="AP38" s="12">
        <f>IF(B38=B37,AP37,AS37*AP$3)</f>
        <v>349.2</v>
      </c>
      <c r="AQ38" s="12">
        <f>INT(AP38/AQ$3)</f>
        <v>29</v>
      </c>
      <c r="AR38" s="12">
        <f>AL38*AQ38</f>
        <v>-348</v>
      </c>
      <c r="AS38" s="12">
        <f>AS37+AR38</f>
        <v>11292</v>
      </c>
      <c r="AT38" s="12">
        <f>MAX(AS$4:AS38)</f>
        <v>11698</v>
      </c>
      <c r="AU38" s="8">
        <f>(AS38-AT38)/AT38</f>
        <v>-3.4706787485040178E-2</v>
      </c>
      <c r="AW38" s="20">
        <v>111498</v>
      </c>
      <c r="AX38" s="20">
        <v>111562</v>
      </c>
      <c r="AY38" s="12">
        <f>IF(M38="long",((Q38-AW38)+N38)/10,((AW38-Q38)+N38)/10)</f>
        <v>5.6</v>
      </c>
      <c r="AZ38" s="20">
        <f>IF(AY38&gt;=(N38/10),1, )</f>
        <v>1</v>
      </c>
      <c r="BA38" s="12">
        <f>IF(AY38&gt;BA$3,BA$3,AY38*AZ38)</f>
        <v>5.6</v>
      </c>
      <c r="BB38" s="12">
        <f>IF(M38="long",((AX38-Q38)-N38)/10*AZ38,((Q38-AX38)-N38)/10*AZ38)</f>
        <v>0.8</v>
      </c>
      <c r="BC38" s="12">
        <f>IF(AND(BA38&lt;BA$3,BB38&gt;BC$3),BC$3,-BA38)</f>
        <v>-5.6</v>
      </c>
      <c r="BD38" s="12">
        <f>BD37+BC38</f>
        <v>143.50000000000006</v>
      </c>
      <c r="BE38" s="12">
        <f>BC38*I38</f>
        <v>0</v>
      </c>
      <c r="BF38" s="12">
        <f>K38*BC38</f>
        <v>0</v>
      </c>
      <c r="BG38" s="12">
        <f>AB38*BC38</f>
        <v>-5.6</v>
      </c>
      <c r="BH38" s="12">
        <f>BH37+BG38</f>
        <v>150.89999999999998</v>
      </c>
      <c r="BJ38" s="20">
        <f t="shared" si="1"/>
        <v>1</v>
      </c>
      <c r="BK38" s="12">
        <f t="shared" si="2"/>
        <v>-5.6</v>
      </c>
      <c r="BM38" s="12">
        <f t="shared" si="3"/>
        <v>959.38999999999987</v>
      </c>
      <c r="BN38" s="12">
        <f t="shared" si="4"/>
        <v>47</v>
      </c>
      <c r="BO38" s="12">
        <f t="shared" si="5"/>
        <v>-263.2</v>
      </c>
      <c r="BP38" s="12">
        <f t="shared" si="6"/>
        <v>9330.6999999999971</v>
      </c>
      <c r="BQ38" s="12">
        <f>MAX(BP$4:BP38)</f>
        <v>9593.8999999999978</v>
      </c>
      <c r="BR38" s="8">
        <f t="shared" si="7"/>
        <v>-2.7434098750247635E-2</v>
      </c>
      <c r="BS38" s="20">
        <f t="shared" si="8"/>
        <v>0</v>
      </c>
      <c r="BT38" s="20">
        <f t="shared" si="9"/>
        <v>-5.6</v>
      </c>
    </row>
    <row r="39" spans="1:72" x14ac:dyDescent="0.3">
      <c r="A39" s="1">
        <v>42653</v>
      </c>
      <c r="B39" s="1">
        <v>42653</v>
      </c>
      <c r="C39" s="1" t="s">
        <v>44</v>
      </c>
      <c r="D39" s="3">
        <v>1650</v>
      </c>
      <c r="E39" s="3">
        <v>-200</v>
      </c>
      <c r="F39" s="3">
        <f>D39+E39</f>
        <v>1450</v>
      </c>
      <c r="G39" s="20">
        <f>B39-A39</f>
        <v>0</v>
      </c>
      <c r="H39" s="3" t="s">
        <v>43</v>
      </c>
      <c r="K39" s="20">
        <v>1</v>
      </c>
      <c r="L39" s="20">
        <f>IF(AND(F39&gt;=L$3,F39&lt;=L$4),0,1)</f>
        <v>1</v>
      </c>
      <c r="M39" s="20" t="s">
        <v>21</v>
      </c>
      <c r="N39" s="20">
        <v>10</v>
      </c>
      <c r="O39" s="20">
        <v>132110</v>
      </c>
      <c r="P39" s="20">
        <f>IF(M39="short",O39,O39+N39)</f>
        <v>132120</v>
      </c>
      <c r="Q39" s="20">
        <f>IF(M39="short",P39+Q$3,P39-Q$3)</f>
        <v>132120</v>
      </c>
      <c r="R39" s="20">
        <v>131387</v>
      </c>
      <c r="S39" s="20">
        <v>132714</v>
      </c>
      <c r="T39" s="19">
        <f>IF(M39="short",((R39-P39)+N39)/10,((P39-R39)+N39)/10)</f>
        <v>74.3</v>
      </c>
      <c r="U39" s="19">
        <f>IF(M39="long",((S39-O39)-N39)/10,((O39-S39)-N39)/10)</f>
        <v>59.4</v>
      </c>
      <c r="W39" s="19">
        <f>-T39+(Q$3/10)</f>
        <v>-74.3</v>
      </c>
      <c r="X39" s="19">
        <f>U39+(Q$3/10)</f>
        <v>59.4</v>
      </c>
      <c r="Y39" s="7">
        <f>IF(AND(M39="long",R39&lt;Q39),1, )</f>
        <v>1</v>
      </c>
      <c r="Z39" s="7">
        <f>IF(AND(M39="short",R39&gt;Q39),1, )</f>
        <v>0</v>
      </c>
      <c r="AA39" s="7">
        <f>Y39+Z39</f>
        <v>1</v>
      </c>
      <c r="AB39" s="7">
        <f>IF(OR(I39=1,K39=1),0,L39*AA39)</f>
        <v>0</v>
      </c>
      <c r="AC39" s="19">
        <f>IF(W39&lt;=-AC$3,-AC$3,0)</f>
        <v>-12</v>
      </c>
      <c r="AD39" s="7">
        <f t="shared" si="0"/>
        <v>1</v>
      </c>
      <c r="AE39" s="19">
        <f>IF(AND(AC39=0,U39&gt;=AE$3-(N39/10)),0,-AC$3*AA39)</f>
        <v>-12</v>
      </c>
      <c r="AF39" s="19">
        <f>IF(AND(AC39=0,X39&gt;AF$3),AF$3*AA39,AE39*AA39)</f>
        <v>-12</v>
      </c>
      <c r="AG39" s="19">
        <f>AG38+AF39</f>
        <v>36</v>
      </c>
      <c r="AH39" s="7">
        <f>IF(AF39&gt;0,1, )</f>
        <v>0</v>
      </c>
      <c r="AI39" s="19">
        <f>IF(I39=1,AF39,)</f>
        <v>0</v>
      </c>
      <c r="AJ39" s="19">
        <f>IF(K39=1,AF39, )</f>
        <v>-12</v>
      </c>
      <c r="AK39" s="19">
        <f>IF(L39=1, ,AF39)</f>
        <v>0</v>
      </c>
      <c r="AL39" s="19">
        <f>AB39*AF39</f>
        <v>0</v>
      </c>
      <c r="AM39" s="19">
        <f>AM38+AL39</f>
        <v>56</v>
      </c>
      <c r="AN39" s="20">
        <f>IF(AL39&gt;0,1, )</f>
        <v>0</v>
      </c>
      <c r="AP39" s="12">
        <f>IF(B39=B38,AP38,AS38*AP$3)</f>
        <v>349.2</v>
      </c>
      <c r="AQ39" s="12">
        <f>INT(AP39/AQ$3)</f>
        <v>29</v>
      </c>
      <c r="AR39" s="12">
        <f>AL39*AQ39</f>
        <v>0</v>
      </c>
      <c r="AS39" s="12">
        <f>AS38+AR39</f>
        <v>11292</v>
      </c>
      <c r="AT39" s="12">
        <f>MAX(AS$4:AS39)</f>
        <v>11698</v>
      </c>
      <c r="AU39" s="8">
        <f>(AS39-AT39)/AT39</f>
        <v>-3.4706787485040178E-2</v>
      </c>
      <c r="AW39" s="20">
        <v>131384</v>
      </c>
      <c r="AX39" s="20">
        <v>132714</v>
      </c>
      <c r="AY39" s="12">
        <f>IF(M39="long",((Q39-AW39)+N39)/10,((AW39-Q39)+N39)/10)</f>
        <v>74.599999999999994</v>
      </c>
      <c r="AZ39" s="20">
        <f>IF(AY39&gt;=(N39/10),1, )</f>
        <v>1</v>
      </c>
      <c r="BA39" s="12">
        <f>IF(AY39&gt;BA$3,BA$3,AY39*AZ39)</f>
        <v>20</v>
      </c>
      <c r="BB39" s="12">
        <f>IF(M39="long",((AX39-Q39)-N39)/10*AZ39,((Q39-AX39)-N39)/10*AZ39)</f>
        <v>58.4</v>
      </c>
      <c r="BC39" s="12">
        <f>IF(AND(BA39&lt;BA$3,BB39&gt;BC$3),BC$3,-BA39)</f>
        <v>-20</v>
      </c>
      <c r="BD39" s="12">
        <f>BD38+BC39</f>
        <v>123.50000000000006</v>
      </c>
      <c r="BE39" s="12">
        <f>BC39*I39</f>
        <v>0</v>
      </c>
      <c r="BF39" s="12">
        <f>K39*BC39</f>
        <v>-20</v>
      </c>
      <c r="BG39" s="12">
        <f>AB39*BC39</f>
        <v>0</v>
      </c>
      <c r="BH39" s="12">
        <f>BH38+BG39</f>
        <v>150.89999999999998</v>
      </c>
      <c r="BJ39" s="20">
        <f t="shared" si="1"/>
        <v>1</v>
      </c>
      <c r="BK39" s="12">
        <f t="shared" si="2"/>
        <v>-20</v>
      </c>
      <c r="BM39" s="12">
        <f t="shared" si="3"/>
        <v>959.38999999999987</v>
      </c>
      <c r="BN39" s="12">
        <f t="shared" si="4"/>
        <v>47</v>
      </c>
      <c r="BO39" s="12">
        <f t="shared" si="5"/>
        <v>0</v>
      </c>
      <c r="BP39" s="12">
        <f t="shared" si="6"/>
        <v>9330.6999999999971</v>
      </c>
      <c r="BQ39" s="12">
        <f>MAX(BP$4:BP39)</f>
        <v>9593.8999999999978</v>
      </c>
      <c r="BR39" s="8">
        <f t="shared" si="7"/>
        <v>-2.7434098750247635E-2</v>
      </c>
      <c r="BS39" s="20">
        <f t="shared" si="8"/>
        <v>0</v>
      </c>
      <c r="BT39" s="20">
        <f t="shared" si="9"/>
        <v>0</v>
      </c>
    </row>
    <row r="40" spans="1:72" x14ac:dyDescent="0.3">
      <c r="A40" s="1">
        <v>42653</v>
      </c>
      <c r="B40" s="1">
        <v>42653</v>
      </c>
      <c r="C40" s="1" t="s">
        <v>44</v>
      </c>
      <c r="D40" s="3">
        <v>1655</v>
      </c>
      <c r="E40" s="3">
        <v>-200</v>
      </c>
      <c r="F40" s="3">
        <f>D40+E40</f>
        <v>1455</v>
      </c>
      <c r="G40" s="20">
        <f>B40-A40</f>
        <v>0</v>
      </c>
      <c r="H40" s="3" t="s">
        <v>37</v>
      </c>
      <c r="L40" s="20">
        <f>IF(AND(F40&gt;=L$3,F40&lt;=L$4),0,1)</f>
        <v>1</v>
      </c>
      <c r="M40" s="20" t="s">
        <v>20</v>
      </c>
      <c r="N40" s="20">
        <v>8</v>
      </c>
      <c r="O40" s="20">
        <v>76140</v>
      </c>
      <c r="P40" s="20">
        <f>IF(M40="short",O40,O40+N40)</f>
        <v>76140</v>
      </c>
      <c r="Q40" s="20">
        <f>IF(M40="short",P40+Q$3,P40-Q$3)</f>
        <v>76140</v>
      </c>
      <c r="R40" s="20">
        <v>76277</v>
      </c>
      <c r="S40" s="20">
        <v>75357</v>
      </c>
      <c r="T40" s="19">
        <f>IF(M40="short",((R40-P40)+N40)/10,((P40-R40)+N40)/10)</f>
        <v>14.5</v>
      </c>
      <c r="U40" s="19">
        <f>IF(M40="long",((S40-O40)-N40)/10,((O40-S40)-N40)/10)</f>
        <v>77.5</v>
      </c>
      <c r="W40" s="19">
        <f>-T40+(Q$3/10)</f>
        <v>-14.5</v>
      </c>
      <c r="X40" s="19">
        <f>U40+(Q$3/10)</f>
        <v>77.5</v>
      </c>
      <c r="Y40" s="7">
        <f>IF(AND(M40="long",R40&lt;Q40),1, )</f>
        <v>0</v>
      </c>
      <c r="Z40" s="7">
        <f>IF(AND(M40="short",R40&gt;Q40),1, )</f>
        <v>1</v>
      </c>
      <c r="AA40" s="7">
        <f>Y40+Z40</f>
        <v>1</v>
      </c>
      <c r="AB40" s="7">
        <f>IF(OR(I40=1,K40=1),0,L40*AA40)</f>
        <v>1</v>
      </c>
      <c r="AC40" s="19">
        <f>IF(W40&lt;=-AC$3,-AC$3,0)</f>
        <v>-12</v>
      </c>
      <c r="AD40" s="7">
        <f t="shared" si="0"/>
        <v>0</v>
      </c>
      <c r="AE40" s="19">
        <f>IF(AND(AC40=0,U40&gt;=AE$3-(N40/10)),0,-AC$3*AA40)</f>
        <v>-12</v>
      </c>
      <c r="AF40" s="19">
        <f>IF(AND(AC40=0,X40&gt;AF$3),AF$3*AA40,AE40*AA40)</f>
        <v>-12</v>
      </c>
      <c r="AG40" s="19">
        <f>AG39+AF40</f>
        <v>24</v>
      </c>
      <c r="AH40" s="7">
        <f>IF(AF40&gt;0,1, )</f>
        <v>0</v>
      </c>
      <c r="AI40" s="19">
        <f>IF(I40=1,AF40,)</f>
        <v>0</v>
      </c>
      <c r="AJ40" s="19">
        <f>IF(K40=1,AF40, )</f>
        <v>0</v>
      </c>
      <c r="AK40" s="19">
        <f>IF(L40=1, ,AF40)</f>
        <v>0</v>
      </c>
      <c r="AL40" s="19">
        <f>AB40*AF40</f>
        <v>-12</v>
      </c>
      <c r="AM40" s="19">
        <f>AM39+AL40</f>
        <v>44</v>
      </c>
      <c r="AN40" s="20">
        <f>IF(AL40&gt;0,1, )</f>
        <v>0</v>
      </c>
      <c r="AP40" s="12">
        <f>IF(B40=B39,AP39,AS39*AP$3)</f>
        <v>349.2</v>
      </c>
      <c r="AQ40" s="12">
        <f>INT(AP40/AQ$3)</f>
        <v>29</v>
      </c>
      <c r="AR40" s="12">
        <f>AL40*AQ40</f>
        <v>-348</v>
      </c>
      <c r="AS40" s="12">
        <f>AS39+AR40</f>
        <v>10944</v>
      </c>
      <c r="AT40" s="12">
        <f>MAX(AS$4:AS40)</f>
        <v>11698</v>
      </c>
      <c r="AU40" s="8">
        <f>(AS40-AT40)/AT40</f>
        <v>-6.4455462472217478E-2</v>
      </c>
      <c r="AW40" s="20">
        <v>76167</v>
      </c>
      <c r="AX40" s="20">
        <v>76066</v>
      </c>
      <c r="AY40" s="12">
        <f>IF(M40="long",((Q40-AW40)+N40)/10,((AW40-Q40)+N40)/10)</f>
        <v>3.5</v>
      </c>
      <c r="AZ40" s="20">
        <f>IF(AY40&gt;=(N40/10),1, )</f>
        <v>1</v>
      </c>
      <c r="BA40" s="12">
        <f>IF(AY40&gt;BA$3,BA$3,AY40*AZ40)</f>
        <v>3.5</v>
      </c>
      <c r="BB40" s="12">
        <f>IF(M40="long",((AX40-Q40)-N40)/10*AZ40,((Q40-AX40)-N40)/10*AZ40)</f>
        <v>6.6</v>
      </c>
      <c r="BC40" s="12">
        <f>IF(AND(BA40&lt;BA$3,BB40&gt;BC$3),BC$3,-BA40)</f>
        <v>-3.5</v>
      </c>
      <c r="BD40" s="12">
        <f>BD39+BC40</f>
        <v>120.00000000000006</v>
      </c>
      <c r="BE40" s="12">
        <f>BC40*I40</f>
        <v>0</v>
      </c>
      <c r="BF40" s="12">
        <f>K40*BC40</f>
        <v>0</v>
      </c>
      <c r="BG40" s="12">
        <f>AB40*BC40</f>
        <v>-3.5</v>
      </c>
      <c r="BH40" s="12">
        <f>BH39+BG40</f>
        <v>147.39999999999998</v>
      </c>
      <c r="BJ40" s="20">
        <f t="shared" si="1"/>
        <v>1</v>
      </c>
      <c r="BK40" s="12">
        <f t="shared" si="2"/>
        <v>-3.5</v>
      </c>
      <c r="BM40" s="12">
        <f t="shared" si="3"/>
        <v>959.38999999999987</v>
      </c>
      <c r="BN40" s="12">
        <f t="shared" si="4"/>
        <v>47</v>
      </c>
      <c r="BO40" s="12">
        <f t="shared" si="5"/>
        <v>-164.5</v>
      </c>
      <c r="BP40" s="12">
        <f t="shared" si="6"/>
        <v>9166.1999999999971</v>
      </c>
      <c r="BQ40" s="12">
        <f>MAX(BP$4:BP40)</f>
        <v>9593.8999999999978</v>
      </c>
      <c r="BR40" s="8">
        <f t="shared" si="7"/>
        <v>-4.4580410469152357E-2</v>
      </c>
      <c r="BS40" s="20">
        <f t="shared" si="8"/>
        <v>0</v>
      </c>
      <c r="BT40" s="20">
        <f t="shared" si="9"/>
        <v>-3.5</v>
      </c>
    </row>
    <row r="41" spans="1:72" x14ac:dyDescent="0.3">
      <c r="A41" s="1">
        <v>42653</v>
      </c>
      <c r="B41" s="1">
        <v>42653</v>
      </c>
      <c r="C41" s="1" t="s">
        <v>44</v>
      </c>
      <c r="D41" s="3">
        <v>1720</v>
      </c>
      <c r="E41" s="3">
        <v>-200</v>
      </c>
      <c r="F41" s="3">
        <f>D41+E41</f>
        <v>1520</v>
      </c>
      <c r="G41" s="20">
        <f>B41-A41</f>
        <v>0</v>
      </c>
      <c r="H41" s="3" t="s">
        <v>43</v>
      </c>
      <c r="K41" s="20">
        <v>1</v>
      </c>
      <c r="L41" s="20">
        <f>IF(AND(F41&gt;=L$3,F41&lt;=L$4),0,1)</f>
        <v>1</v>
      </c>
      <c r="M41" s="20" t="s">
        <v>21</v>
      </c>
      <c r="N41" s="20">
        <v>10</v>
      </c>
      <c r="O41" s="20">
        <v>131640</v>
      </c>
      <c r="P41" s="20">
        <f>IF(M41="short",O41,O41+N41)</f>
        <v>131650</v>
      </c>
      <c r="Q41" s="20">
        <f>IF(M41="short",P41+Q$3,P41-Q$3)</f>
        <v>131650</v>
      </c>
      <c r="R41" s="20">
        <v>131384</v>
      </c>
      <c r="S41" s="20">
        <v>132714</v>
      </c>
      <c r="T41" s="19">
        <f>IF(M41="short",((R41-P41)+N41)/10,((P41-R41)+N41)/10)</f>
        <v>27.6</v>
      </c>
      <c r="U41" s="19">
        <f>IF(M41="long",((S41-O41)-N41)/10,((O41-S41)-N41)/10)</f>
        <v>106.4</v>
      </c>
      <c r="W41" s="19">
        <f>-T41+(Q$3/10)</f>
        <v>-27.6</v>
      </c>
      <c r="X41" s="19">
        <f>U41+(Q$3/10)</f>
        <v>106.4</v>
      </c>
      <c r="Y41" s="7">
        <f>IF(AND(M41="long",R41&lt;Q41),1, )</f>
        <v>1</v>
      </c>
      <c r="Z41" s="7">
        <f>IF(AND(M41="short",R41&gt;Q41),1, )</f>
        <v>0</v>
      </c>
      <c r="AA41" s="7">
        <f>Y41+Z41</f>
        <v>1</v>
      </c>
      <c r="AB41" s="7">
        <f>IF(OR(I41=1,K41=1),0,L41*AA41)</f>
        <v>0</v>
      </c>
      <c r="AC41" s="19">
        <f>IF(W41&lt;=-AC$3,-AC$3,0)</f>
        <v>-12</v>
      </c>
      <c r="AD41" s="7">
        <f t="shared" si="0"/>
        <v>1</v>
      </c>
      <c r="AE41" s="19">
        <f>IF(AND(AC41=0,U41&gt;=AE$3-(N41/10)),0,-AC$3*AA41)</f>
        <v>-12</v>
      </c>
      <c r="AF41" s="19">
        <f>IF(AND(AC41=0,X41&gt;AF$3),AF$3*AA41,AE41*AA41)</f>
        <v>-12</v>
      </c>
      <c r="AG41" s="19">
        <f>AG40+AF41</f>
        <v>12</v>
      </c>
      <c r="AH41" s="7">
        <f>IF(AF41&gt;0,1, )</f>
        <v>0</v>
      </c>
      <c r="AI41" s="19">
        <f>IF(I41=1,AF41,)</f>
        <v>0</v>
      </c>
      <c r="AJ41" s="19">
        <f>IF(K41=1,AF41, )</f>
        <v>-12</v>
      </c>
      <c r="AK41" s="19">
        <f>IF(L41=1, ,AF41)</f>
        <v>0</v>
      </c>
      <c r="AL41" s="19">
        <f>AB41*AF41</f>
        <v>0</v>
      </c>
      <c r="AM41" s="19">
        <f>AM40+AL41</f>
        <v>44</v>
      </c>
      <c r="AN41" s="20">
        <f>IF(AL41&gt;0,1, )</f>
        <v>0</v>
      </c>
      <c r="AP41" s="12">
        <f>IF(B41=B40,AP40,AS40*AP$3)</f>
        <v>349.2</v>
      </c>
      <c r="AQ41" s="12">
        <f>INT(AP41/AQ$3)</f>
        <v>29</v>
      </c>
      <c r="AR41" s="12">
        <f>AL41*AQ41</f>
        <v>0</v>
      </c>
      <c r="AS41" s="12">
        <f>AS40+AR41</f>
        <v>10944</v>
      </c>
      <c r="AT41" s="12">
        <f>MAX(AS$4:AS41)</f>
        <v>11698</v>
      </c>
      <c r="AU41" s="8">
        <f>(AS41-AT41)/AT41</f>
        <v>-6.4455462472217478E-2</v>
      </c>
      <c r="AW41" s="20">
        <v>131384</v>
      </c>
      <c r="AX41" s="20">
        <v>132714</v>
      </c>
      <c r="AY41" s="12">
        <f>IF(M41="long",((Q41-AW41)+N41)/10,((AW41-Q41)+N41)/10)</f>
        <v>27.6</v>
      </c>
      <c r="AZ41" s="20">
        <f>IF(AY41&gt;=(N41/10),1, )</f>
        <v>1</v>
      </c>
      <c r="BA41" s="12">
        <f>IF(AY41&gt;BA$3,BA$3,AY41*AZ41)</f>
        <v>20</v>
      </c>
      <c r="BB41" s="12">
        <f>IF(M41="long",((AX41-Q41)-N41)/10*AZ41,((Q41-AX41)-N41)/10*AZ41)</f>
        <v>105.4</v>
      </c>
      <c r="BC41" s="12">
        <f>IF(AND(BA41&lt;BA$3,BB41&gt;BC$3),BC$3,-BA41)</f>
        <v>-20</v>
      </c>
      <c r="BD41" s="12">
        <f>BD40+BC41</f>
        <v>100.00000000000006</v>
      </c>
      <c r="BE41" s="12">
        <f>BC41*I41</f>
        <v>0</v>
      </c>
      <c r="BF41" s="12">
        <f>K41*BC41</f>
        <v>-20</v>
      </c>
      <c r="BG41" s="12">
        <f>AB41*BC41</f>
        <v>0</v>
      </c>
      <c r="BH41" s="12">
        <f>BH40+BG41</f>
        <v>147.39999999999998</v>
      </c>
      <c r="BJ41" s="20">
        <f t="shared" si="1"/>
        <v>1</v>
      </c>
      <c r="BK41" s="12">
        <f t="shared" si="2"/>
        <v>-20</v>
      </c>
      <c r="BM41" s="12">
        <f t="shared" si="3"/>
        <v>959.38999999999987</v>
      </c>
      <c r="BN41" s="12">
        <f t="shared" si="4"/>
        <v>47</v>
      </c>
      <c r="BO41" s="12">
        <f t="shared" si="5"/>
        <v>0</v>
      </c>
      <c r="BP41" s="12">
        <f t="shared" si="6"/>
        <v>9166.1999999999971</v>
      </c>
      <c r="BQ41" s="12">
        <f>MAX(BP$4:BP41)</f>
        <v>9593.8999999999978</v>
      </c>
      <c r="BR41" s="8">
        <f t="shared" si="7"/>
        <v>-4.4580410469152357E-2</v>
      </c>
      <c r="BS41" s="20">
        <f t="shared" si="8"/>
        <v>0</v>
      </c>
      <c r="BT41" s="20">
        <f t="shared" si="9"/>
        <v>0</v>
      </c>
    </row>
    <row r="42" spans="1:72" x14ac:dyDescent="0.3">
      <c r="A42" s="1">
        <v>42653</v>
      </c>
      <c r="B42" s="1">
        <v>42653</v>
      </c>
      <c r="C42" s="1" t="s">
        <v>44</v>
      </c>
      <c r="D42" s="3">
        <v>1815</v>
      </c>
      <c r="E42" s="3">
        <v>-200</v>
      </c>
      <c r="F42" s="3">
        <f>D42+E42</f>
        <v>1615</v>
      </c>
      <c r="G42" s="20">
        <f>B42-A42</f>
        <v>0</v>
      </c>
      <c r="H42" s="3" t="s">
        <v>38</v>
      </c>
      <c r="I42" s="20">
        <v>1</v>
      </c>
      <c r="J42" s="20">
        <v>10</v>
      </c>
      <c r="L42" s="20">
        <f>IF(AND(F42&gt;=L$3,F42&lt;=L$4),0,1)</f>
        <v>1</v>
      </c>
      <c r="M42" s="20" t="s">
        <v>20</v>
      </c>
      <c r="N42" s="20">
        <v>7</v>
      </c>
      <c r="O42" s="20">
        <v>103660</v>
      </c>
      <c r="P42" s="20">
        <f>IF(M42="short",O42,O42+N42)</f>
        <v>103660</v>
      </c>
      <c r="Q42" s="20">
        <f>IF(M42="short",P42+Q$3,P42-Q$3)</f>
        <v>103660</v>
      </c>
      <c r="R42" s="20">
        <v>103781</v>
      </c>
      <c r="S42" s="20">
        <v>103570</v>
      </c>
      <c r="T42" s="19">
        <f>IF(M42="short",((R42-P42)+N42)/10,((P42-R42)+N42)/10)</f>
        <v>12.8</v>
      </c>
      <c r="U42" s="19">
        <f>IF(M42="long",((S42-O42)-N42)/10,((O42-S42)-N42)/10)</f>
        <v>8.3000000000000007</v>
      </c>
      <c r="W42" s="19">
        <f>-T42+(Q$3/10)</f>
        <v>-12.8</v>
      </c>
      <c r="X42" s="19">
        <f>U42+(Q$3/10)</f>
        <v>8.3000000000000007</v>
      </c>
      <c r="Y42" s="7">
        <f>IF(AND(M42="long",R42&lt;Q42),1, )</f>
        <v>0</v>
      </c>
      <c r="Z42" s="7">
        <f>IF(AND(M42="short",R42&gt;Q42),1, )</f>
        <v>1</v>
      </c>
      <c r="AA42" s="7">
        <f>Y42+Z42</f>
        <v>1</v>
      </c>
      <c r="AB42" s="7">
        <f>IF(OR(I42=1,K42=1),0,L42*AA42)</f>
        <v>0</v>
      </c>
      <c r="AC42" s="19">
        <f>IF(W42&lt;=-AC$3,-AC$3,0)</f>
        <v>-12</v>
      </c>
      <c r="AD42" s="7">
        <f t="shared" si="0"/>
        <v>0</v>
      </c>
      <c r="AE42" s="19">
        <f>IF(AND(AC42=0,U42&gt;=AE$3-(N42/10)),0,-AC$3*AA42)</f>
        <v>-12</v>
      </c>
      <c r="AF42" s="19">
        <f>IF(AND(AC42=0,X42&gt;AF$3),AF$3*AA42,AE42*AA42)</f>
        <v>-12</v>
      </c>
      <c r="AG42" s="19">
        <f>AG41+AF42</f>
        <v>0</v>
      </c>
      <c r="AH42" s="7">
        <f>IF(AF42&gt;0,1, )</f>
        <v>0</v>
      </c>
      <c r="AI42" s="19">
        <f>IF(I42=1,AF42,)</f>
        <v>-12</v>
      </c>
      <c r="AJ42" s="19">
        <f>IF(K42=1,AF42, )</f>
        <v>0</v>
      </c>
      <c r="AK42" s="19">
        <f>IF(L42=1, ,AF42)</f>
        <v>0</v>
      </c>
      <c r="AL42" s="19">
        <f>AB42*AF42</f>
        <v>0</v>
      </c>
      <c r="AM42" s="19">
        <f>AM41+AL42</f>
        <v>44</v>
      </c>
      <c r="AN42" s="20">
        <f>IF(AL42&gt;0,1, )</f>
        <v>0</v>
      </c>
      <c r="AP42" s="12">
        <f>IF(B42=B41,AP41,AS41*AP$3)</f>
        <v>349.2</v>
      </c>
      <c r="AQ42" s="12">
        <f>INT(AP42/AQ$3)</f>
        <v>29</v>
      </c>
      <c r="AR42" s="12">
        <f>AL42*AQ42</f>
        <v>0</v>
      </c>
      <c r="AS42" s="12">
        <f>AS41+AR42</f>
        <v>10944</v>
      </c>
      <c r="AT42" s="12">
        <f>MAX(AS$4:AS42)</f>
        <v>11698</v>
      </c>
      <c r="AU42" s="8">
        <f>(AS42-AT42)/AT42</f>
        <v>-6.4455462472217478E-2</v>
      </c>
      <c r="AW42" s="20">
        <v>103749</v>
      </c>
      <c r="AX42" s="20">
        <v>106625</v>
      </c>
      <c r="AY42" s="12">
        <f>IF(M42="long",((Q42-AW42)+N42)/10,((AW42-Q42)+N42)/10)</f>
        <v>9.6</v>
      </c>
      <c r="AZ42" s="20">
        <f>IF(AY42&gt;=(N42/10),1, )</f>
        <v>1</v>
      </c>
      <c r="BA42" s="12">
        <f>IF(AY42&gt;BA$3,BA$3,AY42*AZ42)</f>
        <v>9.6</v>
      </c>
      <c r="BB42" s="12">
        <f>IF(M42="long",((AX42-Q42)-N42)/10*AZ42,((Q42-AX42)-N42)/10*AZ42)</f>
        <v>-297.2</v>
      </c>
      <c r="BC42" s="12">
        <f>IF(AND(BA42&lt;BA$3,BB42&gt;BC$3),BC$3,-BA42)</f>
        <v>-9.6</v>
      </c>
      <c r="BD42" s="12">
        <f>BD41+BC42</f>
        <v>90.400000000000063</v>
      </c>
      <c r="BE42" s="12">
        <f>BC42*I42</f>
        <v>-9.6</v>
      </c>
      <c r="BF42" s="12">
        <f>K42*BC42</f>
        <v>0</v>
      </c>
      <c r="BG42" s="12">
        <f>AB42*BC42</f>
        <v>0</v>
      </c>
      <c r="BH42" s="12">
        <f>BH41+BG42</f>
        <v>147.39999999999998</v>
      </c>
      <c r="BJ42" s="20">
        <f t="shared" si="1"/>
        <v>1</v>
      </c>
      <c r="BK42" s="12">
        <f t="shared" si="2"/>
        <v>-9.6</v>
      </c>
      <c r="BM42" s="12">
        <f t="shared" si="3"/>
        <v>959.38999999999987</v>
      </c>
      <c r="BN42" s="12">
        <f t="shared" si="4"/>
        <v>47</v>
      </c>
      <c r="BO42" s="12">
        <f t="shared" si="5"/>
        <v>0</v>
      </c>
      <c r="BP42" s="12">
        <f t="shared" si="6"/>
        <v>9166.1999999999971</v>
      </c>
      <c r="BQ42" s="12">
        <f>MAX(BP$4:BP42)</f>
        <v>9593.8999999999978</v>
      </c>
      <c r="BR42" s="8">
        <f t="shared" si="7"/>
        <v>-4.4580410469152357E-2</v>
      </c>
      <c r="BS42" s="20">
        <f t="shared" si="8"/>
        <v>0</v>
      </c>
      <c r="BT42" s="20">
        <f t="shared" si="9"/>
        <v>0</v>
      </c>
    </row>
    <row r="43" spans="1:72" x14ac:dyDescent="0.3">
      <c r="A43" s="1">
        <v>42653</v>
      </c>
      <c r="B43" s="1">
        <v>42654</v>
      </c>
      <c r="C43" s="1" t="s">
        <v>44</v>
      </c>
      <c r="D43" s="3">
        <v>625</v>
      </c>
      <c r="E43" s="3">
        <v>-200</v>
      </c>
      <c r="F43" s="3">
        <f>D43+E43</f>
        <v>425</v>
      </c>
      <c r="G43" s="20">
        <f>B43-A43</f>
        <v>1</v>
      </c>
      <c r="H43" s="3" t="s">
        <v>37</v>
      </c>
      <c r="L43" s="20">
        <f>IF(AND(F43&gt;=L$3,F43&lt;=L$4),0,1)</f>
        <v>1</v>
      </c>
      <c r="M43" s="20" t="s">
        <v>21</v>
      </c>
      <c r="N43" s="20">
        <v>8</v>
      </c>
      <c r="O43" s="20">
        <v>75580</v>
      </c>
      <c r="P43" s="20">
        <f>IF(M43="short",O43,O43+N43)</f>
        <v>75588</v>
      </c>
      <c r="Q43" s="20">
        <f>IF(M43="short",P43+Q$3,P43-Q$3)</f>
        <v>75588</v>
      </c>
      <c r="R43" s="20">
        <v>75427</v>
      </c>
      <c r="S43" s="20">
        <v>75689</v>
      </c>
      <c r="T43" s="19">
        <f>IF(M43="short",((R43-P43)+N43)/10,((P43-R43)+N43)/10)</f>
        <v>16.899999999999999</v>
      </c>
      <c r="U43" s="19">
        <f>IF(M43="long",((S43-O43)-N43)/10,((O43-S43)-N43)/10)</f>
        <v>10.1</v>
      </c>
      <c r="W43" s="19">
        <f>-T43+(Q$3/10)</f>
        <v>-16.899999999999999</v>
      </c>
      <c r="X43" s="19">
        <f>U43+(Q$3/10)</f>
        <v>10.1</v>
      </c>
      <c r="Y43" s="7">
        <f>IF(AND(M43="long",R43&lt;Q43),1, )</f>
        <v>1</v>
      </c>
      <c r="Z43" s="7">
        <f>IF(AND(M43="short",R43&gt;Q43),1, )</f>
        <v>0</v>
      </c>
      <c r="AA43" s="7">
        <f>Y43+Z43</f>
        <v>1</v>
      </c>
      <c r="AB43" s="7">
        <f>IF(OR(I43=1,K43=1),0,L43*AA43)</f>
        <v>1</v>
      </c>
      <c r="AC43" s="19">
        <f>IF(W43&lt;=-AC$3,-AC$3,0)</f>
        <v>-12</v>
      </c>
      <c r="AD43" s="7">
        <f t="shared" si="0"/>
        <v>0</v>
      </c>
      <c r="AE43" s="19">
        <f>IF(AND(AC43=0,U43&gt;=AE$3-(N43/10)),0,-AC$3*AA43)</f>
        <v>-12</v>
      </c>
      <c r="AF43" s="19">
        <f>IF(AND(AC43=0,X43&gt;AF$3),AF$3*AA43,AE43*AA43)</f>
        <v>-12</v>
      </c>
      <c r="AG43" s="19">
        <f>AG42+AF43</f>
        <v>-12</v>
      </c>
      <c r="AH43" s="7">
        <f>IF(AF43&gt;0,1, )</f>
        <v>0</v>
      </c>
      <c r="AI43" s="19">
        <f>IF(I43=1,AF43,)</f>
        <v>0</v>
      </c>
      <c r="AJ43" s="19">
        <f>IF(K43=1,AF43, )</f>
        <v>0</v>
      </c>
      <c r="AK43" s="19">
        <f>IF(L43=1, ,AF43)</f>
        <v>0</v>
      </c>
      <c r="AL43" s="19">
        <f>AB43*AF43</f>
        <v>-12</v>
      </c>
      <c r="AM43" s="19">
        <f>AM42+AL43</f>
        <v>32</v>
      </c>
      <c r="AN43" s="20">
        <f>IF(AL43&gt;0,1, )</f>
        <v>0</v>
      </c>
      <c r="AP43" s="12">
        <f>IF(B43=B42,AP42,AS42*AP$3)</f>
        <v>328.32</v>
      </c>
      <c r="AQ43" s="12">
        <f>INT(AP43/AQ$3)</f>
        <v>27</v>
      </c>
      <c r="AR43" s="12">
        <f>AL43*AQ43</f>
        <v>-324</v>
      </c>
      <c r="AS43" s="12">
        <f>AS42+AR43</f>
        <v>10620</v>
      </c>
      <c r="AT43" s="12">
        <f>MAX(AS$4:AS43)</f>
        <v>11698</v>
      </c>
      <c r="AU43" s="8">
        <f>(AS43-AT43)/AT43</f>
        <v>-9.2152504701658408E-2</v>
      </c>
      <c r="AW43" s="20">
        <v>75427</v>
      </c>
      <c r="AX43" s="20">
        <v>75689</v>
      </c>
      <c r="AY43" s="12">
        <f>IF(M43="long",((Q43-AW43)+N43)/10,((AW43-Q43)+N43)/10)</f>
        <v>16.899999999999999</v>
      </c>
      <c r="AZ43" s="20">
        <f>IF(AY43&gt;=(N43/10),1, )</f>
        <v>1</v>
      </c>
      <c r="BA43" s="12">
        <f>IF(AY43&gt;BA$3,BA$3,AY43*AZ43)</f>
        <v>16.899999999999999</v>
      </c>
      <c r="BB43" s="12">
        <f>IF(M43="long",((AX43-Q43)-N43)/10*AZ43,((Q43-AX43)-N43)/10*AZ43)</f>
        <v>9.3000000000000007</v>
      </c>
      <c r="BC43" s="12">
        <f>IF(AND(BA43&lt;BA$3,BB43&gt;BC$3),BC$3,-BA43)</f>
        <v>-16.899999999999999</v>
      </c>
      <c r="BD43" s="12">
        <f>BD42+BC43</f>
        <v>73.500000000000057</v>
      </c>
      <c r="BE43" s="12">
        <f>BC43*I43</f>
        <v>0</v>
      </c>
      <c r="BF43" s="12">
        <f>K43*BC43</f>
        <v>0</v>
      </c>
      <c r="BG43" s="12">
        <f>AB43*BC43</f>
        <v>-16.899999999999999</v>
      </c>
      <c r="BH43" s="12">
        <f>BH42+BG43</f>
        <v>130.49999999999997</v>
      </c>
      <c r="BJ43" s="20">
        <f t="shared" si="1"/>
        <v>1</v>
      </c>
      <c r="BK43" s="12">
        <f t="shared" si="2"/>
        <v>-16.899999999999999</v>
      </c>
      <c r="BM43" s="12">
        <f t="shared" si="3"/>
        <v>916.61999999999978</v>
      </c>
      <c r="BN43" s="12">
        <f t="shared" si="4"/>
        <v>45</v>
      </c>
      <c r="BO43" s="12">
        <f t="shared" si="5"/>
        <v>-760.49999999999989</v>
      </c>
      <c r="BP43" s="12">
        <f t="shared" si="6"/>
        <v>8405.6999999999971</v>
      </c>
      <c r="BQ43" s="12">
        <f>MAX(BP$4:BP43)</f>
        <v>9593.8999999999978</v>
      </c>
      <c r="BR43" s="8">
        <f t="shared" si="7"/>
        <v>-0.12384952938846569</v>
      </c>
      <c r="BS43" s="20">
        <f t="shared" si="8"/>
        <v>0</v>
      </c>
      <c r="BT43" s="20">
        <f t="shared" si="9"/>
        <v>-16.899999999999999</v>
      </c>
    </row>
    <row r="44" spans="1:72" x14ac:dyDescent="0.3">
      <c r="A44" s="1">
        <v>42653</v>
      </c>
      <c r="B44" s="1">
        <v>42654</v>
      </c>
      <c r="C44" s="1" t="s">
        <v>44</v>
      </c>
      <c r="D44" s="3">
        <v>630</v>
      </c>
      <c r="E44" s="3">
        <v>-200</v>
      </c>
      <c r="F44" s="3">
        <f>D44+E44</f>
        <v>430</v>
      </c>
      <c r="G44" s="20">
        <f>B44-A44</f>
        <v>1</v>
      </c>
      <c r="H44" s="3" t="s">
        <v>37</v>
      </c>
      <c r="L44" s="20">
        <f>IF(AND(F44&gt;=L$3,F44&lt;=L$4),0,1)</f>
        <v>1</v>
      </c>
      <c r="M44" s="20" t="s">
        <v>21</v>
      </c>
      <c r="N44" s="20">
        <v>8</v>
      </c>
      <c r="O44" s="20">
        <v>75470</v>
      </c>
      <c r="P44" s="20">
        <f>IF(M44="short",O44,O44+N44)</f>
        <v>75478</v>
      </c>
      <c r="Q44" s="20">
        <f>IF(M44="short",P44+Q$3,P44-Q$3)</f>
        <v>75478</v>
      </c>
      <c r="R44" s="20">
        <v>75427</v>
      </c>
      <c r="S44" s="20">
        <v>75689</v>
      </c>
      <c r="T44" s="19">
        <f>IF(M44="short",((R44-P44)+N44)/10,((P44-R44)+N44)/10)</f>
        <v>5.9</v>
      </c>
      <c r="U44" s="19">
        <f>IF(M44="long",((S44-O44)-N44)/10,((O44-S44)-N44)/10)</f>
        <v>21.1</v>
      </c>
      <c r="W44" s="19">
        <f>-T44+(Q$3/10)</f>
        <v>-5.9</v>
      </c>
      <c r="X44" s="19">
        <f>U44+(Q$3/10)</f>
        <v>21.1</v>
      </c>
      <c r="Y44" s="7">
        <f>IF(AND(M44="long",R44&lt;Q44),1, )</f>
        <v>1</v>
      </c>
      <c r="Z44" s="7">
        <f>IF(AND(M44="short",R44&gt;Q44),1, )</f>
        <v>0</v>
      </c>
      <c r="AA44" s="7">
        <f>Y44+Z44</f>
        <v>1</v>
      </c>
      <c r="AB44" s="7">
        <f>IF(OR(I44=1,K44=1),0,L44*AA44)</f>
        <v>1</v>
      </c>
      <c r="AC44" s="19">
        <f>IF(W44&lt;=-AC$3,-AC$3,0)</f>
        <v>0</v>
      </c>
      <c r="AD44" s="7">
        <f t="shared" si="0"/>
        <v>0</v>
      </c>
      <c r="AE44" s="19">
        <f>IF(AND(AC44=0,U44&gt;=AE$3-(N44/10)),0,-AC$3*AA44)</f>
        <v>0</v>
      </c>
      <c r="AF44" s="19">
        <f>IF(AND(AC44=0,X44&gt;AF$3),AF$3*AA44,AE44*AA44)</f>
        <v>10</v>
      </c>
      <c r="AG44" s="19">
        <f>AG43+AF44</f>
        <v>-2</v>
      </c>
      <c r="AH44" s="7">
        <f>IF(AF44&gt;0,1, )</f>
        <v>1</v>
      </c>
      <c r="AI44" s="19">
        <f>IF(I44=1,AF44,)</f>
        <v>0</v>
      </c>
      <c r="AJ44" s="19">
        <f>IF(K44=1,AF44, )</f>
        <v>0</v>
      </c>
      <c r="AK44" s="19">
        <f>IF(L44=1, ,AF44)</f>
        <v>0</v>
      </c>
      <c r="AL44" s="19">
        <f>AB44*AF44</f>
        <v>10</v>
      </c>
      <c r="AM44" s="19">
        <f>AM43+AL44</f>
        <v>42</v>
      </c>
      <c r="AN44" s="20">
        <f>IF(AL44&gt;0,1, )</f>
        <v>1</v>
      </c>
      <c r="AP44" s="12">
        <f>IF(B44=B43,AP43,AS43*AP$3)</f>
        <v>328.32</v>
      </c>
      <c r="AQ44" s="12">
        <f>INT(AP44/AQ$3)</f>
        <v>27</v>
      </c>
      <c r="AR44" s="12">
        <f>AL44*AQ44</f>
        <v>270</v>
      </c>
      <c r="AS44" s="12">
        <f>AS43+AR44</f>
        <v>10890</v>
      </c>
      <c r="AT44" s="12">
        <f>MAX(AS$4:AS44)</f>
        <v>11698</v>
      </c>
      <c r="AU44" s="8">
        <f>(AS44-AT44)/AT44</f>
        <v>-6.9071636177124293E-2</v>
      </c>
      <c r="AW44" s="20">
        <v>75436</v>
      </c>
      <c r="AX44" s="20">
        <v>75519</v>
      </c>
      <c r="AY44" s="12">
        <f>IF(M44="long",((Q44-AW44)+N44)/10,((AW44-Q44)+N44)/10)</f>
        <v>5</v>
      </c>
      <c r="AZ44" s="20">
        <f>IF(AY44&gt;=(N44/10),1, )</f>
        <v>1</v>
      </c>
      <c r="BA44" s="12">
        <f>IF(AY44&gt;BA$3,BA$3,AY44*AZ44)</f>
        <v>5</v>
      </c>
      <c r="BB44" s="12">
        <f>IF(M44="long",((AX44-Q44)-N44)/10*AZ44,((Q44-AX44)-N44)/10*AZ44)</f>
        <v>3.3</v>
      </c>
      <c r="BC44" s="12">
        <f>IF(AND(BA44&lt;BA$3,BB44&gt;BC$3),BC$3,-BA44)</f>
        <v>-5</v>
      </c>
      <c r="BD44" s="12">
        <f>BD43+BC44</f>
        <v>68.500000000000057</v>
      </c>
      <c r="BE44" s="12">
        <f>BC44*I44</f>
        <v>0</v>
      </c>
      <c r="BF44" s="12">
        <f>K44*BC44</f>
        <v>0</v>
      </c>
      <c r="BG44" s="12">
        <f>AB44*BC44</f>
        <v>-5</v>
      </c>
      <c r="BH44" s="12">
        <f>BH43+BG44</f>
        <v>125.49999999999997</v>
      </c>
      <c r="BJ44" s="20">
        <f t="shared" si="1"/>
        <v>1</v>
      </c>
      <c r="BK44" s="12">
        <f t="shared" si="2"/>
        <v>-5</v>
      </c>
      <c r="BM44" s="12">
        <f t="shared" si="3"/>
        <v>916.61999999999978</v>
      </c>
      <c r="BN44" s="12">
        <f t="shared" si="4"/>
        <v>45</v>
      </c>
      <c r="BO44" s="12">
        <f t="shared" si="5"/>
        <v>-225</v>
      </c>
      <c r="BP44" s="12">
        <f t="shared" si="6"/>
        <v>8180.6999999999971</v>
      </c>
      <c r="BQ44" s="12">
        <f>MAX(BP$4:BP44)</f>
        <v>9593.8999999999978</v>
      </c>
      <c r="BR44" s="8">
        <f t="shared" si="7"/>
        <v>-0.1473019314355998</v>
      </c>
      <c r="BS44" s="20">
        <f t="shared" si="8"/>
        <v>0</v>
      </c>
      <c r="BT44" s="20">
        <f t="shared" si="9"/>
        <v>-5</v>
      </c>
    </row>
    <row r="45" spans="1:72" x14ac:dyDescent="0.3">
      <c r="A45" s="1">
        <v>42654</v>
      </c>
      <c r="B45" s="1">
        <v>42654</v>
      </c>
      <c r="C45" s="1" t="s">
        <v>44</v>
      </c>
      <c r="D45" s="3">
        <v>1825</v>
      </c>
      <c r="E45" s="3">
        <v>-200</v>
      </c>
      <c r="F45" s="3">
        <f>D45+E45</f>
        <v>1625</v>
      </c>
      <c r="G45" s="20">
        <f>B45-A45</f>
        <v>0</v>
      </c>
      <c r="H45" s="3" t="s">
        <v>38</v>
      </c>
      <c r="I45" s="20">
        <v>1</v>
      </c>
      <c r="J45" s="20">
        <v>15</v>
      </c>
      <c r="L45" s="20">
        <f>IF(AND(F45&gt;=L$3,F45&lt;=L$4),0,1)</f>
        <v>1</v>
      </c>
      <c r="M45" s="20" t="s">
        <v>21</v>
      </c>
      <c r="N45" s="20">
        <v>7</v>
      </c>
      <c r="O45" s="20">
        <v>103400</v>
      </c>
      <c r="P45" s="20">
        <f>IF(M45="short",O45,O45+N45)</f>
        <v>103407</v>
      </c>
      <c r="Q45" s="20">
        <f>IF(M45="short",P45+Q$3,P45-Q$3)</f>
        <v>103407</v>
      </c>
      <c r="R45" s="20">
        <v>103165</v>
      </c>
      <c r="S45" s="20">
        <v>103585</v>
      </c>
      <c r="T45" s="19">
        <f>IF(M45="short",((R45-P45)+N45)/10,((P45-R45)+N45)/10)</f>
        <v>24.9</v>
      </c>
      <c r="U45" s="19">
        <f>IF(M45="long",((S45-O45)-N45)/10,((O45-S45)-N45)/10)</f>
        <v>17.8</v>
      </c>
      <c r="W45" s="19">
        <f>-T45+(Q$3/10)</f>
        <v>-24.9</v>
      </c>
      <c r="X45" s="19">
        <f>U45+(Q$3/10)</f>
        <v>17.8</v>
      </c>
      <c r="Y45" s="7">
        <f>IF(AND(M45="long",R45&lt;Q45),1, )</f>
        <v>1</v>
      </c>
      <c r="Z45" s="7">
        <f>IF(AND(M45="short",R45&gt;Q45),1, )</f>
        <v>0</v>
      </c>
      <c r="AA45" s="7">
        <f>Y45+Z45</f>
        <v>1</v>
      </c>
      <c r="AB45" s="7">
        <f>IF(OR(I45=1,K45=1),0,L45*AA45)</f>
        <v>0</v>
      </c>
      <c r="AC45" s="19">
        <f>IF(W45&lt;=-AC$3,-AC$3,0)</f>
        <v>-12</v>
      </c>
      <c r="AD45" s="7">
        <f t="shared" si="0"/>
        <v>0</v>
      </c>
      <c r="AE45" s="19">
        <f>IF(AND(AC45=0,U45&gt;=AE$3-(N45/10)),0,-AC$3*AA45)</f>
        <v>-12</v>
      </c>
      <c r="AF45" s="19">
        <f>IF(AND(AC45=0,X45&gt;AF$3),AF$3*AA45,AE45*AA45)</f>
        <v>-12</v>
      </c>
      <c r="AG45" s="19">
        <f>AG44+AF45</f>
        <v>-14</v>
      </c>
      <c r="AH45" s="7">
        <f>IF(AF45&gt;0,1, )</f>
        <v>0</v>
      </c>
      <c r="AI45" s="19">
        <f>IF(I45=1,AF45,)</f>
        <v>-12</v>
      </c>
      <c r="AJ45" s="19">
        <f>IF(K45=1,AF45, )</f>
        <v>0</v>
      </c>
      <c r="AK45" s="19">
        <f>IF(L45=1, ,AF45)</f>
        <v>0</v>
      </c>
      <c r="AL45" s="19">
        <f>AB45*AF45</f>
        <v>0</v>
      </c>
      <c r="AM45" s="19">
        <f>AM44+AL45</f>
        <v>42</v>
      </c>
      <c r="AN45" s="20">
        <f>IF(AL45&gt;0,1, )</f>
        <v>0</v>
      </c>
      <c r="AP45" s="12">
        <f>IF(B45=B44,AP44,AS44*AP$3)</f>
        <v>328.32</v>
      </c>
      <c r="AQ45" s="12">
        <f>INT(AP45/AQ$3)</f>
        <v>27</v>
      </c>
      <c r="AR45" s="12">
        <f>AL45*AQ45</f>
        <v>0</v>
      </c>
      <c r="AS45" s="12">
        <f>AS44+AR45</f>
        <v>10890</v>
      </c>
      <c r="AT45" s="12">
        <f>MAX(AS$4:AS45)</f>
        <v>11698</v>
      </c>
      <c r="AU45" s="8">
        <f>(AS45-AT45)/AT45</f>
        <v>-6.9071636177124293E-2</v>
      </c>
      <c r="AW45" s="20">
        <v>103298</v>
      </c>
      <c r="AX45" s="20">
        <v>103483</v>
      </c>
      <c r="AY45" s="12">
        <f>IF(M45="long",((Q45-AW45)+N45)/10,((AW45-Q45)+N45)/10)</f>
        <v>11.6</v>
      </c>
      <c r="AZ45" s="20">
        <f>IF(AY45&gt;=(N45/10),1, )</f>
        <v>1</v>
      </c>
      <c r="BA45" s="12">
        <f>IF(AY45&gt;BA$3,BA$3,AY45*AZ45)</f>
        <v>11.6</v>
      </c>
      <c r="BB45" s="12">
        <f>IF(M45="long",((AX45-Q45)-N45)/10*AZ45,((Q45-AX45)-N45)/10*AZ45)</f>
        <v>6.9</v>
      </c>
      <c r="BC45" s="12">
        <f>IF(AND(BA45&lt;BA$3,BB45&gt;BC$3),BC$3,-BA45)</f>
        <v>-11.6</v>
      </c>
      <c r="BD45" s="12">
        <f>BD44+BC45</f>
        <v>56.900000000000055</v>
      </c>
      <c r="BE45" s="12">
        <f>BC45*I45</f>
        <v>-11.6</v>
      </c>
      <c r="BF45" s="12">
        <f>K45*BC45</f>
        <v>0</v>
      </c>
      <c r="BG45" s="12">
        <f>AB45*BC45</f>
        <v>0</v>
      </c>
      <c r="BH45" s="12">
        <f>BH44+BG45</f>
        <v>125.49999999999997</v>
      </c>
      <c r="BJ45" s="20">
        <f t="shared" si="1"/>
        <v>1</v>
      </c>
      <c r="BK45" s="12">
        <f t="shared" si="2"/>
        <v>-11.6</v>
      </c>
      <c r="BM45" s="12">
        <f t="shared" si="3"/>
        <v>916.61999999999978</v>
      </c>
      <c r="BN45" s="12">
        <f t="shared" si="4"/>
        <v>45</v>
      </c>
      <c r="BO45" s="12">
        <f t="shared" si="5"/>
        <v>0</v>
      </c>
      <c r="BP45" s="12">
        <f t="shared" si="6"/>
        <v>8180.6999999999971</v>
      </c>
      <c r="BQ45" s="12">
        <f>MAX(BP$4:BP45)</f>
        <v>9593.8999999999978</v>
      </c>
      <c r="BR45" s="8">
        <f t="shared" si="7"/>
        <v>-0.1473019314355998</v>
      </c>
      <c r="BS45" s="20">
        <f t="shared" si="8"/>
        <v>0</v>
      </c>
      <c r="BT45" s="20">
        <f t="shared" si="9"/>
        <v>0</v>
      </c>
    </row>
    <row r="46" spans="1:72" x14ac:dyDescent="0.3">
      <c r="A46" s="1">
        <v>42654</v>
      </c>
      <c r="B46" s="1">
        <v>42654</v>
      </c>
      <c r="C46" s="1" t="s">
        <v>44</v>
      </c>
      <c r="D46" s="3">
        <v>2015</v>
      </c>
      <c r="E46" s="3">
        <v>-200</v>
      </c>
      <c r="F46" s="3">
        <f>D46+E46</f>
        <v>1815</v>
      </c>
      <c r="G46" s="20">
        <f>B46-A46</f>
        <v>0</v>
      </c>
      <c r="H46" s="3" t="s">
        <v>43</v>
      </c>
      <c r="I46" s="20">
        <v>1</v>
      </c>
      <c r="J46" s="20">
        <v>23</v>
      </c>
      <c r="L46" s="20">
        <f>IF(AND(F46&gt;=L$3,F46&lt;=L$4),0,1)</f>
        <v>1</v>
      </c>
      <c r="M46" s="20" t="s">
        <v>20</v>
      </c>
      <c r="N46" s="20">
        <v>10</v>
      </c>
      <c r="O46" s="20">
        <v>132540</v>
      </c>
      <c r="P46" s="20">
        <f>IF(M46="short",O46,O46+N46)</f>
        <v>132540</v>
      </c>
      <c r="Q46" s="20">
        <f>IF(M46="short",P46+Q$3,P46-Q$3)</f>
        <v>132540</v>
      </c>
      <c r="R46" s="20">
        <v>132714</v>
      </c>
      <c r="S46" s="20">
        <v>132081</v>
      </c>
      <c r="T46" s="19">
        <f>IF(M46="short",((R46-P46)+N46)/10,((P46-R46)+N46)/10)</f>
        <v>18.399999999999999</v>
      </c>
      <c r="U46" s="19">
        <f>IF(M46="long",((S46-O46)-N46)/10,((O46-S46)-N46)/10)</f>
        <v>44.9</v>
      </c>
      <c r="W46" s="19">
        <f>-T46+(Q$3/10)</f>
        <v>-18.399999999999999</v>
      </c>
      <c r="X46" s="19">
        <f>U46+(Q$3/10)</f>
        <v>44.9</v>
      </c>
      <c r="Y46" s="7">
        <f>IF(AND(M46="long",R46&lt;Q46),1, )</f>
        <v>0</v>
      </c>
      <c r="Z46" s="7">
        <f>IF(AND(M46="short",R46&gt;Q46),1, )</f>
        <v>1</v>
      </c>
      <c r="AA46" s="7">
        <f>Y46+Z46</f>
        <v>1</v>
      </c>
      <c r="AB46" s="7">
        <f>IF(OR(I46=1,K46=1),0,L46*AA46)</f>
        <v>0</v>
      </c>
      <c r="AC46" s="19">
        <f>IF(W46&lt;=-AC$3,-AC$3,0)</f>
        <v>-12</v>
      </c>
      <c r="AD46" s="7">
        <f t="shared" si="0"/>
        <v>0</v>
      </c>
      <c r="AE46" s="19">
        <f>IF(AND(AC46=0,U46&gt;=AE$3-(N46/10)),0,-AC$3*AA46)</f>
        <v>-12</v>
      </c>
      <c r="AF46" s="19">
        <f>IF(AND(AC46=0,X46&gt;AF$3),AF$3*AA46,AE46*AA46)</f>
        <v>-12</v>
      </c>
      <c r="AG46" s="19">
        <f>AG45+AF46</f>
        <v>-26</v>
      </c>
      <c r="AH46" s="7">
        <f>IF(AF46&gt;0,1, )</f>
        <v>0</v>
      </c>
      <c r="AI46" s="19">
        <f>IF(I46=1,AF46,)</f>
        <v>-12</v>
      </c>
      <c r="AJ46" s="19">
        <f>IF(K46=1,AF46, )</f>
        <v>0</v>
      </c>
      <c r="AK46" s="19">
        <f>IF(L46=1, ,AF46)</f>
        <v>0</v>
      </c>
      <c r="AL46" s="19">
        <f>AB46*AF46</f>
        <v>0</v>
      </c>
      <c r="AM46" s="19">
        <f>AM45+AL46</f>
        <v>42</v>
      </c>
      <c r="AN46" s="20">
        <f>IF(AL46&gt;0,1, )</f>
        <v>0</v>
      </c>
      <c r="AP46" s="12">
        <f>IF(B46=B45,AP45,AS45*AP$3)</f>
        <v>328.32</v>
      </c>
      <c r="AQ46" s="12">
        <f>INT(AP46/AQ$3)</f>
        <v>27</v>
      </c>
      <c r="AR46" s="12">
        <f>AL46*AQ46</f>
        <v>0</v>
      </c>
      <c r="AS46" s="12">
        <f>AS45+AR46</f>
        <v>10890</v>
      </c>
      <c r="AT46" s="12">
        <f>MAX(AS$4:AS46)</f>
        <v>11698</v>
      </c>
      <c r="AU46" s="8">
        <f>(AS46-AT46)/AT46</f>
        <v>-6.9071636177124293E-2</v>
      </c>
      <c r="AW46" s="20">
        <v>132581</v>
      </c>
      <c r="AX46" s="20">
        <v>132464</v>
      </c>
      <c r="AY46" s="12">
        <f>IF(M46="long",((Q46-AW46)+N46)/10,((AW46-Q46)+N46)/10)</f>
        <v>5.0999999999999996</v>
      </c>
      <c r="AZ46" s="20">
        <f>IF(AY46&gt;=(N46/10),1, )</f>
        <v>1</v>
      </c>
      <c r="BA46" s="12">
        <f>IF(AY46&gt;BA$3,BA$3,AY46*AZ46)</f>
        <v>5.0999999999999996</v>
      </c>
      <c r="BB46" s="12">
        <f>IF(M46="long",((AX46-Q46)-N46)/10*AZ46,((Q46-AX46)-N46)/10*AZ46)</f>
        <v>6.6</v>
      </c>
      <c r="BC46" s="12">
        <f>IF(AND(BA46&lt;BA$3,BB46&gt;BC$3),BC$3,-BA46)</f>
        <v>-5.0999999999999996</v>
      </c>
      <c r="BD46" s="12">
        <f>BD45+BC46</f>
        <v>51.800000000000054</v>
      </c>
      <c r="BE46" s="12">
        <f>BC46*I46</f>
        <v>-5.0999999999999996</v>
      </c>
      <c r="BF46" s="12">
        <f>K46*BC46</f>
        <v>0</v>
      </c>
      <c r="BG46" s="12">
        <f>AB46*BC46</f>
        <v>0</v>
      </c>
      <c r="BH46" s="12">
        <f>BH45+BG46</f>
        <v>125.49999999999997</v>
      </c>
      <c r="BJ46" s="20">
        <f t="shared" si="1"/>
        <v>1</v>
      </c>
      <c r="BK46" s="12">
        <f t="shared" si="2"/>
        <v>-5.0999999999999996</v>
      </c>
      <c r="BM46" s="12">
        <f t="shared" si="3"/>
        <v>916.61999999999978</v>
      </c>
      <c r="BN46" s="12">
        <f t="shared" si="4"/>
        <v>45</v>
      </c>
      <c r="BO46" s="12">
        <f t="shared" si="5"/>
        <v>0</v>
      </c>
      <c r="BP46" s="12">
        <f t="shared" si="6"/>
        <v>8180.6999999999971</v>
      </c>
      <c r="BQ46" s="12">
        <f>MAX(BP$4:BP46)</f>
        <v>9593.8999999999978</v>
      </c>
      <c r="BR46" s="8">
        <f t="shared" si="7"/>
        <v>-0.1473019314355998</v>
      </c>
      <c r="BS46" s="20">
        <f t="shared" si="8"/>
        <v>0</v>
      </c>
      <c r="BT46" s="20">
        <f t="shared" si="9"/>
        <v>0</v>
      </c>
    </row>
    <row r="47" spans="1:72" x14ac:dyDescent="0.3">
      <c r="A47" s="1">
        <v>42656</v>
      </c>
      <c r="B47" s="1">
        <v>42656</v>
      </c>
      <c r="C47" s="1" t="s">
        <v>44</v>
      </c>
      <c r="D47" s="3">
        <v>1020</v>
      </c>
      <c r="E47" s="3">
        <v>-200</v>
      </c>
      <c r="F47" s="3">
        <f>D47+E47</f>
        <v>820</v>
      </c>
      <c r="G47" s="20">
        <f>B47-A47</f>
        <v>0</v>
      </c>
      <c r="H47" s="3" t="s">
        <v>43</v>
      </c>
      <c r="L47" s="20">
        <f>IF(AND(F47&gt;=L$3,F47&lt;=L$4),0,1)</f>
        <v>1</v>
      </c>
      <c r="M47" s="20" t="s">
        <v>20</v>
      </c>
      <c r="N47" s="20">
        <v>10</v>
      </c>
      <c r="O47" s="20">
        <v>133060</v>
      </c>
      <c r="P47" s="20">
        <f>IF(M47="short",O47,O47+N47)</f>
        <v>133060</v>
      </c>
      <c r="Q47" s="20">
        <f>IF(M47="short",P47+Q$3,P47-Q$3)</f>
        <v>133060</v>
      </c>
      <c r="R47" s="20">
        <v>133058</v>
      </c>
      <c r="S47" s="20">
        <v>131848</v>
      </c>
      <c r="T47" s="19">
        <f>IF(M47="short",((R47-P47)+N47)/10,((P47-R47)+N47)/10)</f>
        <v>0.8</v>
      </c>
      <c r="U47" s="19">
        <f>IF(M47="long",((S47-O47)-N47)/10,((O47-S47)-N47)/10)</f>
        <v>120.2</v>
      </c>
      <c r="W47" s="19">
        <f>-T47+(Q$3/10)</f>
        <v>-0.8</v>
      </c>
      <c r="X47" s="19">
        <f>U47+(Q$3/10)</f>
        <v>120.2</v>
      </c>
      <c r="Y47" s="7">
        <f>IF(AND(M47="long",R47&lt;Q47),1, )</f>
        <v>0</v>
      </c>
      <c r="Z47" s="7">
        <f>IF(AND(M47="short",R47&gt;Q47),1, )</f>
        <v>0</v>
      </c>
      <c r="AA47" s="7">
        <f>Y47+Z47</f>
        <v>0</v>
      </c>
      <c r="AB47" s="7">
        <f>IF(OR(I47=1,K47=1),0,L47*AA47)</f>
        <v>0</v>
      </c>
      <c r="AC47" s="19">
        <f>IF(W47&lt;=-AC$3,-AC$3,0)</f>
        <v>0</v>
      </c>
      <c r="AD47" s="7">
        <f t="shared" si="0"/>
        <v>0</v>
      </c>
      <c r="AE47" s="19">
        <f>IF(AND(AC47=0,U47&gt;=AE$3-(N47/10)),0,-AC$3*AA47)</f>
        <v>0</v>
      </c>
      <c r="AF47" s="19">
        <f>IF(AND(AC47=0,X47&gt;AF$3),AF$3*AA47,AE47*AA47)</f>
        <v>0</v>
      </c>
      <c r="AG47" s="19">
        <f>AG46+AF47</f>
        <v>-26</v>
      </c>
      <c r="AH47" s="7">
        <f>IF(AF47&gt;0,1, )</f>
        <v>0</v>
      </c>
      <c r="AI47" s="19">
        <f>IF(I47=1,AF47,)</f>
        <v>0</v>
      </c>
      <c r="AJ47" s="19">
        <f>IF(K47=1,AF47, )</f>
        <v>0</v>
      </c>
      <c r="AK47" s="19">
        <f>IF(L47=1, ,AF47)</f>
        <v>0</v>
      </c>
      <c r="AL47" s="19">
        <f>AB47*AF47</f>
        <v>0</v>
      </c>
      <c r="AM47" s="19">
        <f>AM46+AL47</f>
        <v>42</v>
      </c>
      <c r="AN47" s="20">
        <f>IF(AL47&gt;0,1, )</f>
        <v>0</v>
      </c>
      <c r="AP47" s="12">
        <f>IF(B47=B46,AP46,AS46*AP$3)</f>
        <v>326.7</v>
      </c>
      <c r="AQ47" s="12">
        <f>INT(AP47/AQ$3)</f>
        <v>27</v>
      </c>
      <c r="AR47" s="12">
        <f>AL47*AQ47</f>
        <v>0</v>
      </c>
      <c r="AS47" s="12">
        <f>AS46+AR47</f>
        <v>10890</v>
      </c>
      <c r="AT47" s="12">
        <f>MAX(AS$4:AS47)</f>
        <v>11698</v>
      </c>
      <c r="AU47" s="8">
        <f>(AS47-AT47)/AT47</f>
        <v>-6.9071636177124293E-2</v>
      </c>
      <c r="AW47" s="20">
        <v>133058</v>
      </c>
      <c r="AX47" s="20">
        <v>131835</v>
      </c>
      <c r="AY47" s="12">
        <f>IF(M47="long",((Q47-AW47)+N47)/10,((AW47-Q47)+N47)/10)</f>
        <v>0.8</v>
      </c>
      <c r="AZ47" s="20">
        <f>IF(AY47&gt;=(N47/10),1, )</f>
        <v>0</v>
      </c>
      <c r="BA47" s="12">
        <f>IF(AY47&gt;BA$3,BA$3,AY47*AZ47)</f>
        <v>0</v>
      </c>
      <c r="BB47" s="12">
        <f>IF(M47="long",((AX47-Q47)-N47)/10*AZ47,((Q47-AX47)-N47)/10*AZ47)</f>
        <v>0</v>
      </c>
      <c r="BC47" s="12">
        <f>IF(AND(BA47&lt;BA$3,BB47&gt;BC$3),BC$3,-BA47)</f>
        <v>0</v>
      </c>
      <c r="BD47" s="12">
        <f>BD46+BC47</f>
        <v>51.800000000000054</v>
      </c>
      <c r="BE47" s="12">
        <f>BC47*I47</f>
        <v>0</v>
      </c>
      <c r="BF47" s="12">
        <f>K47*BC47</f>
        <v>0</v>
      </c>
      <c r="BG47" s="12">
        <f>AB47*BC47</f>
        <v>0</v>
      </c>
      <c r="BH47" s="12">
        <f>BH46+BG47</f>
        <v>125.49999999999997</v>
      </c>
      <c r="BJ47" s="20">
        <f t="shared" si="1"/>
        <v>0</v>
      </c>
      <c r="BK47" s="12">
        <f t="shared" si="2"/>
        <v>0</v>
      </c>
      <c r="BM47" s="12">
        <f t="shared" si="3"/>
        <v>818.06999999999971</v>
      </c>
      <c r="BN47" s="12">
        <f t="shared" si="4"/>
        <v>40</v>
      </c>
      <c r="BO47" s="12">
        <f t="shared" si="5"/>
        <v>0</v>
      </c>
      <c r="BP47" s="12">
        <f t="shared" si="6"/>
        <v>8180.6999999999971</v>
      </c>
      <c r="BQ47" s="12">
        <f>MAX(BP$4:BP47)</f>
        <v>9593.8999999999978</v>
      </c>
      <c r="BR47" s="8">
        <f t="shared" si="7"/>
        <v>-0.1473019314355998</v>
      </c>
      <c r="BS47" s="20">
        <f t="shared" si="8"/>
        <v>0</v>
      </c>
      <c r="BT47" s="20">
        <f t="shared" si="9"/>
        <v>0</v>
      </c>
    </row>
    <row r="48" spans="1:72" x14ac:dyDescent="0.3">
      <c r="A48" s="1">
        <v>42656</v>
      </c>
      <c r="B48" s="1">
        <v>42656</v>
      </c>
      <c r="C48" s="1" t="s">
        <v>44</v>
      </c>
      <c r="D48" s="3">
        <v>1240</v>
      </c>
      <c r="E48" s="3">
        <v>-200</v>
      </c>
      <c r="F48" s="3">
        <f>D48+E48</f>
        <v>1040</v>
      </c>
      <c r="G48" s="20">
        <f>B48-A48</f>
        <v>0</v>
      </c>
      <c r="H48" s="3" t="s">
        <v>43</v>
      </c>
      <c r="L48" s="20">
        <f>IF(AND(F48&gt;=L$3,F48&lt;=L$4),0,1)</f>
        <v>1</v>
      </c>
      <c r="M48" s="20" t="s">
        <v>21</v>
      </c>
      <c r="N48" s="20">
        <v>10</v>
      </c>
      <c r="O48" s="20">
        <v>132500</v>
      </c>
      <c r="P48" s="20">
        <f>IF(M48="short",O48,O48+N48)</f>
        <v>132510</v>
      </c>
      <c r="Q48" s="20">
        <f>IF(M48="short",P48+Q$3,P48-Q$3)</f>
        <v>132510</v>
      </c>
      <c r="R48" s="20">
        <v>132394</v>
      </c>
      <c r="S48" s="20">
        <v>132612</v>
      </c>
      <c r="T48" s="19">
        <f>IF(M48="short",((R48-P48)+N48)/10,((P48-R48)+N48)/10)</f>
        <v>12.6</v>
      </c>
      <c r="U48" s="19">
        <f>IF(M48="long",((S48-O48)-N48)/10,((O48-S48)-N48)/10)</f>
        <v>10.199999999999999</v>
      </c>
      <c r="W48" s="19">
        <f>-T48+(Q$3/10)</f>
        <v>-12.6</v>
      </c>
      <c r="X48" s="19">
        <f>U48+(Q$3/10)</f>
        <v>10.199999999999999</v>
      </c>
      <c r="Y48" s="7">
        <f>IF(AND(M48="long",R48&lt;Q48),1, )</f>
        <v>1</v>
      </c>
      <c r="Z48" s="7">
        <f>IF(AND(M48="short",R48&gt;Q48),1, )</f>
        <v>0</v>
      </c>
      <c r="AA48" s="7">
        <f>Y48+Z48</f>
        <v>1</v>
      </c>
      <c r="AB48" s="7">
        <f>IF(OR(I48=1,K48=1),0,L48*AA48)</f>
        <v>1</v>
      </c>
      <c r="AC48" s="19">
        <f>IF(W48&lt;=-AC$3,-AC$3,0)</f>
        <v>-12</v>
      </c>
      <c r="AD48" s="7">
        <f t="shared" si="0"/>
        <v>0</v>
      </c>
      <c r="AE48" s="19">
        <f>IF(AND(AC48=0,U48&gt;=AE$3-(N48/10)),0,-AC$3*AA48)</f>
        <v>-12</v>
      </c>
      <c r="AF48" s="19">
        <f>IF(AND(AC48=0,X48&gt;AF$3),AF$3*AA48,AE48*AA48)</f>
        <v>-12</v>
      </c>
      <c r="AG48" s="19">
        <f>AG47+AF48</f>
        <v>-38</v>
      </c>
      <c r="AH48" s="7">
        <f>IF(AF48&gt;0,1, )</f>
        <v>0</v>
      </c>
      <c r="AI48" s="19">
        <f>IF(I48=1,AF48,)</f>
        <v>0</v>
      </c>
      <c r="AJ48" s="19">
        <f>IF(K48=1,AF48, )</f>
        <v>0</v>
      </c>
      <c r="AK48" s="19">
        <f>IF(L48=1, ,AF48)</f>
        <v>0</v>
      </c>
      <c r="AL48" s="19">
        <f>AB48*AF48</f>
        <v>-12</v>
      </c>
      <c r="AM48" s="19">
        <f>AM47+AL48</f>
        <v>30</v>
      </c>
      <c r="AN48" s="20">
        <f>IF(AL48&gt;0,1, )</f>
        <v>0</v>
      </c>
      <c r="AP48" s="12">
        <f>IF(B48=B47,AP47,AS47*AP$3)</f>
        <v>326.7</v>
      </c>
      <c r="AQ48" s="12">
        <f>INT(AP48/AQ$3)</f>
        <v>27</v>
      </c>
      <c r="AR48" s="12">
        <f>AL48*AQ48</f>
        <v>-324</v>
      </c>
      <c r="AS48" s="12">
        <f>AS47+AR48</f>
        <v>10566</v>
      </c>
      <c r="AT48" s="12">
        <f>MAX(AS$4:AS48)</f>
        <v>11698</v>
      </c>
      <c r="AU48" s="8">
        <f>(AS48-AT48)/AT48</f>
        <v>-9.6768678406565223E-2</v>
      </c>
      <c r="AW48" s="20">
        <v>132394</v>
      </c>
      <c r="AX48" s="20">
        <v>132612</v>
      </c>
      <c r="AY48" s="12">
        <f>IF(M48="long",((Q48-AW48)+N48)/10,((AW48-Q48)+N48)/10)</f>
        <v>12.6</v>
      </c>
      <c r="AZ48" s="20">
        <f>IF(AY48&gt;=(N48/10),1, )</f>
        <v>1</v>
      </c>
      <c r="BA48" s="12">
        <f>IF(AY48&gt;BA$3,BA$3,AY48*AZ48)</f>
        <v>12.6</v>
      </c>
      <c r="BB48" s="12">
        <f>IF(M48="long",((AX48-Q48)-N48)/10*AZ48,((Q48-AX48)-N48)/10*AZ48)</f>
        <v>9.1999999999999993</v>
      </c>
      <c r="BC48" s="12">
        <f>IF(AND(BA48&lt;BA$3,BB48&gt;BC$3),BC$3,-BA48)</f>
        <v>-12.6</v>
      </c>
      <c r="BD48" s="12">
        <f>BD47+BC48</f>
        <v>39.200000000000053</v>
      </c>
      <c r="BE48" s="12">
        <f>BC48*I48</f>
        <v>0</v>
      </c>
      <c r="BF48" s="12">
        <f>K48*BC48</f>
        <v>0</v>
      </c>
      <c r="BG48" s="12">
        <f>AB48*BC48</f>
        <v>-12.6</v>
      </c>
      <c r="BH48" s="12">
        <f>BH47+BG48</f>
        <v>112.89999999999998</v>
      </c>
      <c r="BJ48" s="20">
        <f t="shared" si="1"/>
        <v>1</v>
      </c>
      <c r="BK48" s="12">
        <f t="shared" si="2"/>
        <v>-12.6</v>
      </c>
      <c r="BM48" s="12">
        <f t="shared" si="3"/>
        <v>818.06999999999971</v>
      </c>
      <c r="BN48" s="12">
        <f t="shared" si="4"/>
        <v>40</v>
      </c>
      <c r="BO48" s="12">
        <f t="shared" si="5"/>
        <v>-504</v>
      </c>
      <c r="BP48" s="12">
        <f t="shared" si="6"/>
        <v>7676.6999999999971</v>
      </c>
      <c r="BQ48" s="12">
        <f>MAX(BP$4:BP48)</f>
        <v>9593.8999999999978</v>
      </c>
      <c r="BR48" s="8">
        <f t="shared" si="7"/>
        <v>-0.19983531202118024</v>
      </c>
      <c r="BS48" s="20">
        <f t="shared" si="8"/>
        <v>0</v>
      </c>
      <c r="BT48" s="20">
        <f t="shared" si="9"/>
        <v>-12.6</v>
      </c>
    </row>
    <row r="49" spans="1:72" x14ac:dyDescent="0.3">
      <c r="A49" s="1">
        <v>42656</v>
      </c>
      <c r="B49" s="1">
        <v>42656</v>
      </c>
      <c r="C49" s="1" t="s">
        <v>45</v>
      </c>
      <c r="D49" s="3">
        <v>1145</v>
      </c>
      <c r="E49" s="3">
        <v>100</v>
      </c>
      <c r="F49" s="3">
        <f>D49+E49</f>
        <v>1245</v>
      </c>
      <c r="G49" s="20">
        <f>B49-A49</f>
        <v>0</v>
      </c>
      <c r="H49" s="3" t="s">
        <v>17</v>
      </c>
      <c r="I49" s="20">
        <v>1</v>
      </c>
      <c r="J49" s="20">
        <v>18</v>
      </c>
      <c r="K49" s="20">
        <v>1</v>
      </c>
      <c r="L49" s="20">
        <f>IF(AND(F49&gt;=L$3,F49&lt;=L$4),0,1)</f>
        <v>1</v>
      </c>
      <c r="M49" s="20" t="s">
        <v>20</v>
      </c>
      <c r="N49" s="20">
        <v>7</v>
      </c>
      <c r="O49" s="20">
        <v>110420</v>
      </c>
      <c r="P49" s="20">
        <f>IF(M49="short",O49,O49+N49)</f>
        <v>110420</v>
      </c>
      <c r="Q49" s="20">
        <f>IF(M49="short",P49+Q$3,P49-Q$3)</f>
        <v>110420</v>
      </c>
      <c r="R49" s="20">
        <v>110397</v>
      </c>
      <c r="S49" s="20">
        <v>110190</v>
      </c>
      <c r="T49" s="19">
        <f>IF(M49="short",((R49-P49)+N49)/10,((P49-R49)+N49)/10)</f>
        <v>-1.6</v>
      </c>
      <c r="U49" s="19">
        <f>IF(M49="long",((S49-O49)-N49)/10,((O49-S49)-N49)/10)</f>
        <v>22.3</v>
      </c>
      <c r="W49" s="19">
        <f>-T49+(Q$3/10)</f>
        <v>1.6</v>
      </c>
      <c r="X49" s="19">
        <f>U49+(Q$3/10)</f>
        <v>22.3</v>
      </c>
      <c r="Y49" s="7">
        <f>IF(AND(M49="long",R49&lt;Q49),1, )</f>
        <v>0</v>
      </c>
      <c r="Z49" s="7">
        <f>IF(AND(M49="short",R49&gt;Q49),1, )</f>
        <v>0</v>
      </c>
      <c r="AA49" s="7">
        <f>Y49+Z49</f>
        <v>0</v>
      </c>
      <c r="AB49" s="7">
        <f>IF(OR(I49=1,K49=1),0,L49*AA49)</f>
        <v>0</v>
      </c>
      <c r="AC49" s="19">
        <f>IF(W49&lt;=-AC$3,-AC$3,0)</f>
        <v>0</v>
      </c>
      <c r="AD49" s="7">
        <f t="shared" si="0"/>
        <v>0</v>
      </c>
      <c r="AE49" s="19">
        <f>IF(AND(AC49=0,U49&gt;=AE$3-(N49/10)),0,-AC$3*AA49)</f>
        <v>0</v>
      </c>
      <c r="AF49" s="19">
        <f>IF(AND(AC49=0,X49&gt;AF$3),AF$3*AA49,AE49*AA49)</f>
        <v>0</v>
      </c>
      <c r="AG49" s="19">
        <f>AG48+AF49</f>
        <v>-38</v>
      </c>
      <c r="AH49" s="7">
        <f>IF(AF49&gt;0,1, )</f>
        <v>0</v>
      </c>
      <c r="AI49" s="19">
        <f>IF(I49=1,AF49,)</f>
        <v>0</v>
      </c>
      <c r="AJ49" s="19">
        <f>IF(K49=1,AF49, )</f>
        <v>0</v>
      </c>
      <c r="AK49" s="19">
        <f>IF(L49=1, ,AF49)</f>
        <v>0</v>
      </c>
      <c r="AL49" s="19">
        <f>AB49*AF49</f>
        <v>0</v>
      </c>
      <c r="AM49" s="19">
        <f>AM48+AL49</f>
        <v>30</v>
      </c>
      <c r="AN49" s="20">
        <f>IF(AL49&gt;0,1, )</f>
        <v>0</v>
      </c>
      <c r="AP49" s="12">
        <f>IF(B49=B48,AP48,AS48*AP$3)</f>
        <v>326.7</v>
      </c>
      <c r="AQ49" s="12">
        <f>INT(AP49/AQ$3)</f>
        <v>27</v>
      </c>
      <c r="AR49" s="12">
        <f>AL49*AQ49</f>
        <v>0</v>
      </c>
      <c r="AS49" s="12">
        <f>AS48+AR49</f>
        <v>10566</v>
      </c>
      <c r="AT49" s="12">
        <f>MAX(AS$4:AS49)</f>
        <v>11698</v>
      </c>
      <c r="AU49" s="8">
        <f>(AS49-AT49)/AT49</f>
        <v>-9.6768678406565223E-2</v>
      </c>
      <c r="AW49" s="20">
        <v>110417</v>
      </c>
      <c r="AX49" s="20">
        <v>110252</v>
      </c>
      <c r="AY49" s="12">
        <f>IF(M49="long",((Q49-AW49)+N49)/10,((AW49-Q49)+N49)/10)</f>
        <v>0.4</v>
      </c>
      <c r="AZ49" s="20">
        <f>IF(AY49&gt;=(N49/10),1, )</f>
        <v>0</v>
      </c>
      <c r="BA49" s="12">
        <f>IF(AY49&gt;BA$3,BA$3,AY49*AZ49)</f>
        <v>0</v>
      </c>
      <c r="BB49" s="12">
        <f>IF(M49="long",((AX49-Q49)-N49)/10*AZ49,((Q49-AX49)-N49)/10*AZ49)</f>
        <v>0</v>
      </c>
      <c r="BC49" s="12">
        <f>IF(AND(BA49&lt;BA$3,BB49&gt;BC$3),BC$3,-BA49)</f>
        <v>0</v>
      </c>
      <c r="BD49" s="12">
        <f>BD48+BC49</f>
        <v>39.200000000000053</v>
      </c>
      <c r="BE49" s="12">
        <f>BC49*I49</f>
        <v>0</v>
      </c>
      <c r="BF49" s="12">
        <f>K49*BC49</f>
        <v>0</v>
      </c>
      <c r="BG49" s="12">
        <f>AB49*BC49</f>
        <v>0</v>
      </c>
      <c r="BH49" s="12">
        <f>BH48+BG49</f>
        <v>112.89999999999998</v>
      </c>
      <c r="BJ49" s="20">
        <f t="shared" si="1"/>
        <v>0</v>
      </c>
      <c r="BK49" s="12">
        <f t="shared" si="2"/>
        <v>0</v>
      </c>
      <c r="BM49" s="12">
        <f t="shared" si="3"/>
        <v>818.06999999999971</v>
      </c>
      <c r="BN49" s="12">
        <f t="shared" si="4"/>
        <v>40</v>
      </c>
      <c r="BO49" s="12">
        <f t="shared" si="5"/>
        <v>0</v>
      </c>
      <c r="BP49" s="12">
        <f t="shared" si="6"/>
        <v>7676.6999999999971</v>
      </c>
      <c r="BQ49" s="12">
        <f>MAX(BP$4:BP49)</f>
        <v>9593.8999999999978</v>
      </c>
      <c r="BR49" s="8">
        <f t="shared" si="7"/>
        <v>-0.19983531202118024</v>
      </c>
      <c r="BS49" s="20">
        <f t="shared" si="8"/>
        <v>0</v>
      </c>
      <c r="BT49" s="20">
        <f t="shared" si="9"/>
        <v>0</v>
      </c>
    </row>
    <row r="50" spans="1:72" x14ac:dyDescent="0.3">
      <c r="A50" s="1">
        <v>42656</v>
      </c>
      <c r="B50" s="1">
        <v>42656</v>
      </c>
      <c r="C50" s="1" t="s">
        <v>44</v>
      </c>
      <c r="D50" s="3">
        <v>1450</v>
      </c>
      <c r="E50" s="3">
        <v>-200</v>
      </c>
      <c r="F50" s="3">
        <f>D50+E50</f>
        <v>1250</v>
      </c>
      <c r="G50" s="20">
        <f>B50-A50</f>
        <v>0</v>
      </c>
      <c r="H50" s="3" t="s">
        <v>37</v>
      </c>
      <c r="K50" s="20">
        <v>1</v>
      </c>
      <c r="L50" s="20">
        <f>IF(AND(F50&gt;=L$3,F50&lt;=L$4),0,1)</f>
        <v>1</v>
      </c>
      <c r="M50" s="20" t="s">
        <v>20</v>
      </c>
      <c r="N50" s="20">
        <v>8</v>
      </c>
      <c r="O50" s="20">
        <v>75670</v>
      </c>
      <c r="P50" s="20">
        <f>IF(M50="short",O50,O50+N50)</f>
        <v>75670</v>
      </c>
      <c r="Q50" s="20">
        <f>IF(M50="short",P50+Q$3,P50-Q$3)</f>
        <v>75670</v>
      </c>
      <c r="R50" s="20">
        <v>75676</v>
      </c>
      <c r="S50" s="20">
        <v>75365</v>
      </c>
      <c r="T50" s="19">
        <f>IF(M50="short",((R50-P50)+N50)/10,((P50-R50)+N50)/10)</f>
        <v>1.4</v>
      </c>
      <c r="U50" s="19">
        <f>IF(M50="long",((S50-O50)-N50)/10,((O50-S50)-N50)/10)</f>
        <v>29.7</v>
      </c>
      <c r="W50" s="19">
        <f>-T50+(Q$3/10)</f>
        <v>-1.4</v>
      </c>
      <c r="X50" s="19">
        <f>U50+(Q$3/10)</f>
        <v>29.7</v>
      </c>
      <c r="Y50" s="7">
        <f>IF(AND(M50="long",R50&lt;Q50),1, )</f>
        <v>0</v>
      </c>
      <c r="Z50" s="7">
        <f>IF(AND(M50="short",R50&gt;Q50),1, )</f>
        <v>1</v>
      </c>
      <c r="AA50" s="7">
        <f>Y50+Z50</f>
        <v>1</v>
      </c>
      <c r="AB50" s="7">
        <f>IF(OR(I50=1,K50=1),0,L50*AA50)</f>
        <v>0</v>
      </c>
      <c r="AC50" s="19">
        <f>IF(W50&lt;=-AC$3,-AC$3,0)</f>
        <v>0</v>
      </c>
      <c r="AD50" s="7">
        <f t="shared" si="0"/>
        <v>1</v>
      </c>
      <c r="AE50" s="19">
        <f>IF(AND(AC50=0,U50&gt;=AE$3-(N50/10)),0,-AC$3*AA50)</f>
        <v>0</v>
      </c>
      <c r="AF50" s="19">
        <f>IF(AND(AC50=0,X50&gt;AF$3),AF$3*AA50,AE50*AA50)</f>
        <v>10</v>
      </c>
      <c r="AG50" s="19">
        <f>AG49+AF50</f>
        <v>-28</v>
      </c>
      <c r="AH50" s="7">
        <f>IF(AF50&gt;0,1, )</f>
        <v>1</v>
      </c>
      <c r="AI50" s="19">
        <f>IF(I50=1,AF50,)</f>
        <v>0</v>
      </c>
      <c r="AJ50" s="19">
        <f>IF(K50=1,AF50, )</f>
        <v>10</v>
      </c>
      <c r="AK50" s="19">
        <f>IF(L50=1, ,AF50)</f>
        <v>0</v>
      </c>
      <c r="AL50" s="19">
        <f>AB50*AF50</f>
        <v>0</v>
      </c>
      <c r="AM50" s="19">
        <f>AM49+AL50</f>
        <v>30</v>
      </c>
      <c r="AN50" s="20">
        <f>IF(AL50&gt;0,1, )</f>
        <v>0</v>
      </c>
      <c r="AP50" s="12">
        <f>IF(B50=B49,AP49,AS49*AP$3)</f>
        <v>326.7</v>
      </c>
      <c r="AQ50" s="12">
        <f>INT(AP50/AQ$3)</f>
        <v>27</v>
      </c>
      <c r="AR50" s="12">
        <f>AL50*AQ50</f>
        <v>0</v>
      </c>
      <c r="AS50" s="12">
        <f>AS49+AR50</f>
        <v>10566</v>
      </c>
      <c r="AT50" s="12">
        <f>MAX(AS$4:AS50)</f>
        <v>11698</v>
      </c>
      <c r="AU50" s="8">
        <f>(AS50-AT50)/AT50</f>
        <v>-9.6768678406565223E-2</v>
      </c>
      <c r="AW50" s="20">
        <v>75676</v>
      </c>
      <c r="AX50" s="20">
        <v>75365</v>
      </c>
      <c r="AY50" s="12">
        <f>IF(M50="long",((Q50-AW50)+N50)/10,((AW50-Q50)+N50)/10)</f>
        <v>1.4</v>
      </c>
      <c r="AZ50" s="20">
        <f>IF(AY50&gt;=(N50/10),1, )</f>
        <v>1</v>
      </c>
      <c r="BA50" s="12">
        <f>IF(AY50&gt;BA$3,BA$3,AY50*AZ50)</f>
        <v>1.4</v>
      </c>
      <c r="BB50" s="12">
        <f>IF(M50="long",((AX50-Q50)-N50)/10*AZ50,((Q50-AX50)-N50)/10*AZ50)</f>
        <v>29.7</v>
      </c>
      <c r="BC50" s="12">
        <f>IF(AND(BA50&lt;BA$3,BB50&gt;BC$3),BC$3,-BA50)</f>
        <v>20</v>
      </c>
      <c r="BD50" s="12">
        <f>BD49+BC50</f>
        <v>59.200000000000053</v>
      </c>
      <c r="BE50" s="12">
        <f>BC50*I50</f>
        <v>0</v>
      </c>
      <c r="BF50" s="12">
        <f>K50*BC50</f>
        <v>20</v>
      </c>
      <c r="BG50" s="12">
        <f>AB50*BC50</f>
        <v>0</v>
      </c>
      <c r="BH50" s="12">
        <f>BH49+BG50</f>
        <v>112.89999999999998</v>
      </c>
      <c r="BJ50" s="20">
        <f t="shared" si="1"/>
        <v>0</v>
      </c>
      <c r="BK50" s="12">
        <f t="shared" si="2"/>
        <v>0</v>
      </c>
      <c r="BM50" s="12">
        <f t="shared" si="3"/>
        <v>818.06999999999971</v>
      </c>
      <c r="BN50" s="12">
        <f t="shared" si="4"/>
        <v>40</v>
      </c>
      <c r="BO50" s="12">
        <f t="shared" si="5"/>
        <v>0</v>
      </c>
      <c r="BP50" s="12">
        <f t="shared" si="6"/>
        <v>7676.6999999999971</v>
      </c>
      <c r="BQ50" s="12">
        <f>MAX(BP$4:BP50)</f>
        <v>9593.8999999999978</v>
      </c>
      <c r="BR50" s="8">
        <f t="shared" si="7"/>
        <v>-0.19983531202118024</v>
      </c>
      <c r="BS50" s="20">
        <f t="shared" si="8"/>
        <v>0</v>
      </c>
      <c r="BT50" s="20">
        <f t="shared" si="9"/>
        <v>0</v>
      </c>
    </row>
    <row r="51" spans="1:72" x14ac:dyDescent="0.3">
      <c r="A51" s="1">
        <v>42656</v>
      </c>
      <c r="B51" s="1">
        <v>42656</v>
      </c>
      <c r="C51" s="1" t="s">
        <v>44</v>
      </c>
      <c r="D51" s="3">
        <v>2050</v>
      </c>
      <c r="E51" s="3">
        <v>-200</v>
      </c>
      <c r="F51" s="3">
        <f>D51+E51</f>
        <v>1850</v>
      </c>
      <c r="G51" s="20">
        <f>B51-A51</f>
        <v>0</v>
      </c>
      <c r="H51" s="3" t="s">
        <v>43</v>
      </c>
      <c r="I51" s="20">
        <v>1</v>
      </c>
      <c r="J51" s="20">
        <v>17</v>
      </c>
      <c r="L51" s="20">
        <f>IF(AND(F51&gt;=L$3,F51&lt;=L$4),0,1)</f>
        <v>1</v>
      </c>
      <c r="M51" s="20" t="s">
        <v>21</v>
      </c>
      <c r="N51" s="20">
        <v>10</v>
      </c>
      <c r="O51" s="20">
        <v>131980</v>
      </c>
      <c r="P51" s="20">
        <f>IF(M51="short",O51,O51+N51)</f>
        <v>131990</v>
      </c>
      <c r="Q51" s="20">
        <f>IF(M51="short",P51+Q$3,P51-Q$3)</f>
        <v>131990</v>
      </c>
      <c r="R51" s="20">
        <v>131848</v>
      </c>
      <c r="S51" s="20">
        <v>132108</v>
      </c>
      <c r="T51" s="19">
        <f>IF(M51="short",((R51-P51)+N51)/10,((P51-R51)+N51)/10)</f>
        <v>15.2</v>
      </c>
      <c r="U51" s="19">
        <f>IF(M51="long",((S51-O51)-N51)/10,((O51-S51)-N51)/10)</f>
        <v>11.8</v>
      </c>
      <c r="W51" s="19">
        <f>-T51+(Q$3/10)</f>
        <v>-15.2</v>
      </c>
      <c r="X51" s="19">
        <f>U51+(Q$3/10)</f>
        <v>11.8</v>
      </c>
      <c r="Y51" s="7">
        <f>IF(AND(M51="long",R51&lt;Q51),1, )</f>
        <v>1</v>
      </c>
      <c r="Z51" s="7">
        <f>IF(AND(M51="short",R51&gt;Q51),1, )</f>
        <v>0</v>
      </c>
      <c r="AA51" s="7">
        <f>Y51+Z51</f>
        <v>1</v>
      </c>
      <c r="AB51" s="7">
        <f>IF(OR(I51=1,K51=1),0,L51*AA51)</f>
        <v>0</v>
      </c>
      <c r="AC51" s="19">
        <f>IF(W51&lt;=-AC$3,-AC$3,0)</f>
        <v>-12</v>
      </c>
      <c r="AD51" s="7">
        <f t="shared" si="0"/>
        <v>0</v>
      </c>
      <c r="AE51" s="19">
        <f>IF(AND(AC51=0,U51&gt;=AE$3-(N51/10)),0,-AC$3*AA51)</f>
        <v>-12</v>
      </c>
      <c r="AF51" s="19">
        <f>IF(AND(AC51=0,X51&gt;AF$3),AF$3*AA51,AE51*AA51)</f>
        <v>-12</v>
      </c>
      <c r="AG51" s="19">
        <f>AG50+AF51</f>
        <v>-40</v>
      </c>
      <c r="AH51" s="7">
        <f>IF(AF51&gt;0,1, )</f>
        <v>0</v>
      </c>
      <c r="AI51" s="19">
        <f>IF(I51=1,AF51,)</f>
        <v>-12</v>
      </c>
      <c r="AJ51" s="19">
        <f>IF(K51=1,AF51, )</f>
        <v>0</v>
      </c>
      <c r="AK51" s="19">
        <f>IF(L51=1, ,AF51)</f>
        <v>0</v>
      </c>
      <c r="AL51" s="19">
        <f>AB51*AF51</f>
        <v>0</v>
      </c>
      <c r="AM51" s="19">
        <f>AM50+AL51</f>
        <v>30</v>
      </c>
      <c r="AN51" s="20">
        <f>IF(AL51&gt;0,1, )</f>
        <v>0</v>
      </c>
      <c r="AP51" s="12">
        <f>IF(B51=B50,AP50,AS50*AP$3)</f>
        <v>326.7</v>
      </c>
      <c r="AQ51" s="12">
        <f>INT(AP51/AQ$3)</f>
        <v>27</v>
      </c>
      <c r="AR51" s="12">
        <f>AL51*AQ51</f>
        <v>0</v>
      </c>
      <c r="AS51" s="12">
        <f>AS50+AR51</f>
        <v>10566</v>
      </c>
      <c r="AT51" s="12">
        <f>MAX(AS$4:AS51)</f>
        <v>11698</v>
      </c>
      <c r="AU51" s="8">
        <f>(AS51-AT51)/AT51</f>
        <v>-9.6768678406565223E-2</v>
      </c>
      <c r="AW51" s="20">
        <v>131848</v>
      </c>
      <c r="AX51" s="20">
        <v>132108</v>
      </c>
      <c r="AY51" s="12">
        <f>IF(M51="long",((Q51-AW51)+N51)/10,((AW51-Q51)+N51)/10)</f>
        <v>15.2</v>
      </c>
      <c r="AZ51" s="20">
        <f>IF(AY51&gt;=(N51/10),1, )</f>
        <v>1</v>
      </c>
      <c r="BA51" s="12">
        <f>IF(AY51&gt;BA$3,BA$3,AY51*AZ51)</f>
        <v>15.2</v>
      </c>
      <c r="BB51" s="12">
        <f>IF(M51="long",((AX51-Q51)-N51)/10*AZ51,((Q51-AX51)-N51)/10*AZ51)</f>
        <v>10.8</v>
      </c>
      <c r="BC51" s="12">
        <f>IF(AND(BA51&lt;BA$3,BB51&gt;BC$3),BC$3,-BA51)</f>
        <v>-15.2</v>
      </c>
      <c r="BD51" s="12">
        <f>BD50+BC51</f>
        <v>44.000000000000057</v>
      </c>
      <c r="BE51" s="12">
        <f>BC51*I51</f>
        <v>-15.2</v>
      </c>
      <c r="BF51" s="12">
        <f>K51*BC51</f>
        <v>0</v>
      </c>
      <c r="BG51" s="12">
        <f>AB51*BC51</f>
        <v>0</v>
      </c>
      <c r="BH51" s="12">
        <f>BH50+BG51</f>
        <v>112.89999999999998</v>
      </c>
      <c r="BJ51" s="20">
        <f t="shared" si="1"/>
        <v>1</v>
      </c>
      <c r="BK51" s="12">
        <f t="shared" si="2"/>
        <v>-15.2</v>
      </c>
      <c r="BM51" s="12">
        <f t="shared" si="3"/>
        <v>818.06999999999971</v>
      </c>
      <c r="BN51" s="12">
        <f t="shared" si="4"/>
        <v>40</v>
      </c>
      <c r="BO51" s="12">
        <f t="shared" si="5"/>
        <v>0</v>
      </c>
      <c r="BP51" s="12">
        <f t="shared" si="6"/>
        <v>7676.6999999999971</v>
      </c>
      <c r="BQ51" s="12">
        <f>MAX(BP$4:BP51)</f>
        <v>9593.8999999999978</v>
      </c>
      <c r="BR51" s="8">
        <f t="shared" si="7"/>
        <v>-0.19983531202118024</v>
      </c>
      <c r="BS51" s="20">
        <f t="shared" si="8"/>
        <v>0</v>
      </c>
      <c r="BT51" s="20">
        <f t="shared" si="9"/>
        <v>0</v>
      </c>
    </row>
    <row r="52" spans="1:72" x14ac:dyDescent="0.3">
      <c r="A52" s="1">
        <v>42656</v>
      </c>
      <c r="B52" s="1">
        <v>42657</v>
      </c>
      <c r="C52" s="1" t="s">
        <v>44</v>
      </c>
      <c r="D52" s="3">
        <v>550</v>
      </c>
      <c r="E52" s="3">
        <v>-200</v>
      </c>
      <c r="F52" s="3">
        <f>D52+E52</f>
        <v>350</v>
      </c>
      <c r="G52" s="20">
        <f>B52-A52</f>
        <v>1</v>
      </c>
      <c r="H52" s="3" t="s">
        <v>37</v>
      </c>
      <c r="L52" s="20">
        <f>IF(AND(F52&gt;=L$3,F52&lt;=L$4),0,1)</f>
        <v>1</v>
      </c>
      <c r="M52" s="20" t="s">
        <v>20</v>
      </c>
      <c r="N52" s="20">
        <v>8</v>
      </c>
      <c r="O52" s="20">
        <v>76090</v>
      </c>
      <c r="P52" s="20">
        <f>IF(M52="short",O52,O52+N52)</f>
        <v>76090</v>
      </c>
      <c r="Q52" s="20">
        <f>IF(M52="short",P52+Q$3,P52-Q$3)</f>
        <v>76090</v>
      </c>
      <c r="R52" s="20">
        <v>76067</v>
      </c>
      <c r="S52" s="20">
        <v>75701</v>
      </c>
      <c r="T52" s="19">
        <f>IF(M52="short",((R52-P52)+N52)/10,((P52-R52)+N52)/10)</f>
        <v>-1.5</v>
      </c>
      <c r="U52" s="19">
        <f>IF(M52="long",((S52-O52)-N52)/10,((O52-S52)-N52)/10)</f>
        <v>38.1</v>
      </c>
      <c r="W52" s="19">
        <f>-T52+(Q$3/10)</f>
        <v>1.5</v>
      </c>
      <c r="X52" s="19">
        <f>U52+(Q$3/10)</f>
        <v>38.1</v>
      </c>
      <c r="Y52" s="7">
        <f>IF(AND(M52="long",R52&lt;Q52),1, )</f>
        <v>0</v>
      </c>
      <c r="Z52" s="7">
        <f>IF(AND(M52="short",R52&gt;Q52),1, )</f>
        <v>0</v>
      </c>
      <c r="AA52" s="7">
        <f>Y52+Z52</f>
        <v>0</v>
      </c>
      <c r="AB52" s="7">
        <f>IF(OR(I52=1,K52=1),0,L52*AA52)</f>
        <v>0</v>
      </c>
      <c r="AC52" s="19">
        <f>IF(W52&lt;=-AC$3,-AC$3,0)</f>
        <v>0</v>
      </c>
      <c r="AD52" s="7">
        <f t="shared" si="0"/>
        <v>0</v>
      </c>
      <c r="AE52" s="19">
        <f>IF(AND(AC52=0,U52&gt;=AE$3-(N52/10)),0,-AC$3*AA52)</f>
        <v>0</v>
      </c>
      <c r="AF52" s="19">
        <f>IF(AND(AC52=0,X52&gt;AF$3),AF$3*AA52,AE52*AA52)</f>
        <v>0</v>
      </c>
      <c r="AG52" s="19">
        <f>AG51+AF52</f>
        <v>-40</v>
      </c>
      <c r="AH52" s="7">
        <f>IF(AF52&gt;0,1, )</f>
        <v>0</v>
      </c>
      <c r="AI52" s="19">
        <f>IF(I52=1,AF52,)</f>
        <v>0</v>
      </c>
      <c r="AJ52" s="19">
        <f>IF(K52=1,AF52, )</f>
        <v>0</v>
      </c>
      <c r="AK52" s="19">
        <f>IF(L52=1, ,AF52)</f>
        <v>0</v>
      </c>
      <c r="AL52" s="19">
        <f>AB52*AF52</f>
        <v>0</v>
      </c>
      <c r="AM52" s="19">
        <f>AM51+AL52</f>
        <v>30</v>
      </c>
      <c r="AN52" s="20">
        <f>IF(AL52&gt;0,1, )</f>
        <v>0</v>
      </c>
      <c r="AP52" s="12">
        <f>IF(B52=B51,AP51,AS51*AP$3)</f>
        <v>316.97999999999996</v>
      </c>
      <c r="AQ52" s="12">
        <f>INT(AP52/AQ$3)</f>
        <v>26</v>
      </c>
      <c r="AR52" s="12">
        <f>AL52*AQ52</f>
        <v>0</v>
      </c>
      <c r="AS52" s="12">
        <f>AS51+AR52</f>
        <v>10566</v>
      </c>
      <c r="AT52" s="12">
        <f>MAX(AS$4:AS52)</f>
        <v>11698</v>
      </c>
      <c r="AU52" s="8">
        <f>(AS52-AT52)/AT52</f>
        <v>-9.6768678406565223E-2</v>
      </c>
      <c r="AW52" s="20">
        <v>76120</v>
      </c>
      <c r="AX52" s="20">
        <v>76061</v>
      </c>
      <c r="AY52" s="12">
        <f>IF(M52="long",((Q52-AW52)+N52)/10,((AW52-Q52)+N52)/10)</f>
        <v>3.8</v>
      </c>
      <c r="AZ52" s="20">
        <f>IF(AY52&gt;=(N52/10),1, )</f>
        <v>1</v>
      </c>
      <c r="BA52" s="12">
        <f>IF(AY52&gt;BA$3,BA$3,AY52*AZ52)</f>
        <v>3.8</v>
      </c>
      <c r="BB52" s="12">
        <f>IF(M52="long",((AX52-Q52)-N52)/10*AZ52,((Q52-AX52)-N52)/10*AZ52)</f>
        <v>2.1</v>
      </c>
      <c r="BC52" s="12">
        <f>IF(AND(BA52&lt;BA$3,BB52&gt;BC$3),BC$3,-BA52)</f>
        <v>-3.8</v>
      </c>
      <c r="BD52" s="12">
        <f>BD51+BC52</f>
        <v>40.20000000000006</v>
      </c>
      <c r="BE52" s="12">
        <f>BC52*I52</f>
        <v>0</v>
      </c>
      <c r="BF52" s="12">
        <f>K52*BC52</f>
        <v>0</v>
      </c>
      <c r="BG52" s="12">
        <f>AB52*BC52</f>
        <v>0</v>
      </c>
      <c r="BH52" s="12">
        <f>BH51+BG52</f>
        <v>112.89999999999998</v>
      </c>
      <c r="BJ52" s="20">
        <f t="shared" si="1"/>
        <v>1</v>
      </c>
      <c r="BK52" s="12">
        <f t="shared" si="2"/>
        <v>-3.8</v>
      </c>
      <c r="BM52" s="12">
        <f t="shared" si="3"/>
        <v>767.66999999999973</v>
      </c>
      <c r="BN52" s="12">
        <f t="shared" si="4"/>
        <v>38</v>
      </c>
      <c r="BO52" s="12">
        <f t="shared" si="5"/>
        <v>0</v>
      </c>
      <c r="BP52" s="12">
        <f t="shared" si="6"/>
        <v>7676.6999999999971</v>
      </c>
      <c r="BQ52" s="12">
        <f>MAX(BP$4:BP52)</f>
        <v>9593.8999999999978</v>
      </c>
      <c r="BR52" s="8">
        <f t="shared" si="7"/>
        <v>-0.19983531202118024</v>
      </c>
      <c r="BS52" s="20">
        <f t="shared" si="8"/>
        <v>0</v>
      </c>
      <c r="BT52" s="20">
        <f t="shared" si="9"/>
        <v>0</v>
      </c>
    </row>
    <row r="53" spans="1:72" x14ac:dyDescent="0.3">
      <c r="A53" s="1">
        <v>42657</v>
      </c>
      <c r="B53" s="1">
        <v>42657</v>
      </c>
      <c r="C53" s="1" t="s">
        <v>44</v>
      </c>
      <c r="D53" s="3">
        <v>1415</v>
      </c>
      <c r="E53" s="3">
        <v>-200</v>
      </c>
      <c r="F53" s="3">
        <f>D53+E53</f>
        <v>1215</v>
      </c>
      <c r="G53" s="20">
        <f>B53-A53</f>
        <v>0</v>
      </c>
      <c r="H53" s="3" t="s">
        <v>43</v>
      </c>
      <c r="K53" s="20">
        <v>1</v>
      </c>
      <c r="L53" s="20">
        <f>IF(AND(F53&gt;=L$3,F53&lt;=L$4),0,1)</f>
        <v>1</v>
      </c>
      <c r="M53" s="20" t="s">
        <v>21</v>
      </c>
      <c r="N53" s="20">
        <v>10</v>
      </c>
      <c r="O53" s="20">
        <v>131540</v>
      </c>
      <c r="P53" s="20">
        <f>IF(M53="short",O53,O53+N53)</f>
        <v>131550</v>
      </c>
      <c r="Q53" s="20">
        <f>IF(M53="short",P53+Q$3,P53-Q$3)</f>
        <v>131550</v>
      </c>
      <c r="R53" s="20">
        <v>131523</v>
      </c>
      <c r="S53" s="20">
        <v>131774</v>
      </c>
      <c r="T53" s="19">
        <f>IF(M53="short",((R53-P53)+N53)/10,((P53-R53)+N53)/10)</f>
        <v>3.7</v>
      </c>
      <c r="U53" s="19">
        <f>IF(M53="long",((S53-O53)-N53)/10,((O53-S53)-N53)/10)</f>
        <v>22.4</v>
      </c>
      <c r="W53" s="19">
        <f>-T53+(Q$3/10)</f>
        <v>-3.7</v>
      </c>
      <c r="X53" s="19">
        <f>U53+(Q$3/10)</f>
        <v>22.4</v>
      </c>
      <c r="Y53" s="7">
        <f>IF(AND(M53="long",R53&lt;Q53),1, )</f>
        <v>1</v>
      </c>
      <c r="Z53" s="7">
        <f>IF(AND(M53="short",R53&gt;Q53),1, )</f>
        <v>0</v>
      </c>
      <c r="AA53" s="7">
        <f>Y53+Z53</f>
        <v>1</v>
      </c>
      <c r="AB53" s="7">
        <f>IF(OR(I53=1,K53=1),0,L53*AA53)</f>
        <v>0</v>
      </c>
      <c r="AC53" s="19">
        <f>IF(W53&lt;=-AC$3,-AC$3,0)</f>
        <v>0</v>
      </c>
      <c r="AD53" s="7">
        <f t="shared" si="0"/>
        <v>1</v>
      </c>
      <c r="AE53" s="19">
        <f>IF(AND(AC53=0,U53&gt;=AE$3-(N53/10)),0,-AC$3*AA53)</f>
        <v>0</v>
      </c>
      <c r="AF53" s="19">
        <f>IF(AND(AC53=0,X53&gt;AF$3),AF$3*AA53,AE53*AA53)</f>
        <v>10</v>
      </c>
      <c r="AG53" s="19">
        <f>AG52+AF53</f>
        <v>-30</v>
      </c>
      <c r="AH53" s="7">
        <f>IF(AF53&gt;0,1, )</f>
        <v>1</v>
      </c>
      <c r="AI53" s="19">
        <f>IF(I53=1,AF53,)</f>
        <v>0</v>
      </c>
      <c r="AJ53" s="19">
        <f>IF(K53=1,AF53, )</f>
        <v>10</v>
      </c>
      <c r="AK53" s="19">
        <f>IF(L53=1, ,AF53)</f>
        <v>0</v>
      </c>
      <c r="AL53" s="19">
        <f>AB53*AF53</f>
        <v>0</v>
      </c>
      <c r="AM53" s="19">
        <f>AM52+AL53</f>
        <v>30</v>
      </c>
      <c r="AN53" s="20">
        <f>IF(AL53&gt;0,1, )</f>
        <v>0</v>
      </c>
      <c r="AP53" s="12">
        <f>IF(B53=B52,AP52,AS52*AP$3)</f>
        <v>316.97999999999996</v>
      </c>
      <c r="AQ53" s="12">
        <f>INT(AP53/AQ$3)</f>
        <v>26</v>
      </c>
      <c r="AR53" s="12">
        <f>AL53*AQ53</f>
        <v>0</v>
      </c>
      <c r="AS53" s="12">
        <f>AS52+AR53</f>
        <v>10566</v>
      </c>
      <c r="AT53" s="12">
        <f>MAX(AS$4:AS53)</f>
        <v>11698</v>
      </c>
      <c r="AU53" s="8">
        <f>(AS53-AT53)/AT53</f>
        <v>-9.6768678406565223E-2</v>
      </c>
      <c r="AW53" s="20">
        <v>131524</v>
      </c>
      <c r="AX53" s="20">
        <v>131536</v>
      </c>
      <c r="AY53" s="12">
        <f>IF(M53="long",((Q53-AW53)+N53)/10,((AW53-Q53)+N53)/10)</f>
        <v>3.6</v>
      </c>
      <c r="AZ53" s="20">
        <f>IF(AY53&gt;=(N53/10),1, )</f>
        <v>1</v>
      </c>
      <c r="BA53" s="12">
        <f>IF(AY53&gt;BA$3,BA$3,AY53*AZ53)</f>
        <v>3.6</v>
      </c>
      <c r="BB53" s="12">
        <f>IF(M53="long",((AX53-Q53)-N53)/10*AZ53,((Q53-AX53)-N53)/10*AZ53)</f>
        <v>-2.4</v>
      </c>
      <c r="BC53" s="12">
        <f>IF(AND(BA53&lt;BA$3,BB53&gt;BC$3),BC$3,-BA53)</f>
        <v>-3.6</v>
      </c>
      <c r="BD53" s="12">
        <f>BD52+BC53</f>
        <v>36.600000000000058</v>
      </c>
      <c r="BE53" s="12">
        <f>BC53*I53</f>
        <v>0</v>
      </c>
      <c r="BF53" s="12">
        <f>K53*BC53</f>
        <v>-3.6</v>
      </c>
      <c r="BG53" s="12">
        <f>AB53*BC53</f>
        <v>0</v>
      </c>
      <c r="BH53" s="12">
        <f>BH52+BG53</f>
        <v>112.89999999999998</v>
      </c>
      <c r="BJ53" s="20">
        <f t="shared" si="1"/>
        <v>1</v>
      </c>
      <c r="BK53" s="12">
        <f t="shared" si="2"/>
        <v>-3.6</v>
      </c>
      <c r="BM53" s="12">
        <f t="shared" si="3"/>
        <v>767.66999999999973</v>
      </c>
      <c r="BN53" s="12">
        <f t="shared" si="4"/>
        <v>38</v>
      </c>
      <c r="BO53" s="12">
        <f t="shared" si="5"/>
        <v>0</v>
      </c>
      <c r="BP53" s="12">
        <f t="shared" si="6"/>
        <v>7676.6999999999971</v>
      </c>
      <c r="BQ53" s="12">
        <f>MAX(BP$4:BP53)</f>
        <v>9593.8999999999978</v>
      </c>
      <c r="BR53" s="8">
        <f t="shared" si="7"/>
        <v>-0.19983531202118024</v>
      </c>
      <c r="BS53" s="20">
        <f t="shared" si="8"/>
        <v>0</v>
      </c>
      <c r="BT53" s="20">
        <f t="shared" si="9"/>
        <v>0</v>
      </c>
    </row>
    <row r="54" spans="1:72" x14ac:dyDescent="0.3">
      <c r="A54" s="1">
        <v>42655</v>
      </c>
      <c r="B54" s="1">
        <v>42657</v>
      </c>
      <c r="C54" s="1" t="s">
        <v>44</v>
      </c>
      <c r="D54" s="3">
        <v>1545</v>
      </c>
      <c r="E54" s="3">
        <v>-200</v>
      </c>
      <c r="F54" s="3">
        <f>D54+E54</f>
        <v>1345</v>
      </c>
      <c r="G54" s="20">
        <f>B54-A54</f>
        <v>2</v>
      </c>
      <c r="H54" s="3" t="s">
        <v>37</v>
      </c>
      <c r="K54" s="20">
        <v>1</v>
      </c>
      <c r="L54" s="20">
        <f>IF(AND(F54&gt;=L$3,F54&lt;=L$4),0,1)</f>
        <v>1</v>
      </c>
      <c r="M54" s="20" t="s">
        <v>20</v>
      </c>
      <c r="N54" s="20">
        <v>8</v>
      </c>
      <c r="O54" s="20">
        <v>76500</v>
      </c>
      <c r="P54" s="20">
        <f>IF(M54="short",O54,O54+N54)</f>
        <v>76500</v>
      </c>
      <c r="Q54" s="20">
        <f>IF(M54="short",P54+Q$3,P54-Q$3)</f>
        <v>76500</v>
      </c>
      <c r="R54" s="20">
        <v>76468</v>
      </c>
      <c r="S54" s="20">
        <v>75805</v>
      </c>
      <c r="T54" s="19">
        <f>IF(M54="short",((R54-P54)+N54)/10,((P54-R54)+N54)/10)</f>
        <v>-2.4</v>
      </c>
      <c r="U54" s="19">
        <f>IF(M54="long",((S54-O54)-N54)/10,((O54-S54)-N54)/10)</f>
        <v>68.7</v>
      </c>
      <c r="W54" s="19">
        <f>-T54+(Q$3/10)</f>
        <v>2.4</v>
      </c>
      <c r="X54" s="19">
        <f>U54+(Q$3/10)</f>
        <v>68.7</v>
      </c>
      <c r="Y54" s="7">
        <f>IF(AND(M54="long",R54&lt;Q54),1, )</f>
        <v>0</v>
      </c>
      <c r="Z54" s="7">
        <f>IF(AND(M54="short",R54&gt;Q54),1, )</f>
        <v>0</v>
      </c>
      <c r="AA54" s="7">
        <f>Y54+Z54</f>
        <v>0</v>
      </c>
      <c r="AB54" s="7">
        <f>IF(OR(I54=1,K54=1),0,L54*AA54)</f>
        <v>0</v>
      </c>
      <c r="AC54" s="19">
        <f>IF(W54&lt;=-AC$3,-AC$3,0)</f>
        <v>0</v>
      </c>
      <c r="AD54" s="7">
        <f t="shared" si="0"/>
        <v>0</v>
      </c>
      <c r="AE54" s="19">
        <f>IF(AND(AC54=0,U54&gt;=AE$3-(N54/10)),0,-AC$3*AA54)</f>
        <v>0</v>
      </c>
      <c r="AF54" s="19">
        <f>IF(AND(AC54=0,X54&gt;AF$3),AF$3*AA54,AE54*AA54)</f>
        <v>0</v>
      </c>
      <c r="AG54" s="19">
        <f>AG53+AF54</f>
        <v>-30</v>
      </c>
      <c r="AH54" s="7">
        <f>IF(AF54&gt;0,1, )</f>
        <v>0</v>
      </c>
      <c r="AI54" s="19">
        <f>IF(I54=1,AF54,)</f>
        <v>0</v>
      </c>
      <c r="AJ54" s="19">
        <f>IF(K54=1,AF54, )</f>
        <v>0</v>
      </c>
      <c r="AK54" s="19">
        <f>IF(L54=1, ,AF54)</f>
        <v>0</v>
      </c>
      <c r="AL54" s="19">
        <f>AB54*AF54</f>
        <v>0</v>
      </c>
      <c r="AM54" s="19">
        <f>AM53+AL54</f>
        <v>30</v>
      </c>
      <c r="AN54" s="20">
        <f>IF(AL54&gt;0,1, )</f>
        <v>0</v>
      </c>
      <c r="AP54" s="12">
        <f>IF(B54=B53,AP53,AS53*AP$3)</f>
        <v>316.97999999999996</v>
      </c>
      <c r="AQ54" s="12">
        <f>INT(AP54/AQ$3)</f>
        <v>26</v>
      </c>
      <c r="AR54" s="12">
        <f>AL54*AQ54</f>
        <v>0</v>
      </c>
      <c r="AS54" s="12">
        <f>AS53+AR54</f>
        <v>10566</v>
      </c>
      <c r="AT54" s="12">
        <f>MAX(AS$4:AS54)</f>
        <v>11698</v>
      </c>
      <c r="AU54" s="8">
        <f>(AS54-AT54)/AT54</f>
        <v>-9.6768678406565223E-2</v>
      </c>
      <c r="AW54" s="20">
        <v>76468</v>
      </c>
      <c r="AX54" s="20">
        <v>75805</v>
      </c>
      <c r="AY54" s="12">
        <f>IF(M54="long",((Q54-AW54)+N54)/10,((AW54-Q54)+N54)/10)</f>
        <v>-2.4</v>
      </c>
      <c r="AZ54" s="20">
        <f>IF(AY54&gt;=(N54/10),1, )</f>
        <v>0</v>
      </c>
      <c r="BA54" s="12">
        <f>IF(AY54&gt;BA$3,BA$3,AY54*AZ54)</f>
        <v>0</v>
      </c>
      <c r="BB54" s="12">
        <f>IF(M54="long",((AX54-Q54)-N54)/10*AZ54,((Q54-AX54)-N54)/10*AZ54)</f>
        <v>0</v>
      </c>
      <c r="BC54" s="12">
        <f>IF(AND(BA54&lt;BA$3,BB54&gt;BC$3),BC$3,-BA54)</f>
        <v>0</v>
      </c>
      <c r="BD54" s="12">
        <f>BD53+BC54</f>
        <v>36.600000000000058</v>
      </c>
      <c r="BE54" s="12">
        <f>BC54*I54</f>
        <v>0</v>
      </c>
      <c r="BF54" s="12">
        <f>K54*BC54</f>
        <v>0</v>
      </c>
      <c r="BG54" s="12">
        <f>AB54*BC54</f>
        <v>0</v>
      </c>
      <c r="BH54" s="12">
        <f>BH53+BG54</f>
        <v>112.89999999999998</v>
      </c>
      <c r="BJ54" s="20">
        <f t="shared" si="1"/>
        <v>0</v>
      </c>
      <c r="BK54" s="12">
        <f t="shared" si="2"/>
        <v>0</v>
      </c>
      <c r="BM54" s="12">
        <f t="shared" si="3"/>
        <v>767.66999999999973</v>
      </c>
      <c r="BN54" s="12">
        <f t="shared" si="4"/>
        <v>38</v>
      </c>
      <c r="BO54" s="12">
        <f t="shared" si="5"/>
        <v>0</v>
      </c>
      <c r="BP54" s="12">
        <f t="shared" si="6"/>
        <v>7676.6999999999971</v>
      </c>
      <c r="BQ54" s="12">
        <f>MAX(BP$4:BP54)</f>
        <v>9593.8999999999978</v>
      </c>
      <c r="BR54" s="8">
        <f t="shared" si="7"/>
        <v>-0.19983531202118024</v>
      </c>
      <c r="BS54" s="20">
        <f t="shared" si="8"/>
        <v>0</v>
      </c>
      <c r="BT54" s="20">
        <f t="shared" si="9"/>
        <v>0</v>
      </c>
    </row>
    <row r="55" spans="1:72" x14ac:dyDescent="0.3">
      <c r="A55" s="1">
        <v>42654</v>
      </c>
      <c r="B55" s="1">
        <v>42657</v>
      </c>
      <c r="C55" s="1" t="s">
        <v>44</v>
      </c>
      <c r="D55" s="3">
        <v>2030</v>
      </c>
      <c r="E55" s="3">
        <v>-200</v>
      </c>
      <c r="F55" s="3">
        <f>D55+E55</f>
        <v>1830</v>
      </c>
      <c r="G55" s="20">
        <f>B55-A55</f>
        <v>3</v>
      </c>
      <c r="H55" s="3" t="s">
        <v>43</v>
      </c>
      <c r="L55" s="20">
        <f>IF(AND(F55&gt;=L$3,F55&lt;=L$4),0,1)</f>
        <v>1</v>
      </c>
      <c r="M55" s="20" t="s">
        <v>21</v>
      </c>
      <c r="N55" s="20">
        <v>10</v>
      </c>
      <c r="O55" s="20">
        <v>131160</v>
      </c>
      <c r="P55" s="20">
        <f>IF(M55="short",O55,O55+N55)</f>
        <v>131170</v>
      </c>
      <c r="Q55" s="20">
        <f>IF(M55="short",P55+Q$3,P55-Q$3)</f>
        <v>131170</v>
      </c>
      <c r="R55" s="20">
        <v>131012</v>
      </c>
      <c r="S55" s="20">
        <v>131820</v>
      </c>
      <c r="T55" s="19">
        <f>IF(M55="short",((R55-P55)+N55)/10,((P55-R55)+N55)/10)</f>
        <v>16.8</v>
      </c>
      <c r="U55" s="19">
        <f>IF(M55="long",((S55-O55)-N55)/10,((O55-S55)-N55)/10)</f>
        <v>65</v>
      </c>
      <c r="W55" s="19">
        <f>-T55+(Q$3/10)</f>
        <v>-16.8</v>
      </c>
      <c r="X55" s="19">
        <f>U55+(Q$3/10)</f>
        <v>65</v>
      </c>
      <c r="Y55" s="7">
        <f>IF(AND(M55="long",R55&lt;Q55),1, )</f>
        <v>1</v>
      </c>
      <c r="Z55" s="7">
        <f>IF(AND(M55="short",R55&gt;Q55),1, )</f>
        <v>0</v>
      </c>
      <c r="AA55" s="7">
        <f>Y55+Z55</f>
        <v>1</v>
      </c>
      <c r="AB55" s="7">
        <f>IF(OR(I55=1,K55=1),0,L55*AA55)</f>
        <v>1</v>
      </c>
      <c r="AC55" s="19">
        <f>IF(W55&lt;=-AC$3,-AC$3,0)</f>
        <v>-12</v>
      </c>
      <c r="AD55" s="7">
        <f t="shared" si="0"/>
        <v>0</v>
      </c>
      <c r="AE55" s="19">
        <f>IF(AND(AC55=0,U55&gt;=AE$3-(N55/10)),0,-AC$3*AA55)</f>
        <v>-12</v>
      </c>
      <c r="AF55" s="19">
        <f>IF(AND(AC55=0,X55&gt;AF$3),AF$3*AA55,AE55*AA55)</f>
        <v>-12</v>
      </c>
      <c r="AG55" s="19">
        <f>AG54+AF55</f>
        <v>-42</v>
      </c>
      <c r="AH55" s="7">
        <f>IF(AF55&gt;0,1, )</f>
        <v>0</v>
      </c>
      <c r="AI55" s="19">
        <f>IF(I55=1,AF55,)</f>
        <v>0</v>
      </c>
      <c r="AJ55" s="19">
        <f>IF(K55=1,AF55, )</f>
        <v>0</v>
      </c>
      <c r="AK55" s="19">
        <f>IF(L55=1, ,AF55)</f>
        <v>0</v>
      </c>
      <c r="AL55" s="19">
        <f>AB55*AF55</f>
        <v>-12</v>
      </c>
      <c r="AM55" s="19">
        <f>AM54+AL55</f>
        <v>18</v>
      </c>
      <c r="AN55" s="20">
        <f>IF(AL55&gt;0,1, )</f>
        <v>0</v>
      </c>
      <c r="AP55" s="12">
        <f>IF(B55=B54,AP54,AS54*AP$3)</f>
        <v>316.97999999999996</v>
      </c>
      <c r="AQ55" s="12">
        <f>INT(AP55/AQ$3)</f>
        <v>26</v>
      </c>
      <c r="AR55" s="12">
        <f>AL55*AQ55</f>
        <v>-312</v>
      </c>
      <c r="AS55" s="12">
        <f>AS54+AR55</f>
        <v>10254</v>
      </c>
      <c r="AT55" s="12">
        <f>MAX(AS$4:AS55)</f>
        <v>11698</v>
      </c>
      <c r="AU55" s="8">
        <f>(AS55-AT55)/AT55</f>
        <v>-0.12343990425713797</v>
      </c>
      <c r="AW55" s="20">
        <v>131012</v>
      </c>
      <c r="AX55" s="20">
        <v>131820</v>
      </c>
      <c r="AY55" s="12">
        <f>IF(M55="long",((Q55-AW55)+N55)/10,((AW55-Q55)+N55)/10)</f>
        <v>16.8</v>
      </c>
      <c r="AZ55" s="20">
        <f>IF(AY55&gt;=(N55/10),1, )</f>
        <v>1</v>
      </c>
      <c r="BA55" s="12">
        <f>IF(AY55&gt;BA$3,BA$3,AY55*AZ55)</f>
        <v>16.8</v>
      </c>
      <c r="BB55" s="12">
        <f>IF(M55="long",((AX55-Q55)-N55)/10*AZ55,((Q55-AX55)-N55)/10*AZ55)</f>
        <v>64</v>
      </c>
      <c r="BC55" s="12">
        <f>IF(AND(BA55&lt;BA$3,BB55&gt;BC$3),BC$3,-BA55)</f>
        <v>20</v>
      </c>
      <c r="BD55" s="12">
        <f>BD54+BC55</f>
        <v>56.600000000000058</v>
      </c>
      <c r="BE55" s="12">
        <f>BC55*I55</f>
        <v>0</v>
      </c>
      <c r="BF55" s="12">
        <f>K55*BC55</f>
        <v>0</v>
      </c>
      <c r="BG55" s="12">
        <f>AB55*BC55</f>
        <v>20</v>
      </c>
      <c r="BH55" s="12">
        <f>BH54+BG55</f>
        <v>132.89999999999998</v>
      </c>
      <c r="BJ55" s="20">
        <f t="shared" si="1"/>
        <v>0</v>
      </c>
      <c r="BK55" s="12">
        <f t="shared" si="2"/>
        <v>0</v>
      </c>
      <c r="BM55" s="12">
        <f t="shared" si="3"/>
        <v>767.66999999999973</v>
      </c>
      <c r="BN55" s="12">
        <f t="shared" si="4"/>
        <v>38</v>
      </c>
      <c r="BO55" s="12">
        <f t="shared" si="5"/>
        <v>760</v>
      </c>
      <c r="BP55" s="12">
        <f t="shared" si="6"/>
        <v>8436.6999999999971</v>
      </c>
      <c r="BQ55" s="12">
        <f>MAX(BP$4:BP55)</f>
        <v>9593.8999999999978</v>
      </c>
      <c r="BR55" s="8">
        <f t="shared" si="7"/>
        <v>-0.12061830955086054</v>
      </c>
      <c r="BS55" s="20">
        <f t="shared" si="8"/>
        <v>1</v>
      </c>
      <c r="BT55" s="20">
        <f t="shared" si="9"/>
        <v>0</v>
      </c>
    </row>
    <row r="56" spans="1:72" x14ac:dyDescent="0.3">
      <c r="A56" s="1">
        <v>42660</v>
      </c>
      <c r="B56" s="1">
        <v>42660</v>
      </c>
      <c r="C56" s="1" t="s">
        <v>44</v>
      </c>
      <c r="D56" s="3">
        <v>1550</v>
      </c>
      <c r="E56" s="3">
        <v>-200</v>
      </c>
      <c r="F56" s="3">
        <f>D56+E56</f>
        <v>1350</v>
      </c>
      <c r="G56" s="20">
        <f>B56-A56</f>
        <v>0</v>
      </c>
      <c r="H56" s="3" t="s">
        <v>37</v>
      </c>
      <c r="L56" s="20">
        <f>IF(AND(F56&gt;=L$3,F56&lt;=L$4),0,1)</f>
        <v>1</v>
      </c>
      <c r="M56" s="20" t="s">
        <v>20</v>
      </c>
      <c r="N56" s="20">
        <v>8</v>
      </c>
      <c r="O56" s="20">
        <v>76220</v>
      </c>
      <c r="P56" s="20">
        <f>IF(M56="short",O56,O56+N56)</f>
        <v>76220</v>
      </c>
      <c r="Q56" s="20">
        <f>IF(M56="short",P56+Q$3,P56-Q$3)</f>
        <v>76220</v>
      </c>
      <c r="R56" s="20">
        <v>76249</v>
      </c>
      <c r="S56" s="20">
        <v>76130</v>
      </c>
      <c r="T56" s="19">
        <f>IF(M56="short",((R56-P56)+N56)/10,((P56-R56)+N56)/10)</f>
        <v>3.7</v>
      </c>
      <c r="U56" s="19">
        <f>IF(M56="long",((S56-O56)-N56)/10,((O56-S56)-N56)/10)</f>
        <v>8.1999999999999993</v>
      </c>
      <c r="W56" s="19">
        <f>-T56+(Q$3/10)</f>
        <v>-3.7</v>
      </c>
      <c r="X56" s="19">
        <f>U56+(Q$3/10)</f>
        <v>8.1999999999999993</v>
      </c>
      <c r="Y56" s="7">
        <f>IF(AND(M56="long",R56&lt;Q56),1, )</f>
        <v>0</v>
      </c>
      <c r="Z56" s="7">
        <f>IF(AND(M56="short",R56&gt;Q56),1, )</f>
        <v>1</v>
      </c>
      <c r="AA56" s="7">
        <f>Y56+Z56</f>
        <v>1</v>
      </c>
      <c r="AB56" s="7">
        <f>IF(OR(I56=1,K56=1),0,L56*AA56)</f>
        <v>1</v>
      </c>
      <c r="AC56" s="19">
        <f>IF(W56&lt;=-AC$3,-AC$3,0)</f>
        <v>0</v>
      </c>
      <c r="AD56" s="7">
        <f t="shared" si="0"/>
        <v>0</v>
      </c>
      <c r="AE56" s="19">
        <f>IF(AND(AC56=0,U56&gt;=AE$3-(N56/10)),0,-AC$3*AA56)</f>
        <v>-12</v>
      </c>
      <c r="AF56" s="19">
        <f>IF(AND(AC56=0,X56&gt;AF$3),AF$3*AA56,AE56*AA56)</f>
        <v>-12</v>
      </c>
      <c r="AG56" s="19">
        <f>AG55+AF56</f>
        <v>-54</v>
      </c>
      <c r="AH56" s="7">
        <f>IF(AF56&gt;0,1, )</f>
        <v>0</v>
      </c>
      <c r="AI56" s="19">
        <f>IF(I56=1,AF56,)</f>
        <v>0</v>
      </c>
      <c r="AJ56" s="19">
        <f>IF(K56=1,AF56, )</f>
        <v>0</v>
      </c>
      <c r="AK56" s="19">
        <f>IF(L56=1, ,AF56)</f>
        <v>0</v>
      </c>
      <c r="AL56" s="19">
        <f>AB56*AF56</f>
        <v>-12</v>
      </c>
      <c r="AM56" s="19">
        <f>AM55+AL56</f>
        <v>6</v>
      </c>
      <c r="AN56" s="20">
        <f>IF(AL56&gt;0,1, )</f>
        <v>0</v>
      </c>
      <c r="AP56" s="12">
        <f>IF(B56=B55,AP55,AS55*AP$3)</f>
        <v>307.62</v>
      </c>
      <c r="AQ56" s="12">
        <f>INT(AP56/AQ$3)</f>
        <v>25</v>
      </c>
      <c r="AR56" s="12">
        <f>AL56*AQ56</f>
        <v>-300</v>
      </c>
      <c r="AS56" s="12">
        <f>AS55+AR56</f>
        <v>9954</v>
      </c>
      <c r="AT56" s="12">
        <f>MAX(AS$4:AS56)</f>
        <v>11698</v>
      </c>
      <c r="AU56" s="8">
        <f>(AS56-AT56)/AT56</f>
        <v>-0.14908531372884254</v>
      </c>
      <c r="AW56" s="20">
        <v>76236</v>
      </c>
      <c r="AX56" s="20">
        <v>76182</v>
      </c>
      <c r="AY56" s="12">
        <f>IF(M56="long",((Q56-AW56)+N56)/10,((AW56-Q56)+N56)/10)</f>
        <v>2.4</v>
      </c>
      <c r="AZ56" s="20">
        <f>IF(AY56&gt;=(N56/10),1, )</f>
        <v>1</v>
      </c>
      <c r="BA56" s="12">
        <f>IF(AY56&gt;BA$3,BA$3,AY56*AZ56)</f>
        <v>2.4</v>
      </c>
      <c r="BB56" s="12">
        <f>IF(M56="long",((AX56-Q56)-N56)/10*AZ56,((Q56-AX56)-N56)/10*AZ56)</f>
        <v>3</v>
      </c>
      <c r="BC56" s="12">
        <f>IF(AND(BA56&lt;BA$3,BB56&gt;BC$3),BC$3,-BA56)</f>
        <v>-2.4</v>
      </c>
      <c r="BD56" s="12">
        <f>BD55+BC56</f>
        <v>54.20000000000006</v>
      </c>
      <c r="BE56" s="12">
        <f>BC56*I56</f>
        <v>0</v>
      </c>
      <c r="BF56" s="12">
        <f>K56*BC56</f>
        <v>0</v>
      </c>
      <c r="BG56" s="12">
        <f>AB56*BC56</f>
        <v>-2.4</v>
      </c>
      <c r="BH56" s="12">
        <f>BH55+BG56</f>
        <v>130.49999999999997</v>
      </c>
      <c r="BJ56" s="20">
        <f t="shared" si="1"/>
        <v>1</v>
      </c>
      <c r="BK56" s="12">
        <f t="shared" si="2"/>
        <v>-2.4</v>
      </c>
      <c r="BM56" s="12">
        <f t="shared" si="3"/>
        <v>843.66999999999973</v>
      </c>
      <c r="BN56" s="12">
        <f t="shared" si="4"/>
        <v>42</v>
      </c>
      <c r="BO56" s="12">
        <f t="shared" si="5"/>
        <v>-100.8</v>
      </c>
      <c r="BP56" s="12">
        <f t="shared" si="6"/>
        <v>8335.8999999999978</v>
      </c>
      <c r="BQ56" s="12">
        <f>MAX(BP$4:BP56)</f>
        <v>9593.8999999999978</v>
      </c>
      <c r="BR56" s="8">
        <f t="shared" si="7"/>
        <v>-0.13112498566797656</v>
      </c>
      <c r="BS56" s="20">
        <f t="shared" si="8"/>
        <v>0</v>
      </c>
      <c r="BT56" s="20">
        <f t="shared" si="9"/>
        <v>-2.4</v>
      </c>
    </row>
    <row r="57" spans="1:72" x14ac:dyDescent="0.3">
      <c r="A57" s="1">
        <v>42656</v>
      </c>
      <c r="B57" s="1">
        <v>42661</v>
      </c>
      <c r="C57" s="1" t="s">
        <v>44</v>
      </c>
      <c r="D57" s="3">
        <v>400</v>
      </c>
      <c r="E57" s="3">
        <v>-200</v>
      </c>
      <c r="F57" s="3">
        <f>D57+E57</f>
        <v>200</v>
      </c>
      <c r="G57" s="20">
        <f>B57-A57</f>
        <v>5</v>
      </c>
      <c r="H57" s="3" t="s">
        <v>37</v>
      </c>
      <c r="K57" s="20">
        <v>1</v>
      </c>
      <c r="L57" s="20">
        <f>IF(AND(F57&gt;=L$3,F57&lt;=L$4),0,1)</f>
        <v>1</v>
      </c>
      <c r="M57" s="20" t="s">
        <v>20</v>
      </c>
      <c r="N57" s="20">
        <v>8</v>
      </c>
      <c r="O57" s="20">
        <v>76670</v>
      </c>
      <c r="P57" s="20">
        <f>IF(M57="short",O57,O57+N57)</f>
        <v>76670</v>
      </c>
      <c r="Q57" s="20">
        <f>IF(M57="short",P57+Q$3,P57-Q$3)</f>
        <v>76670</v>
      </c>
      <c r="R57" s="20">
        <v>76888</v>
      </c>
      <c r="S57" s="20">
        <v>76583</v>
      </c>
      <c r="T57" s="19">
        <f>IF(M57="short",((R57-P57)+N57)/10,((P57-R57)+N57)/10)</f>
        <v>22.6</v>
      </c>
      <c r="U57" s="19">
        <f>IF(M57="long",((S57-O57)-N57)/10,((O57-S57)-N57)/10)</f>
        <v>7.9</v>
      </c>
      <c r="W57" s="19">
        <f>-T57+(Q$3/10)</f>
        <v>-22.6</v>
      </c>
      <c r="X57" s="19">
        <f>U57+(Q$3/10)</f>
        <v>7.9</v>
      </c>
      <c r="Y57" s="7">
        <f>IF(AND(M57="long",R57&lt;Q57),1, )</f>
        <v>0</v>
      </c>
      <c r="Z57" s="7">
        <f>IF(AND(M57="short",R57&gt;Q57),1, )</f>
        <v>1</v>
      </c>
      <c r="AA57" s="7">
        <f>Y57+Z57</f>
        <v>1</v>
      </c>
      <c r="AB57" s="7">
        <f>IF(OR(I57=1,K57=1),0,L57*AA57)</f>
        <v>0</v>
      </c>
      <c r="AC57" s="19">
        <f>IF(W57&lt;=-AC$3,-AC$3,0)</f>
        <v>-12</v>
      </c>
      <c r="AD57" s="7">
        <f t="shared" si="0"/>
        <v>1</v>
      </c>
      <c r="AE57" s="19">
        <f>IF(AND(AC57=0,U57&gt;=AE$3-(N57/10)),0,-AC$3*AA57)</f>
        <v>-12</v>
      </c>
      <c r="AF57" s="19">
        <f>IF(AND(AC57=0,X57&gt;AF$3),AF$3*AA57,AE57*AA57)</f>
        <v>-12</v>
      </c>
      <c r="AG57" s="19">
        <f>AG56+AF57</f>
        <v>-66</v>
      </c>
      <c r="AH57" s="7">
        <f>IF(AF57&gt;0,1, )</f>
        <v>0</v>
      </c>
      <c r="AI57" s="19">
        <f>IF(I57=1,AF57,)</f>
        <v>0</v>
      </c>
      <c r="AJ57" s="19">
        <f>IF(K57=1,AF57, )</f>
        <v>-12</v>
      </c>
      <c r="AK57" s="19">
        <f>IF(L57=1, ,AF57)</f>
        <v>0</v>
      </c>
      <c r="AL57" s="19">
        <f>AB57*AF57</f>
        <v>0</v>
      </c>
      <c r="AM57" s="19">
        <f>AM56+AL57</f>
        <v>6</v>
      </c>
      <c r="AN57" s="20">
        <f>IF(AL57&gt;0,1, )</f>
        <v>0</v>
      </c>
      <c r="AP57" s="12">
        <f>IF(B57=B56,AP56,AS56*AP$3)</f>
        <v>298.62</v>
      </c>
      <c r="AQ57" s="12">
        <f>INT(AP57/AQ$3)</f>
        <v>24</v>
      </c>
      <c r="AR57" s="12">
        <f>AL57*AQ57</f>
        <v>0</v>
      </c>
      <c r="AS57" s="12">
        <f>AS56+AR57</f>
        <v>9954</v>
      </c>
      <c r="AT57" s="12">
        <f>MAX(AS$4:AS57)</f>
        <v>11698</v>
      </c>
      <c r="AU57" s="8">
        <f>(AS57-AT57)/AT57</f>
        <v>-0.14908531372884254</v>
      </c>
      <c r="AW57" s="20">
        <v>76685</v>
      </c>
      <c r="AX57" s="20">
        <v>76583</v>
      </c>
      <c r="AY57" s="12">
        <f>IF(M57="long",((Q57-AW57)+N57)/10,((AW57-Q57)+N57)/10)</f>
        <v>2.2999999999999998</v>
      </c>
      <c r="AZ57" s="20">
        <f>IF(AY57&gt;=(N57/10),1, )</f>
        <v>1</v>
      </c>
      <c r="BA57" s="12">
        <f>IF(AY57&gt;BA$3,BA$3,AY57*AZ57)</f>
        <v>2.2999999999999998</v>
      </c>
      <c r="BB57" s="12">
        <f>IF(M57="long",((AX57-Q57)-N57)/10*AZ57,((Q57-AX57)-N57)/10*AZ57)</f>
        <v>7.9</v>
      </c>
      <c r="BC57" s="12">
        <f>IF(AND(BA57&lt;BA$3,BB57&gt;BC$3),BC$3,-BA57)</f>
        <v>-2.2999999999999998</v>
      </c>
      <c r="BD57" s="12">
        <f>BD56+BC57</f>
        <v>51.900000000000063</v>
      </c>
      <c r="BE57" s="12">
        <f>BC57*I57</f>
        <v>0</v>
      </c>
      <c r="BF57" s="12">
        <f>K57*BC57</f>
        <v>-2.2999999999999998</v>
      </c>
      <c r="BG57" s="12">
        <f>AB57*BC57</f>
        <v>0</v>
      </c>
      <c r="BH57" s="12">
        <f>BH56+BG57</f>
        <v>130.49999999999997</v>
      </c>
      <c r="BJ57" s="20">
        <f t="shared" si="1"/>
        <v>1</v>
      </c>
      <c r="BK57" s="12">
        <f t="shared" si="2"/>
        <v>-2.2999999999999998</v>
      </c>
      <c r="BM57" s="12">
        <f t="shared" si="3"/>
        <v>833.5899999999998</v>
      </c>
      <c r="BN57" s="12">
        <f t="shared" si="4"/>
        <v>41</v>
      </c>
      <c r="BO57" s="12">
        <f t="shared" si="5"/>
        <v>0</v>
      </c>
      <c r="BP57" s="12">
        <f t="shared" si="6"/>
        <v>8335.8999999999978</v>
      </c>
      <c r="BQ57" s="12">
        <f>MAX(BP$4:BP57)</f>
        <v>9593.8999999999978</v>
      </c>
      <c r="BR57" s="8">
        <f t="shared" si="7"/>
        <v>-0.13112498566797656</v>
      </c>
      <c r="BS57" s="20">
        <f t="shared" si="8"/>
        <v>0</v>
      </c>
      <c r="BT57" s="20">
        <f t="shared" si="9"/>
        <v>0</v>
      </c>
    </row>
    <row r="58" spans="1:72" x14ac:dyDescent="0.3">
      <c r="A58" s="1">
        <v>42650</v>
      </c>
      <c r="B58" s="1">
        <v>42661</v>
      </c>
      <c r="C58" s="1" t="s">
        <v>44</v>
      </c>
      <c r="D58" s="3">
        <v>405</v>
      </c>
      <c r="E58" s="3">
        <v>-200</v>
      </c>
      <c r="F58" s="3">
        <f>D58+E58</f>
        <v>205</v>
      </c>
      <c r="G58" s="20">
        <f>B58-A58</f>
        <v>11</v>
      </c>
      <c r="H58" s="3" t="s">
        <v>43</v>
      </c>
      <c r="L58" s="20">
        <f>IF(AND(F58&gt;=L$3,F58&lt;=L$4),0,1)</f>
        <v>1</v>
      </c>
      <c r="M58" s="20" t="s">
        <v>21</v>
      </c>
      <c r="N58" s="20">
        <v>10</v>
      </c>
      <c r="O58" s="20">
        <v>130840</v>
      </c>
      <c r="P58" s="20">
        <f>IF(M58="short",O58,O58+N58)</f>
        <v>130850</v>
      </c>
      <c r="Q58" s="20">
        <f>IF(M58="short",P58+Q$3,P58-Q$3)</f>
        <v>130850</v>
      </c>
      <c r="R58" s="20">
        <v>130823</v>
      </c>
      <c r="S58" s="20">
        <v>131004</v>
      </c>
      <c r="T58" s="19">
        <f>IF(M58="short",((R58-P58)+N58)/10,((P58-R58)+N58)/10)</f>
        <v>3.7</v>
      </c>
      <c r="U58" s="19">
        <f>IF(M58="long",((S58-O58)-N58)/10,((O58-S58)-N58)/10)</f>
        <v>15.4</v>
      </c>
      <c r="W58" s="19">
        <f>-T58+(Q$3/10)</f>
        <v>-3.7</v>
      </c>
      <c r="X58" s="19">
        <f>U58+(Q$3/10)</f>
        <v>15.4</v>
      </c>
      <c r="Y58" s="7">
        <f>IF(AND(M58="long",R58&lt;Q58),1, )</f>
        <v>1</v>
      </c>
      <c r="Z58" s="7">
        <f>IF(AND(M58="short",R58&gt;Q58),1, )</f>
        <v>0</v>
      </c>
      <c r="AA58" s="7">
        <f>Y58+Z58</f>
        <v>1</v>
      </c>
      <c r="AB58" s="7">
        <f>IF(OR(I58=1,K58=1),0,L58*AA58)</f>
        <v>1</v>
      </c>
      <c r="AC58" s="19">
        <f>IF(W58&lt;=-AC$3,-AC$3,0)</f>
        <v>0</v>
      </c>
      <c r="AD58" s="7">
        <f t="shared" si="0"/>
        <v>0</v>
      </c>
      <c r="AE58" s="19">
        <f>IF(AND(AC58=0,U58&gt;=AE$3-(N58/10)),0,-AC$3*AA58)</f>
        <v>-12</v>
      </c>
      <c r="AF58" s="19">
        <f>IF(AND(AC58=0,X58&gt;AF$3),AF$3*AA58,AE58*AA58)</f>
        <v>10</v>
      </c>
      <c r="AG58" s="19">
        <f>AG57+AF58</f>
        <v>-56</v>
      </c>
      <c r="AH58" s="7">
        <f>IF(AF58&gt;0,1, )</f>
        <v>1</v>
      </c>
      <c r="AI58" s="19">
        <f>IF(I58=1,AF58,)</f>
        <v>0</v>
      </c>
      <c r="AJ58" s="19">
        <f>IF(K58=1,AF58, )</f>
        <v>0</v>
      </c>
      <c r="AK58" s="19">
        <f>IF(L58=1, ,AF58)</f>
        <v>0</v>
      </c>
      <c r="AL58" s="19">
        <f>AB58*AF58</f>
        <v>10</v>
      </c>
      <c r="AM58" s="19">
        <f>AM57+AL58</f>
        <v>16</v>
      </c>
      <c r="AN58" s="20">
        <f>IF(AL58&gt;0,1, )</f>
        <v>1</v>
      </c>
      <c r="AP58" s="12">
        <f>IF(B58=B57,AP57,AS57*AP$3)</f>
        <v>298.62</v>
      </c>
      <c r="AQ58" s="12">
        <f>INT(AP58/AQ$3)</f>
        <v>24</v>
      </c>
      <c r="AR58" s="12">
        <f>AL58*AQ58</f>
        <v>240</v>
      </c>
      <c r="AS58" s="12">
        <f>AS57+AR58</f>
        <v>10194</v>
      </c>
      <c r="AT58" s="12">
        <f>MAX(AS$4:AS58)</f>
        <v>11698</v>
      </c>
      <c r="AU58" s="8">
        <f>(AS58-AT58)/AT58</f>
        <v>-0.12856898615147888</v>
      </c>
      <c r="AW58" s="20">
        <v>130823</v>
      </c>
      <c r="AX58" s="20">
        <v>131004</v>
      </c>
      <c r="AY58" s="12">
        <f>IF(M58="long",((Q58-AW58)+N58)/10,((AW58-Q58)+N58)/10)</f>
        <v>3.7</v>
      </c>
      <c r="AZ58" s="20">
        <f>IF(AY58&gt;=(N58/10),1, )</f>
        <v>1</v>
      </c>
      <c r="BA58" s="12">
        <f>IF(AY58&gt;BA$3,BA$3,AY58*AZ58)</f>
        <v>3.7</v>
      </c>
      <c r="BB58" s="12">
        <f>IF(M58="long",((AX58-Q58)-N58)/10*AZ58,((Q58-AX58)-N58)/10*AZ58)</f>
        <v>14.4</v>
      </c>
      <c r="BC58" s="12">
        <f>IF(AND(BA58&lt;BA$3,BB58&gt;BC$3),BC$3,-BA58)</f>
        <v>-3.7</v>
      </c>
      <c r="BD58" s="12">
        <f>BD57+BC58</f>
        <v>48.20000000000006</v>
      </c>
      <c r="BE58" s="12">
        <f>BC58*I58</f>
        <v>0</v>
      </c>
      <c r="BF58" s="12">
        <f>K58*BC58</f>
        <v>0</v>
      </c>
      <c r="BG58" s="12">
        <f>AB58*BC58</f>
        <v>-3.7</v>
      </c>
      <c r="BH58" s="12">
        <f>BH57+BG58</f>
        <v>126.79999999999997</v>
      </c>
      <c r="BJ58" s="20">
        <f t="shared" si="1"/>
        <v>1</v>
      </c>
      <c r="BK58" s="12">
        <f t="shared" si="2"/>
        <v>-3.7</v>
      </c>
      <c r="BM58" s="12">
        <f t="shared" si="3"/>
        <v>833.5899999999998</v>
      </c>
      <c r="BN58" s="12">
        <f t="shared" si="4"/>
        <v>41</v>
      </c>
      <c r="BO58" s="12">
        <f t="shared" si="5"/>
        <v>-151.70000000000002</v>
      </c>
      <c r="BP58" s="12">
        <f t="shared" si="6"/>
        <v>8184.199999999998</v>
      </c>
      <c r="BQ58" s="12">
        <f>MAX(BP$4:BP58)</f>
        <v>9593.8999999999978</v>
      </c>
      <c r="BR58" s="8">
        <f t="shared" si="7"/>
        <v>-0.1469371162926443</v>
      </c>
      <c r="BS58" s="20">
        <f t="shared" si="8"/>
        <v>0</v>
      </c>
      <c r="BT58" s="20">
        <f t="shared" si="9"/>
        <v>-3.7</v>
      </c>
    </row>
    <row r="59" spans="1:72" x14ac:dyDescent="0.3">
      <c r="A59" s="1">
        <v>42661</v>
      </c>
      <c r="B59" s="1">
        <v>42661</v>
      </c>
      <c r="C59" s="1" t="s">
        <v>44</v>
      </c>
      <c r="D59" s="3">
        <v>1745</v>
      </c>
      <c r="E59" s="3">
        <v>-200</v>
      </c>
      <c r="F59" s="3">
        <f>D59+E59</f>
        <v>1545</v>
      </c>
      <c r="G59" s="20">
        <f>B59-A59</f>
        <v>0</v>
      </c>
      <c r="H59" s="3" t="s">
        <v>43</v>
      </c>
      <c r="L59" s="20">
        <f>IF(AND(F59&gt;=L$3,F59&lt;=L$4),0,1)</f>
        <v>1</v>
      </c>
      <c r="M59" s="20" t="s">
        <v>20</v>
      </c>
      <c r="N59" s="20">
        <v>10</v>
      </c>
      <c r="O59" s="20">
        <v>131270</v>
      </c>
      <c r="P59" s="20">
        <f>IF(M59="short",O59,O59+N59)</f>
        <v>131270</v>
      </c>
      <c r="Q59" s="20">
        <f>IF(M59="short",P59+Q$3,P59-Q$3)</f>
        <v>131270</v>
      </c>
      <c r="R59" s="20">
        <v>131385</v>
      </c>
      <c r="S59" s="20">
        <v>131016</v>
      </c>
      <c r="T59" s="19">
        <f>IF(M59="short",((R59-P59)+N59)/10,((P59-R59)+N59)/10)</f>
        <v>12.5</v>
      </c>
      <c r="U59" s="19">
        <f>IF(M59="long",((S59-O59)-N59)/10,((O59-S59)-N59)/10)</f>
        <v>24.4</v>
      </c>
      <c r="W59" s="19">
        <f>-T59+(Q$3/10)</f>
        <v>-12.5</v>
      </c>
      <c r="X59" s="19">
        <f>U59+(Q$3/10)</f>
        <v>24.4</v>
      </c>
      <c r="Y59" s="7">
        <f>IF(AND(M59="long",R59&lt;Q59),1, )</f>
        <v>0</v>
      </c>
      <c r="Z59" s="7">
        <f>IF(AND(M59="short",R59&gt;Q59),1, )</f>
        <v>1</v>
      </c>
      <c r="AA59" s="7">
        <f>Y59+Z59</f>
        <v>1</v>
      </c>
      <c r="AB59" s="7">
        <f>IF(OR(I59=1,K59=1),0,L59*AA59)</f>
        <v>1</v>
      </c>
      <c r="AC59" s="19">
        <f>IF(W59&lt;=-AC$3,-AC$3,0)</f>
        <v>-12</v>
      </c>
      <c r="AD59" s="7">
        <f t="shared" si="0"/>
        <v>0</v>
      </c>
      <c r="AE59" s="19">
        <f>IF(AND(AC59=0,U59&gt;=AE$3-(N59/10)),0,-AC$3*AA59)</f>
        <v>-12</v>
      </c>
      <c r="AF59" s="19">
        <f>IF(AND(AC59=0,X59&gt;AF$3),AF$3*AA59,AE59*AA59)</f>
        <v>-12</v>
      </c>
      <c r="AG59" s="19">
        <f>AG58+AF59</f>
        <v>-68</v>
      </c>
      <c r="AH59" s="7">
        <f>IF(AF59&gt;0,1, )</f>
        <v>0</v>
      </c>
      <c r="AI59" s="19">
        <f>IF(I59=1,AF59,)</f>
        <v>0</v>
      </c>
      <c r="AJ59" s="19">
        <f>IF(K59=1,AF59, )</f>
        <v>0</v>
      </c>
      <c r="AK59" s="19">
        <f>IF(L59=1, ,AF59)</f>
        <v>0</v>
      </c>
      <c r="AL59" s="19">
        <f>AB59*AF59</f>
        <v>-12</v>
      </c>
      <c r="AM59" s="19">
        <f>AM58+AL59</f>
        <v>4</v>
      </c>
      <c r="AN59" s="20">
        <f>IF(AL59&gt;0,1, )</f>
        <v>0</v>
      </c>
      <c r="AP59" s="12">
        <f>IF(B59=B58,AP58,AS58*AP$3)</f>
        <v>298.62</v>
      </c>
      <c r="AQ59" s="12">
        <f>INT(AP59/AQ$3)</f>
        <v>24</v>
      </c>
      <c r="AR59" s="12">
        <f>AL59*AQ59</f>
        <v>-288</v>
      </c>
      <c r="AS59" s="12">
        <f>AS58+AR59</f>
        <v>9906</v>
      </c>
      <c r="AT59" s="12">
        <f>MAX(AS$4:AS59)</f>
        <v>11698</v>
      </c>
      <c r="AU59" s="8">
        <f>(AS59-AT59)/AT59</f>
        <v>-0.15318857924431525</v>
      </c>
      <c r="AW59" s="20">
        <v>131385</v>
      </c>
      <c r="AX59" s="20">
        <v>130822</v>
      </c>
      <c r="AY59" s="12">
        <f>IF(M59="long",((Q59-AW59)+N59)/10,((AW59-Q59)+N59)/10)</f>
        <v>12.5</v>
      </c>
      <c r="AZ59" s="20">
        <f>IF(AY59&gt;=(N59/10),1, )</f>
        <v>1</v>
      </c>
      <c r="BA59" s="12">
        <f>IF(AY59&gt;BA$3,BA$3,AY59*AZ59)</f>
        <v>12.5</v>
      </c>
      <c r="BB59" s="12">
        <f>IF(M59="long",((AX59-Q59)-N59)/10*AZ59,((Q59-AX59)-N59)/10*AZ59)</f>
        <v>43.8</v>
      </c>
      <c r="BC59" s="12">
        <f>IF(AND(BA59&lt;BA$3,BB59&gt;BC$3),BC$3,-BA59)</f>
        <v>20</v>
      </c>
      <c r="BD59" s="12">
        <f>BD58+BC59</f>
        <v>68.20000000000006</v>
      </c>
      <c r="BE59" s="12">
        <f>BC59*I59</f>
        <v>0</v>
      </c>
      <c r="BF59" s="12">
        <f>K59*BC59</f>
        <v>0</v>
      </c>
      <c r="BG59" s="12">
        <f>AB59*BC59</f>
        <v>20</v>
      </c>
      <c r="BH59" s="12">
        <f>BH58+BG59</f>
        <v>146.79999999999995</v>
      </c>
      <c r="BJ59" s="20">
        <f t="shared" si="1"/>
        <v>0</v>
      </c>
      <c r="BK59" s="12">
        <f t="shared" si="2"/>
        <v>0</v>
      </c>
      <c r="BM59" s="12">
        <f t="shared" si="3"/>
        <v>833.5899999999998</v>
      </c>
      <c r="BN59" s="12">
        <f t="shared" si="4"/>
        <v>41</v>
      </c>
      <c r="BO59" s="12">
        <f t="shared" si="5"/>
        <v>820</v>
      </c>
      <c r="BP59" s="12">
        <f t="shared" si="6"/>
        <v>9004.1999999999971</v>
      </c>
      <c r="BQ59" s="12">
        <f>MAX(BP$4:BP59)</f>
        <v>9593.8999999999978</v>
      </c>
      <c r="BR59" s="8">
        <f t="shared" si="7"/>
        <v>-6.1466139943088929E-2</v>
      </c>
      <c r="BS59" s="20">
        <f t="shared" si="8"/>
        <v>1</v>
      </c>
      <c r="BT59" s="20">
        <f t="shared" si="9"/>
        <v>0</v>
      </c>
    </row>
    <row r="60" spans="1:72" x14ac:dyDescent="0.3">
      <c r="A60" s="1">
        <v>42660</v>
      </c>
      <c r="B60" s="1">
        <v>42661</v>
      </c>
      <c r="C60" s="1" t="s">
        <v>44</v>
      </c>
      <c r="D60" s="3">
        <v>2440</v>
      </c>
      <c r="E60" s="3">
        <v>-200</v>
      </c>
      <c r="F60" s="3">
        <f>D60+E60</f>
        <v>2240</v>
      </c>
      <c r="G60" s="20">
        <f>B60-A60</f>
        <v>1</v>
      </c>
      <c r="H60" s="3" t="s">
        <v>37</v>
      </c>
      <c r="K60" s="20">
        <v>1</v>
      </c>
      <c r="L60" s="20">
        <f>IF(AND(F60&gt;=L$3,F60&lt;=L$4),0,1)</f>
        <v>1</v>
      </c>
      <c r="M60" s="20" t="s">
        <v>20</v>
      </c>
      <c r="N60" s="20">
        <v>8</v>
      </c>
      <c r="O60" s="20">
        <v>76410</v>
      </c>
      <c r="P60" s="20">
        <f>IF(M60="short",O60,O60+N60)</f>
        <v>76410</v>
      </c>
      <c r="Q60" s="20">
        <f>IF(M60="short",P60+Q$3,P60-Q$3)</f>
        <v>76410</v>
      </c>
      <c r="R60" s="20">
        <v>76418</v>
      </c>
      <c r="S60" s="20">
        <v>76247</v>
      </c>
      <c r="T60" s="19">
        <f>IF(M60="short",((R60-P60)+N60)/10,((P60-R60)+N60)/10)</f>
        <v>1.6</v>
      </c>
      <c r="U60" s="19">
        <f>IF(M60="long",((S60-O60)-N60)/10,((O60-S60)-N60)/10)</f>
        <v>15.5</v>
      </c>
      <c r="W60" s="19">
        <f>-T60+(Q$3/10)</f>
        <v>-1.6</v>
      </c>
      <c r="X60" s="19">
        <f>U60+(Q$3/10)</f>
        <v>15.5</v>
      </c>
      <c r="Y60" s="7">
        <f>IF(AND(M60="long",R60&lt;Q60),1, )</f>
        <v>0</v>
      </c>
      <c r="Z60" s="7">
        <f>IF(AND(M60="short",R60&gt;Q60),1, )</f>
        <v>1</v>
      </c>
      <c r="AA60" s="7">
        <f>Y60+Z60</f>
        <v>1</v>
      </c>
      <c r="AB60" s="7">
        <f>IF(OR(I60=1,K60=1),0,L60*AA60)</f>
        <v>0</v>
      </c>
      <c r="AC60" s="19">
        <f>IF(W60&lt;=-AC$3,-AC$3,0)</f>
        <v>0</v>
      </c>
      <c r="AD60" s="7">
        <f t="shared" si="0"/>
        <v>1</v>
      </c>
      <c r="AE60" s="19">
        <f>IF(AND(AC60=0,U60&gt;=AE$3-(N60/10)),0,-AC$3*AA60)</f>
        <v>-12</v>
      </c>
      <c r="AF60" s="19">
        <f>IF(AND(AC60=0,X60&gt;AF$3),AF$3*AA60,AE60*AA60)</f>
        <v>10</v>
      </c>
      <c r="AG60" s="19">
        <f>AG59+AF60</f>
        <v>-58</v>
      </c>
      <c r="AH60" s="7">
        <f>IF(AF60&gt;0,1, )</f>
        <v>1</v>
      </c>
      <c r="AI60" s="19">
        <f>IF(I60=1,AF60,)</f>
        <v>0</v>
      </c>
      <c r="AJ60" s="19">
        <f>IF(K60=1,AF60, )</f>
        <v>10</v>
      </c>
      <c r="AK60" s="19">
        <f>IF(L60=1, ,AF60)</f>
        <v>0</v>
      </c>
      <c r="AL60" s="19">
        <f>AB60*AF60</f>
        <v>0</v>
      </c>
      <c r="AM60" s="19">
        <f>AM59+AL60</f>
        <v>4</v>
      </c>
      <c r="AN60" s="20">
        <f>IF(AL60&gt;0,1, )</f>
        <v>0</v>
      </c>
      <c r="AP60" s="12">
        <f>IF(B60=B59,AP59,AS59*AP$3)</f>
        <v>298.62</v>
      </c>
      <c r="AQ60" s="12">
        <f>INT(AP60/AQ$3)</f>
        <v>24</v>
      </c>
      <c r="AR60" s="12">
        <f>AL60*AQ60</f>
        <v>0</v>
      </c>
      <c r="AS60" s="12">
        <f>AS59+AR60</f>
        <v>9906</v>
      </c>
      <c r="AT60" s="12">
        <f>MAX(AS$4:AS60)</f>
        <v>11698</v>
      </c>
      <c r="AU60" s="8">
        <f>(AS60-AT60)/AT60</f>
        <v>-0.15318857924431525</v>
      </c>
      <c r="AW60" s="20">
        <v>76418</v>
      </c>
      <c r="AX60" s="20">
        <v>76246</v>
      </c>
      <c r="AY60" s="12">
        <f>IF(M60="long",((Q60-AW60)+N60)/10,((AW60-Q60)+N60)/10)</f>
        <v>1.6</v>
      </c>
      <c r="AZ60" s="20">
        <f>IF(AY60&gt;=(N60/10),1, )</f>
        <v>1</v>
      </c>
      <c r="BA60" s="12">
        <f>IF(AY60&gt;BA$3,BA$3,AY60*AZ60)</f>
        <v>1.6</v>
      </c>
      <c r="BB60" s="12">
        <f>IF(M60="long",((AX60-Q60)-N60)/10*AZ60,((Q60-AX60)-N60)/10*AZ60)</f>
        <v>15.6</v>
      </c>
      <c r="BC60" s="12">
        <f>IF(AND(BA60&lt;BA$3,BB60&gt;BC$3),BC$3,-BA60)</f>
        <v>-1.6</v>
      </c>
      <c r="BD60" s="12">
        <f>BD59+BC60</f>
        <v>66.600000000000065</v>
      </c>
      <c r="BE60" s="12">
        <f>BC60*I60</f>
        <v>0</v>
      </c>
      <c r="BF60" s="12">
        <f>K60*BC60</f>
        <v>-1.6</v>
      </c>
      <c r="BG60" s="12">
        <f>AB60*BC60</f>
        <v>0</v>
      </c>
      <c r="BH60" s="12">
        <f>BH59+BG60</f>
        <v>146.79999999999995</v>
      </c>
      <c r="BJ60" s="20">
        <f t="shared" si="1"/>
        <v>1</v>
      </c>
      <c r="BK60" s="12">
        <f t="shared" si="2"/>
        <v>-1.6</v>
      </c>
      <c r="BM60" s="12">
        <f t="shared" si="3"/>
        <v>833.5899999999998</v>
      </c>
      <c r="BN60" s="12">
        <f t="shared" si="4"/>
        <v>41</v>
      </c>
      <c r="BO60" s="12">
        <f t="shared" si="5"/>
        <v>0</v>
      </c>
      <c r="BP60" s="12">
        <f t="shared" si="6"/>
        <v>9004.1999999999971</v>
      </c>
      <c r="BQ60" s="12">
        <f>MAX(BP$4:BP60)</f>
        <v>9593.8999999999978</v>
      </c>
      <c r="BR60" s="8">
        <f t="shared" si="7"/>
        <v>-6.1466139943088929E-2</v>
      </c>
      <c r="BS60" s="20">
        <f t="shared" si="8"/>
        <v>0</v>
      </c>
      <c r="BT60" s="20">
        <f t="shared" si="9"/>
        <v>0</v>
      </c>
    </row>
    <row r="61" spans="1:72" x14ac:dyDescent="0.3">
      <c r="A61" s="1">
        <v>42661</v>
      </c>
      <c r="B61" s="1">
        <v>42662</v>
      </c>
      <c r="C61" s="1" t="s">
        <v>45</v>
      </c>
      <c r="D61" s="3">
        <v>145</v>
      </c>
      <c r="E61" s="3">
        <v>100</v>
      </c>
      <c r="F61" s="3">
        <f>D61+E61</f>
        <v>245</v>
      </c>
      <c r="G61" s="20">
        <f>B61-A61</f>
        <v>1</v>
      </c>
      <c r="H61" s="3" t="s">
        <v>17</v>
      </c>
      <c r="I61" s="20">
        <v>1</v>
      </c>
      <c r="J61" s="20">
        <v>21</v>
      </c>
      <c r="L61" s="20">
        <f>IF(AND(F61&gt;=L$3,F61&lt;=L$4),0,1)</f>
        <v>1</v>
      </c>
      <c r="M61" s="20" t="s">
        <v>20</v>
      </c>
      <c r="N61" s="20">
        <v>7</v>
      </c>
      <c r="O61" s="20">
        <v>110000</v>
      </c>
      <c r="P61" s="20">
        <f>IF(M61="short",O61,O61+N61)</f>
        <v>110000</v>
      </c>
      <c r="Q61" s="20">
        <f>IF(M61="short",P61+Q$3,P61-Q$3)</f>
        <v>110000</v>
      </c>
      <c r="R61" s="20">
        <v>110043</v>
      </c>
      <c r="S61" s="20">
        <v>109516</v>
      </c>
      <c r="T61" s="19">
        <f>IF(M61="short",((R61-P61)+N61)/10,((P61-R61)+N61)/10)</f>
        <v>5</v>
      </c>
      <c r="U61" s="19">
        <f>IF(M61="long",((S61-O61)-N61)/10,((O61-S61)-N61)/10)</f>
        <v>47.7</v>
      </c>
      <c r="W61" s="19">
        <f>-T61+(Q$3/10)</f>
        <v>-5</v>
      </c>
      <c r="X61" s="19">
        <f>U61+(Q$3/10)</f>
        <v>47.7</v>
      </c>
      <c r="Y61" s="7">
        <f>IF(AND(M61="long",R61&lt;Q61),1, )</f>
        <v>0</v>
      </c>
      <c r="Z61" s="7">
        <f>IF(AND(M61="short",R61&gt;Q61),1, )</f>
        <v>1</v>
      </c>
      <c r="AA61" s="7">
        <f>Y61+Z61</f>
        <v>1</v>
      </c>
      <c r="AB61" s="7">
        <f>IF(OR(I61=1,K61=1),0,L61*AA61)</f>
        <v>0</v>
      </c>
      <c r="AC61" s="19">
        <f>IF(W61&lt;=-AC$3,-AC$3,0)</f>
        <v>0</v>
      </c>
      <c r="AD61" s="7">
        <f t="shared" si="0"/>
        <v>0</v>
      </c>
      <c r="AE61" s="19">
        <f>IF(AND(AC61=0,U61&gt;=AE$3-(N61/10)),0,-AC$3*AA61)</f>
        <v>0</v>
      </c>
      <c r="AF61" s="19">
        <f>IF(AND(AC61=0,X61&gt;AF$3),AF$3*AA61,AE61*AA61)</f>
        <v>10</v>
      </c>
      <c r="AG61" s="19">
        <f>AG60+AF61</f>
        <v>-48</v>
      </c>
      <c r="AH61" s="7">
        <f>IF(AF61&gt;0,1, )</f>
        <v>1</v>
      </c>
      <c r="AI61" s="19">
        <f>IF(I61=1,AF61,)</f>
        <v>10</v>
      </c>
      <c r="AJ61" s="19">
        <f>IF(K61=1,AF61, )</f>
        <v>0</v>
      </c>
      <c r="AK61" s="19">
        <f>IF(L61=1, ,AF61)</f>
        <v>0</v>
      </c>
      <c r="AL61" s="19">
        <f>AB61*AF61</f>
        <v>0</v>
      </c>
      <c r="AM61" s="19">
        <f>AM60+AL61</f>
        <v>4</v>
      </c>
      <c r="AN61" s="20">
        <f>IF(AL61&gt;0,1, )</f>
        <v>0</v>
      </c>
      <c r="AP61" s="12">
        <f>IF(B61=B60,AP60,AS60*AP$3)</f>
        <v>297.18</v>
      </c>
      <c r="AQ61" s="12">
        <f>INT(AP61/AQ$3)</f>
        <v>24</v>
      </c>
      <c r="AR61" s="12">
        <f>AL61*AQ61</f>
        <v>0</v>
      </c>
      <c r="AS61" s="12">
        <f>AS60+AR61</f>
        <v>9906</v>
      </c>
      <c r="AT61" s="12">
        <f>MAX(AS$4:AS61)</f>
        <v>11698</v>
      </c>
      <c r="AU61" s="8">
        <f>(AS61-AT61)/AT61</f>
        <v>-0.15318857924431525</v>
      </c>
      <c r="AW61" s="20">
        <v>110043</v>
      </c>
      <c r="AX61" s="20">
        <v>109545</v>
      </c>
      <c r="AY61" s="12">
        <f>IF(M61="long",((Q61-AW61)+N61)/10,((AW61-Q61)+N61)/10)</f>
        <v>5</v>
      </c>
      <c r="AZ61" s="20">
        <f>IF(AY61&gt;=(N61/10),1, )</f>
        <v>1</v>
      </c>
      <c r="BA61" s="12">
        <f>IF(AY61&gt;BA$3,BA$3,AY61*AZ61)</f>
        <v>5</v>
      </c>
      <c r="BB61" s="12">
        <f>IF(M61="long",((AX61-Q61)-N61)/10*AZ61,((Q61-AX61)-N61)/10*AZ61)</f>
        <v>44.8</v>
      </c>
      <c r="BC61" s="12">
        <f>IF(AND(BA61&lt;BA$3,BB61&gt;BC$3),BC$3,-BA61)</f>
        <v>20</v>
      </c>
      <c r="BD61" s="12">
        <f>BD60+BC61</f>
        <v>86.600000000000065</v>
      </c>
      <c r="BE61" s="12">
        <f>BC61*I61</f>
        <v>20</v>
      </c>
      <c r="BF61" s="12">
        <f>K61*BC61</f>
        <v>0</v>
      </c>
      <c r="BG61" s="12">
        <f>AB61*BC61</f>
        <v>0</v>
      </c>
      <c r="BH61" s="12">
        <f>BH60+BG61</f>
        <v>146.79999999999995</v>
      </c>
      <c r="BJ61" s="20">
        <f t="shared" si="1"/>
        <v>0</v>
      </c>
      <c r="BK61" s="12">
        <f t="shared" si="2"/>
        <v>0</v>
      </c>
      <c r="BM61" s="12">
        <f t="shared" si="3"/>
        <v>900.41999999999973</v>
      </c>
      <c r="BN61" s="12">
        <f t="shared" si="4"/>
        <v>45</v>
      </c>
      <c r="BO61" s="12">
        <f t="shared" si="5"/>
        <v>0</v>
      </c>
      <c r="BP61" s="12">
        <f t="shared" si="6"/>
        <v>9004.1999999999971</v>
      </c>
      <c r="BQ61" s="12">
        <f>MAX(BP$4:BP61)</f>
        <v>9593.8999999999978</v>
      </c>
      <c r="BR61" s="8">
        <f t="shared" si="7"/>
        <v>-6.1466139943088929E-2</v>
      </c>
      <c r="BS61" s="20">
        <f t="shared" si="8"/>
        <v>0</v>
      </c>
      <c r="BT61" s="20">
        <f t="shared" si="9"/>
        <v>0</v>
      </c>
    </row>
    <row r="62" spans="1:72" x14ac:dyDescent="0.3">
      <c r="A62" s="1">
        <v>42662</v>
      </c>
      <c r="B62" s="1">
        <v>42662</v>
      </c>
      <c r="C62" s="1" t="s">
        <v>45</v>
      </c>
      <c r="D62" s="3">
        <v>750</v>
      </c>
      <c r="E62" s="3">
        <v>100</v>
      </c>
      <c r="F62" s="3">
        <f>D62+E62</f>
        <v>850</v>
      </c>
      <c r="G62" s="20">
        <f>B62-A62</f>
        <v>0</v>
      </c>
      <c r="H62" s="3" t="s">
        <v>17</v>
      </c>
      <c r="L62" s="20">
        <f>IF(AND(F62&gt;=L$3,F62&lt;=L$4),0,1)</f>
        <v>1</v>
      </c>
      <c r="M62" s="20" t="s">
        <v>20</v>
      </c>
      <c r="N62" s="20">
        <v>7</v>
      </c>
      <c r="O62" s="20">
        <v>109900</v>
      </c>
      <c r="P62" s="20">
        <f>IF(M62="short",O62,O62+N62)</f>
        <v>109900</v>
      </c>
      <c r="Q62" s="20">
        <f>IF(M62="short",P62+Q$3,P62-Q$3)</f>
        <v>109900</v>
      </c>
      <c r="R62" s="20">
        <v>110043</v>
      </c>
      <c r="S62" s="20">
        <v>109516</v>
      </c>
      <c r="T62" s="19">
        <f>IF(M62="short",((R62-P62)+N62)/10,((P62-R62)+N62)/10)</f>
        <v>15</v>
      </c>
      <c r="U62" s="19">
        <f>IF(M62="long",((S62-O62)-N62)/10,((O62-S62)-N62)/10)</f>
        <v>37.700000000000003</v>
      </c>
      <c r="W62" s="19">
        <f>-T62+(Q$3/10)</f>
        <v>-15</v>
      </c>
      <c r="X62" s="19">
        <f>U62+(Q$3/10)</f>
        <v>37.700000000000003</v>
      </c>
      <c r="Y62" s="7">
        <f>IF(AND(M62="long",R62&lt;Q62),1, )</f>
        <v>0</v>
      </c>
      <c r="Z62" s="7">
        <f>IF(AND(M62="short",R62&gt;Q62),1, )</f>
        <v>1</v>
      </c>
      <c r="AA62" s="7">
        <f>Y62+Z62</f>
        <v>1</v>
      </c>
      <c r="AB62" s="7">
        <f>IF(OR(I62=1,K62=1),0,L62*AA62)</f>
        <v>1</v>
      </c>
      <c r="AC62" s="19">
        <f>IF(W62&lt;=-AC$3,-AC$3,0)</f>
        <v>-12</v>
      </c>
      <c r="AD62" s="7">
        <f t="shared" si="0"/>
        <v>0</v>
      </c>
      <c r="AE62" s="19">
        <f>IF(AND(AC62=0,U62&gt;=AE$3-(N62/10)),0,-AC$3*AA62)</f>
        <v>-12</v>
      </c>
      <c r="AF62" s="19">
        <f>IF(AND(AC62=0,X62&gt;AF$3),AF$3*AA62,AE62*AA62)</f>
        <v>-12</v>
      </c>
      <c r="AG62" s="19">
        <f>AG61+AF62</f>
        <v>-60</v>
      </c>
      <c r="AH62" s="7">
        <f>IF(AF62&gt;0,1, )</f>
        <v>0</v>
      </c>
      <c r="AI62" s="19">
        <f>IF(I62=1,AF62,)</f>
        <v>0</v>
      </c>
      <c r="AJ62" s="19">
        <f>IF(K62=1,AF62, )</f>
        <v>0</v>
      </c>
      <c r="AK62" s="19">
        <f>IF(L62=1, ,AF62)</f>
        <v>0</v>
      </c>
      <c r="AL62" s="19">
        <f>AB62*AF62</f>
        <v>-12</v>
      </c>
      <c r="AM62" s="19">
        <f>AM61+AL62</f>
        <v>-8</v>
      </c>
      <c r="AN62" s="20">
        <f>IF(AL62&gt;0,1, )</f>
        <v>0</v>
      </c>
      <c r="AP62" s="12">
        <f>IF(B62=B61,AP61,AS61*AP$3)</f>
        <v>297.18</v>
      </c>
      <c r="AQ62" s="12">
        <f>INT(AP62/AQ$3)</f>
        <v>24</v>
      </c>
      <c r="AR62" s="12">
        <f>AL62*AQ62</f>
        <v>-288</v>
      </c>
      <c r="AS62" s="12">
        <f>AS61+AR62</f>
        <v>9618</v>
      </c>
      <c r="AT62" s="12">
        <f>MAX(AS$4:AS62)</f>
        <v>11698</v>
      </c>
      <c r="AU62" s="8">
        <f>(AS62-AT62)/AT62</f>
        <v>-0.17780817233715165</v>
      </c>
      <c r="AW62" s="20">
        <v>110043</v>
      </c>
      <c r="AX62" s="20">
        <v>109545</v>
      </c>
      <c r="AY62" s="12">
        <f>IF(M62="long",((Q62-AW62)+N62)/10,((AW62-Q62)+N62)/10)</f>
        <v>15</v>
      </c>
      <c r="AZ62" s="20">
        <f>IF(AY62&gt;=(N62/10),1, )</f>
        <v>1</v>
      </c>
      <c r="BA62" s="12">
        <f>IF(AY62&gt;BA$3,BA$3,AY62*AZ62)</f>
        <v>15</v>
      </c>
      <c r="BB62" s="12">
        <f>IF(M62="long",((AX62-Q62)-N62)/10*AZ62,((Q62-AX62)-N62)/10*AZ62)</f>
        <v>34.799999999999997</v>
      </c>
      <c r="BC62" s="12">
        <f>IF(AND(BA62&lt;BA$3,BB62&gt;BC$3),BC$3,-BA62)</f>
        <v>20</v>
      </c>
      <c r="BD62" s="12">
        <f>BD61+BC62</f>
        <v>106.60000000000007</v>
      </c>
      <c r="BE62" s="12">
        <f>BC62*I62</f>
        <v>0</v>
      </c>
      <c r="BF62" s="12">
        <f>K62*BC62</f>
        <v>0</v>
      </c>
      <c r="BG62" s="12">
        <f>AB62*BC62</f>
        <v>20</v>
      </c>
      <c r="BH62" s="12">
        <f>BH61+BG62</f>
        <v>166.79999999999995</v>
      </c>
      <c r="BJ62" s="20">
        <f t="shared" si="1"/>
        <v>0</v>
      </c>
      <c r="BK62" s="12">
        <f t="shared" si="2"/>
        <v>0</v>
      </c>
      <c r="BM62" s="12">
        <f t="shared" si="3"/>
        <v>900.41999999999973</v>
      </c>
      <c r="BN62" s="12">
        <f t="shared" si="4"/>
        <v>45</v>
      </c>
      <c r="BO62" s="12">
        <f t="shared" si="5"/>
        <v>900</v>
      </c>
      <c r="BP62" s="12">
        <f t="shared" si="6"/>
        <v>9904.1999999999971</v>
      </c>
      <c r="BQ62" s="12">
        <f>MAX(BP$4:BP62)</f>
        <v>9904.1999999999971</v>
      </c>
      <c r="BR62" s="8">
        <f t="shared" si="7"/>
        <v>0</v>
      </c>
      <c r="BS62" s="20">
        <f t="shared" si="8"/>
        <v>1</v>
      </c>
      <c r="BT62" s="20">
        <f t="shared" si="9"/>
        <v>0</v>
      </c>
    </row>
    <row r="63" spans="1:72" x14ac:dyDescent="0.3">
      <c r="A63" s="1">
        <v>42662</v>
      </c>
      <c r="B63" s="1">
        <v>42662</v>
      </c>
      <c r="C63" s="1" t="s">
        <v>44</v>
      </c>
      <c r="D63" s="3">
        <v>1145</v>
      </c>
      <c r="E63" s="3">
        <v>-200</v>
      </c>
      <c r="F63" s="3">
        <f>D63+E63</f>
        <v>945</v>
      </c>
      <c r="G63" s="20">
        <f>B63-A63</f>
        <v>0</v>
      </c>
      <c r="H63" s="3" t="s">
        <v>37</v>
      </c>
      <c r="L63" s="20">
        <f>IF(AND(F63&gt;=L$3,F63&lt;=L$4),0,1)</f>
        <v>1</v>
      </c>
      <c r="M63" s="20" t="s">
        <v>20</v>
      </c>
      <c r="N63" s="20">
        <v>8</v>
      </c>
      <c r="O63" s="20">
        <v>76840</v>
      </c>
      <c r="P63" s="20">
        <f>IF(M63="short",O63,O63+N63)</f>
        <v>76840</v>
      </c>
      <c r="Q63" s="20">
        <f>IF(M63="short",P63+Q$3,P63-Q$3)</f>
        <v>76840</v>
      </c>
      <c r="R63" s="20">
        <v>76872</v>
      </c>
      <c r="S63" s="20">
        <v>76677</v>
      </c>
      <c r="T63" s="19">
        <f>IF(M63="short",((R63-P63)+N63)/10,((P63-R63)+N63)/10)</f>
        <v>4</v>
      </c>
      <c r="U63" s="19">
        <f>IF(M63="long",((S63-O63)-N63)/10,((O63-S63)-N63)/10)</f>
        <v>15.5</v>
      </c>
      <c r="W63" s="19">
        <f>-T63+(Q$3/10)</f>
        <v>-4</v>
      </c>
      <c r="X63" s="19">
        <f>U63+(Q$3/10)</f>
        <v>15.5</v>
      </c>
      <c r="Y63" s="7">
        <f>IF(AND(M63="long",R63&lt;Q63),1, )</f>
        <v>0</v>
      </c>
      <c r="Z63" s="7">
        <f>IF(AND(M63="short",R63&gt;Q63),1, )</f>
        <v>1</v>
      </c>
      <c r="AA63" s="7">
        <f>Y63+Z63</f>
        <v>1</v>
      </c>
      <c r="AB63" s="7">
        <f>IF(OR(I63=1,K63=1),0,L63*AA63)</f>
        <v>1</v>
      </c>
      <c r="AC63" s="19">
        <f>IF(W63&lt;=-AC$3,-AC$3,0)</f>
        <v>0</v>
      </c>
      <c r="AD63" s="7">
        <f t="shared" si="0"/>
        <v>0</v>
      </c>
      <c r="AE63" s="19">
        <f>IF(AND(AC63=0,U63&gt;=AE$3-(N63/10)),0,-AC$3*AA63)</f>
        <v>-12</v>
      </c>
      <c r="AF63" s="19">
        <f>IF(AND(AC63=0,X63&gt;AF$3),AF$3*AA63,AE63*AA63)</f>
        <v>10</v>
      </c>
      <c r="AG63" s="19">
        <f>AG62+AF63</f>
        <v>-50</v>
      </c>
      <c r="AH63" s="7">
        <f>IF(AF63&gt;0,1, )</f>
        <v>1</v>
      </c>
      <c r="AI63" s="19">
        <f>IF(I63=1,AF63,)</f>
        <v>0</v>
      </c>
      <c r="AJ63" s="19">
        <f>IF(K63=1,AF63, )</f>
        <v>0</v>
      </c>
      <c r="AK63" s="19">
        <f>IF(L63=1, ,AF63)</f>
        <v>0</v>
      </c>
      <c r="AL63" s="19">
        <f>AB63*AF63</f>
        <v>10</v>
      </c>
      <c r="AM63" s="19">
        <f>AM62+AL63</f>
        <v>2</v>
      </c>
      <c r="AN63" s="20">
        <f>IF(AL63&gt;0,1, )</f>
        <v>1</v>
      </c>
      <c r="AP63" s="12">
        <f>IF(B63=B62,AP62,AS62*AP$3)</f>
        <v>297.18</v>
      </c>
      <c r="AQ63" s="12">
        <f>INT(AP63/AQ$3)</f>
        <v>24</v>
      </c>
      <c r="AR63" s="12">
        <f>AL63*AQ63</f>
        <v>240</v>
      </c>
      <c r="AS63" s="12">
        <f>AS62+AR63</f>
        <v>9858</v>
      </c>
      <c r="AT63" s="12">
        <f>MAX(AS$4:AS63)</f>
        <v>11698</v>
      </c>
      <c r="AU63" s="8">
        <f>(AS63-AT63)/AT63</f>
        <v>-0.157291844759788</v>
      </c>
      <c r="AW63" s="20">
        <v>76858</v>
      </c>
      <c r="AX63" s="20">
        <v>76771</v>
      </c>
      <c r="AY63" s="12">
        <f>IF(M63="long",((Q63-AW63)+N63)/10,((AW63-Q63)+N63)/10)</f>
        <v>2.6</v>
      </c>
      <c r="AZ63" s="20">
        <f>IF(AY63&gt;=(N63/10),1, )</f>
        <v>1</v>
      </c>
      <c r="BA63" s="12">
        <f>IF(AY63&gt;BA$3,BA$3,AY63*AZ63)</f>
        <v>2.6</v>
      </c>
      <c r="BB63" s="12">
        <f>IF(M63="long",((AX63-Q63)-N63)/10*AZ63,((Q63-AX63)-N63)/10*AZ63)</f>
        <v>6.1</v>
      </c>
      <c r="BC63" s="12">
        <f>IF(AND(BA63&lt;BA$3,BB63&gt;BC$3),BC$3,-BA63)</f>
        <v>-2.6</v>
      </c>
      <c r="BD63" s="12">
        <f>BD62+BC63</f>
        <v>104.00000000000007</v>
      </c>
      <c r="BE63" s="12">
        <f>BC63*I63</f>
        <v>0</v>
      </c>
      <c r="BF63" s="12">
        <f>K63*BC63</f>
        <v>0</v>
      </c>
      <c r="BG63" s="12">
        <f>AB63*BC63</f>
        <v>-2.6</v>
      </c>
      <c r="BH63" s="12">
        <f>BH62+BG63</f>
        <v>164.19999999999996</v>
      </c>
      <c r="BJ63" s="20">
        <f t="shared" si="1"/>
        <v>1</v>
      </c>
      <c r="BK63" s="12">
        <f t="shared" si="2"/>
        <v>-2.6</v>
      </c>
      <c r="BM63" s="12">
        <f t="shared" si="3"/>
        <v>900.41999999999973</v>
      </c>
      <c r="BN63" s="12">
        <f t="shared" si="4"/>
        <v>45</v>
      </c>
      <c r="BO63" s="12">
        <f t="shared" si="5"/>
        <v>-117</v>
      </c>
      <c r="BP63" s="12">
        <f t="shared" si="6"/>
        <v>9787.1999999999971</v>
      </c>
      <c r="BQ63" s="12">
        <f>MAX(BP$4:BP63)</f>
        <v>9904.1999999999971</v>
      </c>
      <c r="BR63" s="8">
        <f t="shared" si="7"/>
        <v>-1.1813170170230815E-2</v>
      </c>
      <c r="BS63" s="20">
        <f t="shared" si="8"/>
        <v>0</v>
      </c>
      <c r="BT63" s="20">
        <f t="shared" si="9"/>
        <v>-2.6</v>
      </c>
    </row>
    <row r="64" spans="1:72" x14ac:dyDescent="0.3">
      <c r="A64" s="1">
        <v>42662</v>
      </c>
      <c r="B64" s="1">
        <v>42662</v>
      </c>
      <c r="C64" s="1" t="s">
        <v>44</v>
      </c>
      <c r="D64" s="3">
        <v>1350</v>
      </c>
      <c r="E64" s="3">
        <v>-200</v>
      </c>
      <c r="F64" s="3">
        <f>D64+E64</f>
        <v>1150</v>
      </c>
      <c r="G64" s="20">
        <f>B64-A64</f>
        <v>0</v>
      </c>
      <c r="H64" s="3" t="s">
        <v>43</v>
      </c>
      <c r="L64" s="20">
        <f>IF(AND(F64&gt;=L$3,F64&lt;=L$4),0,1)</f>
        <v>1</v>
      </c>
      <c r="M64" s="20" t="s">
        <v>21</v>
      </c>
      <c r="N64" s="20">
        <v>10</v>
      </c>
      <c r="O64" s="20">
        <v>130730</v>
      </c>
      <c r="P64" s="20">
        <f>IF(M64="short",O64,O64+N64)</f>
        <v>130740</v>
      </c>
      <c r="Q64" s="20">
        <f>IF(M64="short",P64+Q$3,P64-Q$3)</f>
        <v>130740</v>
      </c>
      <c r="R64" s="20">
        <v>130737</v>
      </c>
      <c r="S64" s="20">
        <v>131145</v>
      </c>
      <c r="T64" s="19">
        <f>IF(M64="short",((R64-P64)+N64)/10,((P64-R64)+N64)/10)</f>
        <v>1.3</v>
      </c>
      <c r="U64" s="19">
        <f>IF(M64="long",((S64-O64)-N64)/10,((O64-S64)-N64)/10)</f>
        <v>40.5</v>
      </c>
      <c r="W64" s="19">
        <f>-T64+(Q$3/10)</f>
        <v>-1.3</v>
      </c>
      <c r="X64" s="19">
        <f>U64+(Q$3/10)</f>
        <v>40.5</v>
      </c>
      <c r="Y64" s="7">
        <f>IF(AND(M64="long",R64&lt;Q64),1, )</f>
        <v>1</v>
      </c>
      <c r="Z64" s="7">
        <f>IF(AND(M64="short",R64&gt;Q64),1, )</f>
        <v>0</v>
      </c>
      <c r="AA64" s="7">
        <f>Y64+Z64</f>
        <v>1</v>
      </c>
      <c r="AB64" s="7">
        <f>IF(OR(I64=1,K64=1),0,L64*AA64)</f>
        <v>1</v>
      </c>
      <c r="AC64" s="19">
        <f>IF(W64&lt;=-AC$3,-AC$3,0)</f>
        <v>0</v>
      </c>
      <c r="AD64" s="7">
        <f t="shared" si="0"/>
        <v>0</v>
      </c>
      <c r="AE64" s="19">
        <f>IF(AND(AC64=0,U64&gt;=AE$3-(N64/10)),0,-AC$3*AA64)</f>
        <v>0</v>
      </c>
      <c r="AF64" s="19">
        <f>IF(AND(AC64=0,X64&gt;AF$3),AF$3*AA64,AE64*AA64)</f>
        <v>10</v>
      </c>
      <c r="AG64" s="19">
        <f>AG63+AF64</f>
        <v>-40</v>
      </c>
      <c r="AH64" s="7">
        <f>IF(AF64&gt;0,1, )</f>
        <v>1</v>
      </c>
      <c r="AI64" s="19">
        <f>IF(I64=1,AF64,)</f>
        <v>0</v>
      </c>
      <c r="AJ64" s="19">
        <f>IF(K64=1,AF64, )</f>
        <v>0</v>
      </c>
      <c r="AK64" s="19">
        <f>IF(L64=1, ,AF64)</f>
        <v>0</v>
      </c>
      <c r="AL64" s="19">
        <f>AB64*AF64</f>
        <v>10</v>
      </c>
      <c r="AM64" s="19">
        <f>AM63+AL64</f>
        <v>12</v>
      </c>
      <c r="AN64" s="20">
        <f>IF(AL64&gt;0,1, )</f>
        <v>1</v>
      </c>
      <c r="AP64" s="12">
        <f>IF(B64=B63,AP63,AS63*AP$3)</f>
        <v>297.18</v>
      </c>
      <c r="AQ64" s="12">
        <f>INT(AP64/AQ$3)</f>
        <v>24</v>
      </c>
      <c r="AR64" s="12">
        <f>AL64*AQ64</f>
        <v>240</v>
      </c>
      <c r="AS64" s="12">
        <f>AS63+AR64</f>
        <v>10098</v>
      </c>
      <c r="AT64" s="12">
        <f>MAX(AS$4:AS64)</f>
        <v>11698</v>
      </c>
      <c r="AU64" s="8">
        <f>(AS64-AT64)/AT64</f>
        <v>-0.13677551718242434</v>
      </c>
      <c r="AW64" s="20">
        <v>130737</v>
      </c>
      <c r="AX64" s="20">
        <v>131145</v>
      </c>
      <c r="AY64" s="12">
        <f>IF(M64="long",((Q64-AW64)+N64)/10,((AW64-Q64)+N64)/10)</f>
        <v>1.3</v>
      </c>
      <c r="AZ64" s="20">
        <f>IF(AY64&gt;=(N64/10),1, )</f>
        <v>1</v>
      </c>
      <c r="BA64" s="12">
        <f>IF(AY64&gt;BA$3,BA$3,AY64*AZ64)</f>
        <v>1.3</v>
      </c>
      <c r="BB64" s="12">
        <f>IF(M64="long",((AX64-Q64)-N64)/10*AZ64,((Q64-AX64)-N64)/10*AZ64)</f>
        <v>39.5</v>
      </c>
      <c r="BC64" s="12">
        <f>IF(AND(BA64&lt;BA$3,BB64&gt;BC$3),BC$3,-BA64)</f>
        <v>20</v>
      </c>
      <c r="BD64" s="12">
        <f>BD63+BC64</f>
        <v>124.00000000000007</v>
      </c>
      <c r="BE64" s="12">
        <f>BC64*I64</f>
        <v>0</v>
      </c>
      <c r="BF64" s="12">
        <f>K64*BC64</f>
        <v>0</v>
      </c>
      <c r="BG64" s="12">
        <f>AB64*BC64</f>
        <v>20</v>
      </c>
      <c r="BH64" s="12">
        <f>BH63+BG64</f>
        <v>184.19999999999996</v>
      </c>
      <c r="BJ64" s="20">
        <f t="shared" si="1"/>
        <v>0</v>
      </c>
      <c r="BK64" s="12">
        <f t="shared" si="2"/>
        <v>0</v>
      </c>
      <c r="BM64" s="12">
        <f t="shared" si="3"/>
        <v>900.41999999999973</v>
      </c>
      <c r="BN64" s="12">
        <f t="shared" si="4"/>
        <v>45</v>
      </c>
      <c r="BO64" s="12">
        <f t="shared" si="5"/>
        <v>900</v>
      </c>
      <c r="BP64" s="12">
        <f t="shared" si="6"/>
        <v>10687.199999999997</v>
      </c>
      <c r="BQ64" s="12">
        <f>MAX(BP$4:BP64)</f>
        <v>10687.199999999997</v>
      </c>
      <c r="BR64" s="8">
        <f t="shared" si="7"/>
        <v>0</v>
      </c>
      <c r="BS64" s="20">
        <f t="shared" si="8"/>
        <v>1</v>
      </c>
      <c r="BT64" s="20">
        <f t="shared" si="9"/>
        <v>0</v>
      </c>
    </row>
    <row r="65" spans="1:72" x14ac:dyDescent="0.3">
      <c r="A65" s="1">
        <v>42662</v>
      </c>
      <c r="B65" s="1">
        <v>42663</v>
      </c>
      <c r="C65" s="1" t="s">
        <v>44</v>
      </c>
      <c r="D65" s="3">
        <v>1045</v>
      </c>
      <c r="E65" s="3">
        <v>-200</v>
      </c>
      <c r="F65" s="3">
        <f>D65+E65</f>
        <v>845</v>
      </c>
      <c r="G65" s="20">
        <f>B65-A65</f>
        <v>1</v>
      </c>
      <c r="H65" s="3" t="s">
        <v>38</v>
      </c>
      <c r="L65" s="20">
        <f>IF(AND(F65&gt;=L$3,F65&lt;=L$4),0,1)</f>
        <v>1</v>
      </c>
      <c r="M65" s="20" t="s">
        <v>20</v>
      </c>
      <c r="N65" s="20">
        <v>7</v>
      </c>
      <c r="O65" s="20">
        <v>103800</v>
      </c>
      <c r="P65" s="20">
        <f>IF(M65="short",O65,O65+N65)</f>
        <v>103800</v>
      </c>
      <c r="Q65" s="20">
        <f>IF(M65="short",P65+Q$3,P65-Q$3)</f>
        <v>103800</v>
      </c>
      <c r="R65" s="20">
        <v>103796</v>
      </c>
      <c r="S65" s="20">
        <v>103583</v>
      </c>
      <c r="T65" s="19">
        <f>IF(M65="short",((R65-P65)+N65)/10,((P65-R65)+N65)/10)</f>
        <v>0.3</v>
      </c>
      <c r="U65" s="19">
        <f>IF(M65="long",((S65-O65)-N65)/10,((O65-S65)-N65)/10)</f>
        <v>21</v>
      </c>
      <c r="W65" s="19">
        <f>-T65+(Q$3/10)</f>
        <v>-0.3</v>
      </c>
      <c r="X65" s="19">
        <f>U65+(Q$3/10)</f>
        <v>21</v>
      </c>
      <c r="Y65" s="7">
        <f>IF(AND(M65="long",R65&lt;Q65),1, )</f>
        <v>0</v>
      </c>
      <c r="Z65" s="7">
        <f>IF(AND(M65="short",R65&gt;Q65),1, )</f>
        <v>0</v>
      </c>
      <c r="AA65" s="7">
        <f>Y65+Z65</f>
        <v>0</v>
      </c>
      <c r="AB65" s="7">
        <f>IF(OR(I65=1,K65=1),0,L65*AA65)</f>
        <v>0</v>
      </c>
      <c r="AC65" s="19">
        <f>IF(W65&lt;=-AC$3,-AC$3,0)</f>
        <v>0</v>
      </c>
      <c r="AD65" s="7">
        <f t="shared" si="0"/>
        <v>0</v>
      </c>
      <c r="AE65" s="19">
        <f>IF(AND(AC65=0,U65&gt;=AE$3-(N65/10)),0,-AC$3*AA65)</f>
        <v>0</v>
      </c>
      <c r="AF65" s="19">
        <f>IF(AND(AC65=0,X65&gt;AF$3),AF$3*AA65,AE65*AA65)</f>
        <v>0</v>
      </c>
      <c r="AG65" s="19">
        <f>AG64+AF65</f>
        <v>-40</v>
      </c>
      <c r="AH65" s="7">
        <f>IF(AF65&gt;0,1, )</f>
        <v>0</v>
      </c>
      <c r="AI65" s="19">
        <f>IF(I65=1,AF65,)</f>
        <v>0</v>
      </c>
      <c r="AJ65" s="19">
        <f>IF(K65=1,AF65, )</f>
        <v>0</v>
      </c>
      <c r="AK65" s="19">
        <f>IF(L65=1, ,AF65)</f>
        <v>0</v>
      </c>
      <c r="AL65" s="19">
        <f>AB65*AF65</f>
        <v>0</v>
      </c>
      <c r="AM65" s="19">
        <f>AM64+AL65</f>
        <v>12</v>
      </c>
      <c r="AN65" s="20">
        <f>IF(AL65&gt;0,1, )</f>
        <v>0</v>
      </c>
      <c r="AP65" s="12">
        <f>IF(B65=B64,AP64,AS64*AP$3)</f>
        <v>302.94</v>
      </c>
      <c r="AQ65" s="12">
        <f>INT(AP65/AQ$3)</f>
        <v>25</v>
      </c>
      <c r="AR65" s="12">
        <f>AL65*AQ65</f>
        <v>0</v>
      </c>
      <c r="AS65" s="12">
        <f>AS64+AR65</f>
        <v>10098</v>
      </c>
      <c r="AT65" s="12">
        <f>MAX(AS$4:AS65)</f>
        <v>11698</v>
      </c>
      <c r="AU65" s="8">
        <f>(AS65-AT65)/AT65</f>
        <v>-0.13677551718242434</v>
      </c>
      <c r="AW65" s="20">
        <v>103796</v>
      </c>
      <c r="AX65" s="20">
        <v>103543</v>
      </c>
      <c r="AY65" s="12">
        <f>IF(M65="long",((Q65-AW65)+N65)/10,((AW65-Q65)+N65)/10)</f>
        <v>0.3</v>
      </c>
      <c r="AZ65" s="20">
        <f>IF(AY65&gt;=(N65/10),1, )</f>
        <v>0</v>
      </c>
      <c r="BA65" s="12">
        <f>IF(AY65&gt;BA$3,BA$3,AY65*AZ65)</f>
        <v>0</v>
      </c>
      <c r="BB65" s="12">
        <f>IF(M65="long",((AX65-Q65)-N65)/10*AZ65,((Q65-AX65)-N65)/10*AZ65)</f>
        <v>0</v>
      </c>
      <c r="BC65" s="12">
        <f>IF(AND(BA65&lt;BA$3,BB65&gt;BC$3),BC$3,-BA65)</f>
        <v>0</v>
      </c>
      <c r="BD65" s="12">
        <f>BD64+BC65</f>
        <v>124.00000000000007</v>
      </c>
      <c r="BE65" s="12">
        <f>BC65*I65</f>
        <v>0</v>
      </c>
      <c r="BF65" s="12">
        <f>K65*BC65</f>
        <v>0</v>
      </c>
      <c r="BG65" s="12">
        <f>AB65*BC65</f>
        <v>0</v>
      </c>
      <c r="BH65" s="12">
        <f>BH64+BG65</f>
        <v>184.19999999999996</v>
      </c>
      <c r="BJ65" s="20">
        <f t="shared" si="1"/>
        <v>0</v>
      </c>
      <c r="BK65" s="12">
        <f t="shared" si="2"/>
        <v>0</v>
      </c>
      <c r="BM65" s="12">
        <f t="shared" si="3"/>
        <v>1068.7199999999998</v>
      </c>
      <c r="BN65" s="12">
        <f t="shared" si="4"/>
        <v>53</v>
      </c>
      <c r="BO65" s="12">
        <f t="shared" si="5"/>
        <v>0</v>
      </c>
      <c r="BP65" s="12">
        <f t="shared" si="6"/>
        <v>10687.199999999997</v>
      </c>
      <c r="BQ65" s="12">
        <f>MAX(BP$4:BP65)</f>
        <v>10687.199999999997</v>
      </c>
      <c r="BR65" s="8">
        <f t="shared" si="7"/>
        <v>0</v>
      </c>
      <c r="BS65" s="20">
        <f t="shared" si="8"/>
        <v>0</v>
      </c>
      <c r="BT65" s="20">
        <f t="shared" si="9"/>
        <v>0</v>
      </c>
    </row>
    <row r="66" spans="1:72" x14ac:dyDescent="0.3">
      <c r="A66" s="1">
        <v>42663</v>
      </c>
      <c r="B66" s="1">
        <v>42663</v>
      </c>
      <c r="C66" s="1" t="s">
        <v>44</v>
      </c>
      <c r="D66" s="3">
        <v>1535</v>
      </c>
      <c r="E66" s="3">
        <v>-200</v>
      </c>
      <c r="F66" s="3">
        <f>D66+E66</f>
        <v>1335</v>
      </c>
      <c r="G66" s="20">
        <f>B66-A66</f>
        <v>0</v>
      </c>
      <c r="H66" s="3" t="s">
        <v>43</v>
      </c>
      <c r="L66" s="20">
        <f>IF(AND(F66&gt;=L$3,F66&lt;=L$4),0,1)</f>
        <v>1</v>
      </c>
      <c r="M66" s="20" t="s">
        <v>20</v>
      </c>
      <c r="N66" s="20">
        <v>10</v>
      </c>
      <c r="O66" s="20">
        <v>131930</v>
      </c>
      <c r="P66" s="20">
        <f>IF(M66="short",O66,O66+N66)</f>
        <v>131930</v>
      </c>
      <c r="Q66" s="20">
        <f>IF(M66="short",P66+Q$3,P66-Q$3)</f>
        <v>131930</v>
      </c>
      <c r="R66" s="20">
        <v>131923</v>
      </c>
      <c r="S66" s="20">
        <v>131790</v>
      </c>
      <c r="T66" s="19">
        <f>IF(M66="short",((R66-P66)+N66)/10,((P66-R66)+N66)/10)</f>
        <v>0.3</v>
      </c>
      <c r="U66" s="19">
        <f>IF(M66="long",((S66-O66)-N66)/10,((O66-S66)-N66)/10)</f>
        <v>13</v>
      </c>
      <c r="W66" s="19">
        <f>-T66+(Q$3/10)</f>
        <v>-0.3</v>
      </c>
      <c r="X66" s="19">
        <f>U66+(Q$3/10)</f>
        <v>13</v>
      </c>
      <c r="Y66" s="7">
        <f>IF(AND(M66="long",R66&lt;Q66),1, )</f>
        <v>0</v>
      </c>
      <c r="Z66" s="7">
        <f>IF(AND(M66="short",R66&gt;Q66),1, )</f>
        <v>0</v>
      </c>
      <c r="AA66" s="7">
        <f>Y66+Z66</f>
        <v>0</v>
      </c>
      <c r="AB66" s="7">
        <f>IF(OR(I66=1,K66=1),0,L66*AA66)</f>
        <v>0</v>
      </c>
      <c r="AC66" s="19">
        <f>IF(W66&lt;=-AC$3,-AC$3,0)</f>
        <v>0</v>
      </c>
      <c r="AD66" s="7">
        <f t="shared" si="0"/>
        <v>0</v>
      </c>
      <c r="AE66" s="19">
        <f>IF(AND(AC66=0,U66&gt;=AE$3-(N66/10)),0,-AC$3*AA66)</f>
        <v>0</v>
      </c>
      <c r="AF66" s="19">
        <f>IF(AND(AC66=0,X66&gt;AF$3),AF$3*AA66,AE66*AA66)</f>
        <v>0</v>
      </c>
      <c r="AG66" s="19">
        <f>AG65+AF66</f>
        <v>-40</v>
      </c>
      <c r="AH66" s="7">
        <f>IF(AF66&gt;0,1, )</f>
        <v>0</v>
      </c>
      <c r="AI66" s="19">
        <f>IF(I66=1,AF66,)</f>
        <v>0</v>
      </c>
      <c r="AJ66" s="19">
        <f>IF(K66=1,AF66, )</f>
        <v>0</v>
      </c>
      <c r="AK66" s="19">
        <f>IF(L66=1, ,AF66)</f>
        <v>0</v>
      </c>
      <c r="AL66" s="19">
        <f>AB66*AF66</f>
        <v>0</v>
      </c>
      <c r="AM66" s="19">
        <f>AM65+AL66</f>
        <v>12</v>
      </c>
      <c r="AN66" s="20">
        <f>IF(AL66&gt;0,1, )</f>
        <v>0</v>
      </c>
      <c r="AP66" s="12">
        <f>IF(B66=B65,AP65,AS65*AP$3)</f>
        <v>302.94</v>
      </c>
      <c r="AQ66" s="12">
        <f>INT(AP66/AQ$3)</f>
        <v>25</v>
      </c>
      <c r="AR66" s="12">
        <f>AL66*AQ66</f>
        <v>0</v>
      </c>
      <c r="AS66" s="12">
        <f>AS65+AR66</f>
        <v>10098</v>
      </c>
      <c r="AT66" s="12">
        <f>MAX(AS$4:AS66)</f>
        <v>11698</v>
      </c>
      <c r="AU66" s="8">
        <f>(AS66-AT66)/AT66</f>
        <v>-0.13677551718242434</v>
      </c>
      <c r="AW66" s="20">
        <v>132120</v>
      </c>
      <c r="AX66" s="20">
        <v>131667</v>
      </c>
      <c r="AY66" s="12">
        <f>IF(M66="long",((Q66-AW66)+N66)/10,((AW66-Q66)+N66)/10)</f>
        <v>20</v>
      </c>
      <c r="AZ66" s="20">
        <f>IF(AY66&gt;=(N66/10),1, )</f>
        <v>1</v>
      </c>
      <c r="BA66" s="12">
        <f>IF(AY66&gt;BA$3,BA$3,AY66*AZ66)</f>
        <v>20</v>
      </c>
      <c r="BB66" s="12">
        <f>IF(M66="long",((AX66-Q66)-N66)/10*AZ66,((Q66-AX66)-N66)/10*AZ66)</f>
        <v>25.3</v>
      </c>
      <c r="BC66" s="12">
        <f>IF(AND(BA66&lt;BA$3,BB66&gt;BC$3),BC$3,-BA66)</f>
        <v>-20</v>
      </c>
      <c r="BD66" s="12">
        <f>BD65+BC66</f>
        <v>104.00000000000007</v>
      </c>
      <c r="BE66" s="12">
        <f>BC66*I66</f>
        <v>0</v>
      </c>
      <c r="BF66" s="12">
        <f>K66*BC66</f>
        <v>0</v>
      </c>
      <c r="BG66" s="12">
        <f>AB66*BC66</f>
        <v>0</v>
      </c>
      <c r="BH66" s="12">
        <f>BH65+BG66</f>
        <v>184.19999999999996</v>
      </c>
      <c r="BJ66" s="20">
        <f t="shared" si="1"/>
        <v>1</v>
      </c>
      <c r="BK66" s="12">
        <f t="shared" si="2"/>
        <v>-20</v>
      </c>
      <c r="BM66" s="12">
        <f t="shared" si="3"/>
        <v>1068.7199999999998</v>
      </c>
      <c r="BN66" s="12">
        <f t="shared" si="4"/>
        <v>53</v>
      </c>
      <c r="BO66" s="12">
        <f t="shared" si="5"/>
        <v>0</v>
      </c>
      <c r="BP66" s="12">
        <f t="shared" si="6"/>
        <v>10687.199999999997</v>
      </c>
      <c r="BQ66" s="12">
        <f>MAX(BP$4:BP66)</f>
        <v>10687.199999999997</v>
      </c>
      <c r="BR66" s="8">
        <f t="shared" si="7"/>
        <v>0</v>
      </c>
      <c r="BS66" s="20">
        <f t="shared" si="8"/>
        <v>0</v>
      </c>
      <c r="BT66" s="20">
        <f t="shared" si="9"/>
        <v>0</v>
      </c>
    </row>
    <row r="67" spans="1:72" x14ac:dyDescent="0.3">
      <c r="A67" s="1">
        <v>42663</v>
      </c>
      <c r="B67" s="1">
        <v>42663</v>
      </c>
      <c r="C67" s="1" t="s">
        <v>45</v>
      </c>
      <c r="D67" s="3">
        <v>1240</v>
      </c>
      <c r="E67" s="3">
        <v>100</v>
      </c>
      <c r="F67" s="3">
        <f>D67+E67</f>
        <v>1340</v>
      </c>
      <c r="G67" s="20">
        <f>B67-A67</f>
        <v>0</v>
      </c>
      <c r="H67" s="3" t="s">
        <v>17</v>
      </c>
      <c r="K67" s="20">
        <v>1</v>
      </c>
      <c r="L67" s="20">
        <f>IF(AND(F67&gt;=L$3,F67&lt;=L$4),0,1)</f>
        <v>1</v>
      </c>
      <c r="M67" s="20" t="s">
        <v>20</v>
      </c>
      <c r="N67" s="20">
        <v>7</v>
      </c>
      <c r="O67" s="20">
        <v>109960</v>
      </c>
      <c r="P67" s="20">
        <f>IF(M67="short",O67,O67+N67)</f>
        <v>109960</v>
      </c>
      <c r="Q67" s="20">
        <f>IF(M67="short",P67+Q$3,P67-Q$3)</f>
        <v>109960</v>
      </c>
      <c r="R67" s="20">
        <v>110386</v>
      </c>
      <c r="S67" s="20">
        <v>109153</v>
      </c>
      <c r="T67" s="19">
        <f>IF(M67="short",((R67-P67)+N67)/10,((P67-R67)+N67)/10)</f>
        <v>43.3</v>
      </c>
      <c r="U67" s="19">
        <f>IF(M67="long",((S67-O67)-N67)/10,((O67-S67)-N67)/10)</f>
        <v>80</v>
      </c>
      <c r="W67" s="19">
        <f>-T67+(Q$3/10)</f>
        <v>-43.3</v>
      </c>
      <c r="X67" s="19">
        <f>U67+(Q$3/10)</f>
        <v>80</v>
      </c>
      <c r="Y67" s="7">
        <f>IF(AND(M67="long",R67&lt;Q67),1, )</f>
        <v>0</v>
      </c>
      <c r="Z67" s="7">
        <f>IF(AND(M67="short",R67&gt;Q67),1, )</f>
        <v>1</v>
      </c>
      <c r="AA67" s="7">
        <f>Y67+Z67</f>
        <v>1</v>
      </c>
      <c r="AB67" s="7">
        <f>IF(OR(I67=1,K67=1),0,L67*AA67)</f>
        <v>0</v>
      </c>
      <c r="AC67" s="19">
        <f>IF(W67&lt;=-AC$3,-AC$3,0)</f>
        <v>-12</v>
      </c>
      <c r="AD67" s="7">
        <f t="shared" si="0"/>
        <v>1</v>
      </c>
      <c r="AE67" s="19">
        <f>IF(AND(AC67=0,U67&gt;=AE$3-(N67/10)),0,-AC$3*AA67)</f>
        <v>-12</v>
      </c>
      <c r="AF67" s="19">
        <f>IF(AND(AC67=0,X67&gt;AF$3),AF$3*AA67,AE67*AA67)</f>
        <v>-12</v>
      </c>
      <c r="AG67" s="19">
        <f>AG66+AF67</f>
        <v>-52</v>
      </c>
      <c r="AH67" s="7">
        <f>IF(AF67&gt;0,1, )</f>
        <v>0</v>
      </c>
      <c r="AI67" s="19">
        <f>IF(I67=1,AF67,)</f>
        <v>0</v>
      </c>
      <c r="AJ67" s="19">
        <f>IF(K67=1,AF67, )</f>
        <v>-12</v>
      </c>
      <c r="AK67" s="19">
        <f>IF(L67=1, ,AF67)</f>
        <v>0</v>
      </c>
      <c r="AL67" s="19">
        <f>AB67*AF67</f>
        <v>0</v>
      </c>
      <c r="AM67" s="19">
        <f>AM66+AL67</f>
        <v>12</v>
      </c>
      <c r="AN67" s="20">
        <f>IF(AL67&gt;0,1, )</f>
        <v>0</v>
      </c>
      <c r="AP67" s="12">
        <f>IF(B67=B66,AP66,AS66*AP$3)</f>
        <v>302.94</v>
      </c>
      <c r="AQ67" s="12">
        <f>INT(AP67/AQ$3)</f>
        <v>25</v>
      </c>
      <c r="AR67" s="12">
        <f>AL67*AQ67</f>
        <v>0</v>
      </c>
      <c r="AS67" s="12">
        <f>AS66+AR67</f>
        <v>10098</v>
      </c>
      <c r="AT67" s="12">
        <f>MAX(AS$4:AS67)</f>
        <v>11698</v>
      </c>
      <c r="AU67" s="8">
        <f>(AS67-AT67)/AT67</f>
        <v>-0.13677551718242434</v>
      </c>
      <c r="AW67" s="20">
        <v>110386</v>
      </c>
      <c r="AX67" s="20">
        <v>108587</v>
      </c>
      <c r="AY67" s="12">
        <f>IF(M67="long",((Q67-AW67)+N67)/10,((AW67-Q67)+N67)/10)</f>
        <v>43.3</v>
      </c>
      <c r="AZ67" s="20">
        <f>IF(AY67&gt;=(N67/10),1, )</f>
        <v>1</v>
      </c>
      <c r="BA67" s="12">
        <f>IF(AY67&gt;BA$3,BA$3,AY67*AZ67)</f>
        <v>20</v>
      </c>
      <c r="BB67" s="12">
        <f>IF(M67="long",((AX67-Q67)-N67)/10*AZ67,((Q67-AX67)-N67)/10*AZ67)</f>
        <v>136.6</v>
      </c>
      <c r="BC67" s="12">
        <f>IF(AND(BA67&lt;BA$3,BB67&gt;BC$3),BC$3,-BA67)</f>
        <v>-20</v>
      </c>
      <c r="BD67" s="12">
        <f>BD66+BC67</f>
        <v>84.000000000000071</v>
      </c>
      <c r="BE67" s="12">
        <f>BC67*I67</f>
        <v>0</v>
      </c>
      <c r="BF67" s="12">
        <f>K67*BC67</f>
        <v>-20</v>
      </c>
      <c r="BG67" s="12">
        <f>AB67*BC67</f>
        <v>0</v>
      </c>
      <c r="BH67" s="12">
        <f>BH66+BG67</f>
        <v>184.19999999999996</v>
      </c>
      <c r="BJ67" s="20">
        <f t="shared" si="1"/>
        <v>1</v>
      </c>
      <c r="BK67" s="12">
        <f t="shared" si="2"/>
        <v>-20</v>
      </c>
      <c r="BM67" s="12">
        <f t="shared" si="3"/>
        <v>1068.7199999999998</v>
      </c>
      <c r="BN67" s="12">
        <f t="shared" si="4"/>
        <v>53</v>
      </c>
      <c r="BO67" s="12">
        <f t="shared" si="5"/>
        <v>0</v>
      </c>
      <c r="BP67" s="12">
        <f t="shared" si="6"/>
        <v>10687.199999999997</v>
      </c>
      <c r="BQ67" s="12">
        <f>MAX(BP$4:BP67)</f>
        <v>10687.199999999997</v>
      </c>
      <c r="BR67" s="8">
        <f t="shared" si="7"/>
        <v>0</v>
      </c>
      <c r="BS67" s="20">
        <f t="shared" si="8"/>
        <v>0</v>
      </c>
      <c r="BT67" s="20">
        <f t="shared" si="9"/>
        <v>0</v>
      </c>
    </row>
    <row r="68" spans="1:72" x14ac:dyDescent="0.3">
      <c r="A68" s="1">
        <v>42663</v>
      </c>
      <c r="B68" s="1">
        <v>42663</v>
      </c>
      <c r="C68" s="1" t="s">
        <v>45</v>
      </c>
      <c r="D68" s="3">
        <v>1240</v>
      </c>
      <c r="E68" s="3">
        <v>100</v>
      </c>
      <c r="F68" s="3">
        <f>D68+E68</f>
        <v>1340</v>
      </c>
      <c r="G68" s="20">
        <f>B68-A68</f>
        <v>0</v>
      </c>
      <c r="H68" s="3" t="s">
        <v>17</v>
      </c>
      <c r="K68" s="20">
        <v>1</v>
      </c>
      <c r="L68" s="20">
        <f>IF(AND(F68&gt;=L$3,F68&lt;=L$4),0,1)</f>
        <v>1</v>
      </c>
      <c r="M68" s="20" t="s">
        <v>20</v>
      </c>
      <c r="N68" s="20">
        <v>7</v>
      </c>
      <c r="O68" s="20">
        <v>110170</v>
      </c>
      <c r="P68" s="20">
        <f>IF(M68="short",O68,O68+N68)</f>
        <v>110170</v>
      </c>
      <c r="Q68" s="20">
        <f>IF(M68="short",P68+Q$3,P68-Q$3)</f>
        <v>110170</v>
      </c>
      <c r="R68" s="20">
        <v>110386</v>
      </c>
      <c r="S68" s="20">
        <v>109153</v>
      </c>
      <c r="T68" s="19">
        <f>IF(M68="short",((R68-P68)+N68)/10,((P68-R68)+N68)/10)</f>
        <v>22.3</v>
      </c>
      <c r="U68" s="19">
        <f>IF(M68="long",((S68-O68)-N68)/10,((O68-S68)-N68)/10)</f>
        <v>101</v>
      </c>
      <c r="W68" s="19">
        <f>-T68+(Q$3/10)</f>
        <v>-22.3</v>
      </c>
      <c r="X68" s="19">
        <f>U68+(Q$3/10)</f>
        <v>101</v>
      </c>
      <c r="Y68" s="7">
        <f>IF(AND(M68="long",R68&lt;Q68),1, )</f>
        <v>0</v>
      </c>
      <c r="Z68" s="7">
        <f>IF(AND(M68="short",R68&gt;Q68),1, )</f>
        <v>1</v>
      </c>
      <c r="AA68" s="7">
        <f>Y68+Z68</f>
        <v>1</v>
      </c>
      <c r="AB68" s="7">
        <f>IF(OR(I68=1,K68=1),0,L68*AA68)</f>
        <v>0</v>
      </c>
      <c r="AC68" s="19">
        <f>IF(W68&lt;=-AC$3,-AC$3,0)</f>
        <v>-12</v>
      </c>
      <c r="AD68" s="7">
        <f t="shared" si="0"/>
        <v>1</v>
      </c>
      <c r="AE68" s="19">
        <f>IF(AND(AC68=0,U68&gt;=AE$3-(N68/10)),0,-AC$3*AA68)</f>
        <v>-12</v>
      </c>
      <c r="AF68" s="19">
        <f>IF(AND(AC68=0,X68&gt;AF$3),AF$3*AA68,AE68*AA68)</f>
        <v>-12</v>
      </c>
      <c r="AG68" s="19">
        <f>AG67+AF68</f>
        <v>-64</v>
      </c>
      <c r="AH68" s="7">
        <f>IF(AF68&gt;0,1, )</f>
        <v>0</v>
      </c>
      <c r="AI68" s="19">
        <f>IF(I68=1,AF68,)</f>
        <v>0</v>
      </c>
      <c r="AJ68" s="19">
        <f>IF(K68=1,AF68, )</f>
        <v>-12</v>
      </c>
      <c r="AK68" s="19">
        <f>IF(L68=1, ,AF68)</f>
        <v>0</v>
      </c>
      <c r="AL68" s="19">
        <f>AB68*AF68</f>
        <v>0</v>
      </c>
      <c r="AM68" s="19">
        <f>AM67+AL68</f>
        <v>12</v>
      </c>
      <c r="AN68" s="20">
        <f>IF(AL68&gt;0,1, )</f>
        <v>0</v>
      </c>
      <c r="AP68" s="12">
        <f>IF(B68=B67,AP67,AS67*AP$3)</f>
        <v>302.94</v>
      </c>
      <c r="AQ68" s="12">
        <f>INT(AP68/AQ$3)</f>
        <v>25</v>
      </c>
      <c r="AR68" s="12">
        <f>AL68*AQ68</f>
        <v>0</v>
      </c>
      <c r="AS68" s="12">
        <f>AS67+AR68</f>
        <v>10098</v>
      </c>
      <c r="AT68" s="12">
        <f>MAX(AS$4:AS68)</f>
        <v>11698</v>
      </c>
      <c r="AU68" s="8">
        <f>(AS68-AT68)/AT68</f>
        <v>-0.13677551718242434</v>
      </c>
      <c r="AW68" s="20">
        <v>110386</v>
      </c>
      <c r="AX68" s="20">
        <v>108587</v>
      </c>
      <c r="AY68" s="12">
        <f>IF(M68="long",((Q68-AW68)+N68)/10,((AW68-Q68)+N68)/10)</f>
        <v>22.3</v>
      </c>
      <c r="AZ68" s="20">
        <f>IF(AY68&gt;=(N68/10),1, )</f>
        <v>1</v>
      </c>
      <c r="BA68" s="12">
        <f>IF(AY68&gt;BA$3,BA$3,AY68*AZ68)</f>
        <v>20</v>
      </c>
      <c r="BB68" s="12">
        <f>IF(M68="long",((AX68-Q68)-N68)/10*AZ68,((Q68-AX68)-N68)/10*AZ68)</f>
        <v>157.6</v>
      </c>
      <c r="BC68" s="12">
        <f>IF(AND(BA68&lt;BA$3,BB68&gt;BC$3),BC$3,-BA68)</f>
        <v>-20</v>
      </c>
      <c r="BD68" s="12">
        <f>BD67+BC68</f>
        <v>64.000000000000071</v>
      </c>
      <c r="BE68" s="12">
        <f>BC68*I68</f>
        <v>0</v>
      </c>
      <c r="BF68" s="12">
        <f>K68*BC68</f>
        <v>-20</v>
      </c>
      <c r="BG68" s="12">
        <f>AB68*BC68</f>
        <v>0</v>
      </c>
      <c r="BH68" s="12">
        <f>BH67+BG68</f>
        <v>184.19999999999996</v>
      </c>
      <c r="BJ68" s="20">
        <f t="shared" si="1"/>
        <v>1</v>
      </c>
      <c r="BK68" s="12">
        <f t="shared" si="2"/>
        <v>-20</v>
      </c>
      <c r="BM68" s="12">
        <f t="shared" si="3"/>
        <v>1068.7199999999998</v>
      </c>
      <c r="BN68" s="12">
        <f t="shared" si="4"/>
        <v>53</v>
      </c>
      <c r="BO68" s="12">
        <f t="shared" si="5"/>
        <v>0</v>
      </c>
      <c r="BP68" s="12">
        <f t="shared" si="6"/>
        <v>10687.199999999997</v>
      </c>
      <c r="BQ68" s="12">
        <f>MAX(BP$4:BP68)</f>
        <v>10687.199999999997</v>
      </c>
      <c r="BR68" s="8">
        <f t="shared" si="7"/>
        <v>0</v>
      </c>
      <c r="BS68" s="20">
        <f t="shared" si="8"/>
        <v>0</v>
      </c>
      <c r="BT68" s="20">
        <f t="shared" si="9"/>
        <v>0</v>
      </c>
    </row>
    <row r="69" spans="1:72" x14ac:dyDescent="0.3">
      <c r="A69" s="1">
        <v>42663</v>
      </c>
      <c r="B69" s="1">
        <v>42663</v>
      </c>
      <c r="C69" s="1" t="s">
        <v>44</v>
      </c>
      <c r="D69" s="3">
        <v>1730</v>
      </c>
      <c r="E69" s="3">
        <v>-200</v>
      </c>
      <c r="F69" s="3">
        <f>D69+E69</f>
        <v>1530</v>
      </c>
      <c r="G69" s="20">
        <f>B69-A69</f>
        <v>0</v>
      </c>
      <c r="H69" s="3" t="s">
        <v>37</v>
      </c>
      <c r="L69" s="20">
        <f>IF(AND(F69&gt;=L$3,F69&lt;=L$4),0,1)</f>
        <v>1</v>
      </c>
      <c r="M69" s="20" t="s">
        <v>21</v>
      </c>
      <c r="N69" s="20">
        <v>8</v>
      </c>
      <c r="O69" s="20">
        <v>76290</v>
      </c>
      <c r="P69" s="20">
        <f>IF(M69="short",O69,O69+N69)</f>
        <v>76298</v>
      </c>
      <c r="Q69" s="20">
        <f>IF(M69="short",P69+Q$3,P69-Q$3)</f>
        <v>76298</v>
      </c>
      <c r="R69" s="20">
        <v>76238</v>
      </c>
      <c r="S69" s="20">
        <v>76410</v>
      </c>
      <c r="T69" s="19">
        <f>IF(M69="short",((R69-P69)+N69)/10,((P69-R69)+N69)/10)</f>
        <v>6.8</v>
      </c>
      <c r="U69" s="19">
        <f>IF(M69="long",((S69-O69)-N69)/10,((O69-S69)-N69)/10)</f>
        <v>11.2</v>
      </c>
      <c r="W69" s="19">
        <f>-T69+(Q$3/10)</f>
        <v>-6.8</v>
      </c>
      <c r="X69" s="19">
        <f>U69+(Q$3/10)</f>
        <v>11.2</v>
      </c>
      <c r="Y69" s="7">
        <f>IF(AND(M69="long",R69&lt;Q69),1, )</f>
        <v>1</v>
      </c>
      <c r="Z69" s="7">
        <f>IF(AND(M69="short",R69&gt;Q69),1, )</f>
        <v>0</v>
      </c>
      <c r="AA69" s="7">
        <f>Y69+Z69</f>
        <v>1</v>
      </c>
      <c r="AB69" s="7">
        <f>IF(OR(I69=1,K69=1),0,L69*AA69)</f>
        <v>1</v>
      </c>
      <c r="AC69" s="19">
        <f>IF(W69&lt;=-AC$3,-AC$3,0)</f>
        <v>0</v>
      </c>
      <c r="AD69" s="7">
        <f t="shared" si="0"/>
        <v>0</v>
      </c>
      <c r="AE69" s="19">
        <f>IF(AND(AC69=0,U69&gt;=AE$3-(N69/10)),0,-AC$3*AA69)</f>
        <v>-12</v>
      </c>
      <c r="AF69" s="19">
        <f>IF(AND(AC69=0,X69&gt;AF$3),AF$3*AA69,AE69*AA69)</f>
        <v>10</v>
      </c>
      <c r="AG69" s="19">
        <f>AG68+AF69</f>
        <v>-54</v>
      </c>
      <c r="AH69" s="7">
        <f>IF(AF69&gt;0,1, )</f>
        <v>1</v>
      </c>
      <c r="AI69" s="19">
        <f>IF(I69=1,AF69,)</f>
        <v>0</v>
      </c>
      <c r="AJ69" s="19">
        <f>IF(K69=1,AF69, )</f>
        <v>0</v>
      </c>
      <c r="AK69" s="19">
        <f>IF(L69=1, ,AF69)</f>
        <v>0</v>
      </c>
      <c r="AL69" s="19">
        <f>AB69*AF69</f>
        <v>10</v>
      </c>
      <c r="AM69" s="19">
        <f>AM68+AL69</f>
        <v>22</v>
      </c>
      <c r="AN69" s="20">
        <f>IF(AL69&gt;0,1, )</f>
        <v>1</v>
      </c>
      <c r="AP69" s="12">
        <f>IF(B69=B68,AP68,AS68*AP$3)</f>
        <v>302.94</v>
      </c>
      <c r="AQ69" s="12">
        <f>INT(AP69/AQ$3)</f>
        <v>25</v>
      </c>
      <c r="AR69" s="12">
        <f>AL69*AQ69</f>
        <v>250</v>
      </c>
      <c r="AS69" s="12">
        <f>AS68+AR69</f>
        <v>10348</v>
      </c>
      <c r="AT69" s="12">
        <f>MAX(AS$4:AS69)</f>
        <v>11698</v>
      </c>
      <c r="AU69" s="8">
        <f>(AS69-AT69)/AT69</f>
        <v>-0.11540434262267055</v>
      </c>
      <c r="AW69" s="20">
        <v>76263</v>
      </c>
      <c r="AX69" s="20">
        <v>76330</v>
      </c>
      <c r="AY69" s="12">
        <f>IF(M69="long",((Q69-AW69)+N69)/10,((AW69-Q69)+N69)/10)</f>
        <v>4.3</v>
      </c>
      <c r="AZ69" s="20">
        <f>IF(AY69&gt;=(N69/10),1, )</f>
        <v>1</v>
      </c>
      <c r="BA69" s="12">
        <f>IF(AY69&gt;BA$3,BA$3,AY69*AZ69)</f>
        <v>4.3</v>
      </c>
      <c r="BB69" s="12">
        <f>IF(M69="long",((AX69-Q69)-N69)/10*AZ69,((Q69-AX69)-N69)/10*AZ69)</f>
        <v>2.4</v>
      </c>
      <c r="BC69" s="12">
        <f>IF(AND(BA69&lt;BA$3,BB69&gt;BC$3),BC$3,-BA69)</f>
        <v>-4.3</v>
      </c>
      <c r="BD69" s="12">
        <f>BD68+BC69</f>
        <v>59.700000000000074</v>
      </c>
      <c r="BE69" s="12">
        <f>BC69*I69</f>
        <v>0</v>
      </c>
      <c r="BF69" s="12">
        <f>K69*BC69</f>
        <v>0</v>
      </c>
      <c r="BG69" s="12">
        <f>AB69*BC69</f>
        <v>-4.3</v>
      </c>
      <c r="BH69" s="12">
        <f>BH68+BG69</f>
        <v>179.89999999999995</v>
      </c>
      <c r="BJ69" s="20">
        <f t="shared" si="1"/>
        <v>1</v>
      </c>
      <c r="BK69" s="12">
        <f t="shared" si="2"/>
        <v>-4.3</v>
      </c>
      <c r="BM69" s="12">
        <f t="shared" si="3"/>
        <v>1068.7199999999998</v>
      </c>
      <c r="BN69" s="12">
        <f t="shared" si="4"/>
        <v>53</v>
      </c>
      <c r="BO69" s="12">
        <f t="shared" si="5"/>
        <v>-227.89999999999998</v>
      </c>
      <c r="BP69" s="12">
        <f t="shared" si="6"/>
        <v>10459.299999999997</v>
      </c>
      <c r="BQ69" s="12">
        <f>MAX(BP$4:BP69)</f>
        <v>10687.199999999997</v>
      </c>
      <c r="BR69" s="8">
        <f t="shared" si="7"/>
        <v>-2.1324575192753919E-2</v>
      </c>
      <c r="BS69" s="20">
        <f t="shared" si="8"/>
        <v>0</v>
      </c>
      <c r="BT69" s="20">
        <f t="shared" si="9"/>
        <v>-4.3</v>
      </c>
    </row>
    <row r="70" spans="1:72" x14ac:dyDescent="0.3">
      <c r="A70" s="1">
        <v>42663</v>
      </c>
      <c r="B70" s="1">
        <v>42663</v>
      </c>
      <c r="C70" s="1" t="s">
        <v>44</v>
      </c>
      <c r="D70" s="3">
        <v>1800</v>
      </c>
      <c r="E70" s="3">
        <v>-200</v>
      </c>
      <c r="F70" s="3">
        <f>D70+E70</f>
        <v>1600</v>
      </c>
      <c r="G70" s="20">
        <f>B70-A70</f>
        <v>0</v>
      </c>
      <c r="H70" s="3" t="s">
        <v>38</v>
      </c>
      <c r="L70" s="20">
        <f>IF(AND(F70&gt;=L$3,F70&lt;=L$4),0,1)</f>
        <v>1</v>
      </c>
      <c r="M70" s="20" t="s">
        <v>20</v>
      </c>
      <c r="N70" s="20">
        <v>7</v>
      </c>
      <c r="O70" s="20">
        <v>104080</v>
      </c>
      <c r="P70" s="20">
        <f>IF(M70="short",O70,O70+N70)</f>
        <v>104080</v>
      </c>
      <c r="Q70" s="20">
        <f>IF(M70="short",P70+Q$3,P70-Q$3)</f>
        <v>104080</v>
      </c>
      <c r="R70" s="20">
        <v>104097</v>
      </c>
      <c r="S70" s="20">
        <v>103872</v>
      </c>
      <c r="T70" s="19">
        <f>IF(M70="short",((R70-P70)+N70)/10,((P70-R70)+N70)/10)</f>
        <v>2.4</v>
      </c>
      <c r="U70" s="19">
        <f>IF(M70="long",((S70-O70)-N70)/10,((O70-S70)-N70)/10)</f>
        <v>20.100000000000001</v>
      </c>
      <c r="W70" s="19">
        <f>-T70+(Q$3/10)</f>
        <v>-2.4</v>
      </c>
      <c r="X70" s="19">
        <f>U70+(Q$3/10)</f>
        <v>20.100000000000001</v>
      </c>
      <c r="Y70" s="7">
        <f>IF(AND(M70="long",R70&lt;Q70),1, )</f>
        <v>0</v>
      </c>
      <c r="Z70" s="7">
        <f>IF(AND(M70="short",R70&gt;Q70),1, )</f>
        <v>1</v>
      </c>
      <c r="AA70" s="7">
        <f>Y70+Z70</f>
        <v>1</v>
      </c>
      <c r="AB70" s="7">
        <f>IF(OR(I70=1,K70=1),0,L70*AA70)</f>
        <v>1</v>
      </c>
      <c r="AC70" s="19">
        <f>IF(W70&lt;=-AC$3,-AC$3,0)</f>
        <v>0</v>
      </c>
      <c r="AD70" s="7">
        <f t="shared" ref="AD70:AD133" si="10">IF(AND(K70=1,AA70=1),1, )</f>
        <v>0</v>
      </c>
      <c r="AE70" s="19">
        <f>IF(AND(AC70=0,U70&gt;=AE$3-(N70/10)),0,-AC$3*AA70)</f>
        <v>0</v>
      </c>
      <c r="AF70" s="19">
        <f>IF(AND(AC70=0,X70&gt;AF$3),AF$3*AA70,AE70*AA70)</f>
        <v>10</v>
      </c>
      <c r="AG70" s="19">
        <f>AG69+AF70</f>
        <v>-44</v>
      </c>
      <c r="AH70" s="7">
        <f>IF(AF70&gt;0,1, )</f>
        <v>1</v>
      </c>
      <c r="AI70" s="19">
        <f>IF(I70=1,AF70,)</f>
        <v>0</v>
      </c>
      <c r="AJ70" s="19">
        <f>IF(K70=1,AF70, )</f>
        <v>0</v>
      </c>
      <c r="AK70" s="19">
        <f>IF(L70=1, ,AF70)</f>
        <v>0</v>
      </c>
      <c r="AL70" s="19">
        <f>AB70*AF70</f>
        <v>10</v>
      </c>
      <c r="AM70" s="19">
        <f>AM69+AL70</f>
        <v>32</v>
      </c>
      <c r="AN70" s="20">
        <f>IF(AL70&gt;0,1, )</f>
        <v>1</v>
      </c>
      <c r="AP70" s="12">
        <f>IF(B70=B69,AP69,AS69*AP$3)</f>
        <v>302.94</v>
      </c>
      <c r="AQ70" s="12">
        <f>INT(AP70/AQ$3)</f>
        <v>25</v>
      </c>
      <c r="AR70" s="12">
        <f>AL70*AQ70</f>
        <v>250</v>
      </c>
      <c r="AS70" s="12">
        <f>AS69+AR70</f>
        <v>10598</v>
      </c>
      <c r="AT70" s="12">
        <f>MAX(AS$4:AS70)</f>
        <v>11698</v>
      </c>
      <c r="AU70" s="8">
        <f>(AS70-AT70)/AT70</f>
        <v>-9.4033168062916742E-2</v>
      </c>
      <c r="AW70" s="20">
        <v>104097</v>
      </c>
      <c r="AX70" s="20">
        <v>103872</v>
      </c>
      <c r="AY70" s="12">
        <f>IF(M70="long",((Q70-AW70)+N70)/10,((AW70-Q70)+N70)/10)</f>
        <v>2.4</v>
      </c>
      <c r="AZ70" s="20">
        <f>IF(AY70&gt;=(N70/10),1, )</f>
        <v>1</v>
      </c>
      <c r="BA70" s="12">
        <f>IF(AY70&gt;BA$3,BA$3,AY70*AZ70)</f>
        <v>2.4</v>
      </c>
      <c r="BB70" s="12">
        <f>IF(M70="long",((AX70-Q70)-N70)/10*AZ70,((Q70-AX70)-N70)/10*AZ70)</f>
        <v>20.100000000000001</v>
      </c>
      <c r="BC70" s="12">
        <f>IF(AND(BA70&lt;BA$3,BB70&gt;BC$3),BC$3,-BA70)</f>
        <v>20</v>
      </c>
      <c r="BD70" s="12">
        <f>BD69+BC70</f>
        <v>79.700000000000074</v>
      </c>
      <c r="BE70" s="12">
        <f>BC70*I70</f>
        <v>0</v>
      </c>
      <c r="BF70" s="12">
        <f>K70*BC70</f>
        <v>0</v>
      </c>
      <c r="BG70" s="12">
        <f>AB70*BC70</f>
        <v>20</v>
      </c>
      <c r="BH70" s="12">
        <f>BH69+BG70</f>
        <v>199.89999999999995</v>
      </c>
      <c r="BJ70" s="20">
        <f t="shared" ref="BJ70:BJ133" si="11">IF(BC70&lt;0,1, )</f>
        <v>0</v>
      </c>
      <c r="BK70" s="12">
        <f t="shared" ref="BK70:BK133" si="12">IF(BC70&lt;0,BC70, )</f>
        <v>0</v>
      </c>
      <c r="BM70" s="12">
        <f t="shared" ref="BM70:BM133" si="13">IF(B70=B69,BM69,BP69*BM$3)</f>
        <v>1068.7199999999998</v>
      </c>
      <c r="BN70" s="12">
        <f t="shared" ref="BN70:BN133" si="14">INT(BM70/BN$3)</f>
        <v>53</v>
      </c>
      <c r="BO70" s="12">
        <f t="shared" ref="BO70:BO133" si="15">BG70*BN70</f>
        <v>1060</v>
      </c>
      <c r="BP70" s="12">
        <f t="shared" ref="BP70:BP133" si="16">BP69+BO70</f>
        <v>11519.299999999997</v>
      </c>
      <c r="BQ70" s="12">
        <f>MAX(BP$4:BP70)</f>
        <v>11519.299999999997</v>
      </c>
      <c r="BR70" s="8">
        <f t="shared" ref="BR70:BR133" si="17">(BP70-BQ70)/BQ70</f>
        <v>0</v>
      </c>
      <c r="BS70" s="20">
        <f t="shared" ref="BS70:BS133" si="18">IF(BO70&gt;0,1, )</f>
        <v>1</v>
      </c>
      <c r="BT70" s="20">
        <f t="shared" ref="BT70:BT133" si="19">IF(BO70&lt;0,BG70, )</f>
        <v>0</v>
      </c>
    </row>
    <row r="71" spans="1:72" x14ac:dyDescent="0.3">
      <c r="A71" s="1">
        <v>42663</v>
      </c>
      <c r="B71" s="1">
        <v>42664</v>
      </c>
      <c r="C71" s="1" t="s">
        <v>44</v>
      </c>
      <c r="D71" s="3">
        <v>605</v>
      </c>
      <c r="E71" s="3">
        <v>-200</v>
      </c>
      <c r="F71" s="3">
        <f>D71+E71</f>
        <v>405</v>
      </c>
      <c r="G71" s="20">
        <f>B71-A71</f>
        <v>1</v>
      </c>
      <c r="H71" s="3" t="s">
        <v>43</v>
      </c>
      <c r="L71" s="20">
        <f>IF(AND(F71&gt;=L$3,F71&lt;=L$4),0,1)</f>
        <v>1</v>
      </c>
      <c r="M71" s="20" t="s">
        <v>20</v>
      </c>
      <c r="N71" s="20">
        <v>10</v>
      </c>
      <c r="O71" s="20">
        <v>132500</v>
      </c>
      <c r="P71" s="20">
        <f>IF(M71="short",O71,O71+N71)</f>
        <v>132500</v>
      </c>
      <c r="Q71" s="20">
        <f>IF(M71="short",P71+Q$3,P71-Q$3)</f>
        <v>132500</v>
      </c>
      <c r="R71" s="20">
        <v>132494</v>
      </c>
      <c r="S71" s="20">
        <v>132248</v>
      </c>
      <c r="T71" s="19">
        <f>IF(M71="short",((R71-P71)+N71)/10,((P71-R71)+N71)/10)</f>
        <v>0.4</v>
      </c>
      <c r="U71" s="19">
        <f>IF(M71="long",((S71-O71)-N71)/10,((O71-S71)-N71)/10)</f>
        <v>24.2</v>
      </c>
      <c r="W71" s="19">
        <f>-T71+(Q$3/10)</f>
        <v>-0.4</v>
      </c>
      <c r="X71" s="19">
        <f>U71+(Q$3/10)</f>
        <v>24.2</v>
      </c>
      <c r="Y71" s="7">
        <f>IF(AND(M71="long",R71&lt;Q71),1, )</f>
        <v>0</v>
      </c>
      <c r="Z71" s="7">
        <f>IF(AND(M71="short",R71&gt;Q71),1, )</f>
        <v>0</v>
      </c>
      <c r="AA71" s="7">
        <f>Y71+Z71</f>
        <v>0</v>
      </c>
      <c r="AB71" s="7">
        <f>IF(OR(I71=1,K71=1),0,L71*AA71)</f>
        <v>0</v>
      </c>
      <c r="AC71" s="19">
        <f>IF(W71&lt;=-AC$3,-AC$3,0)</f>
        <v>0</v>
      </c>
      <c r="AD71" s="7">
        <f t="shared" si="10"/>
        <v>0</v>
      </c>
      <c r="AE71" s="19">
        <f>IF(AND(AC71=0,U71&gt;=AE$3-(N71/10)),0,-AC$3*AA71)</f>
        <v>0</v>
      </c>
      <c r="AF71" s="19">
        <f>IF(AND(AC71=0,X71&gt;AF$3),AF$3*AA71,AE71*AA71)</f>
        <v>0</v>
      </c>
      <c r="AG71" s="19">
        <f>AG70+AF71</f>
        <v>-44</v>
      </c>
      <c r="AH71" s="7">
        <f>IF(AF71&gt;0,1, )</f>
        <v>0</v>
      </c>
      <c r="AI71" s="19">
        <f>IF(I71=1,AF71,)</f>
        <v>0</v>
      </c>
      <c r="AJ71" s="19">
        <f>IF(K71=1,AF71, )</f>
        <v>0</v>
      </c>
      <c r="AK71" s="19">
        <f>IF(L71=1, ,AF71)</f>
        <v>0</v>
      </c>
      <c r="AL71" s="19">
        <f>AB71*AF71</f>
        <v>0</v>
      </c>
      <c r="AM71" s="19">
        <f>AM70+AL71</f>
        <v>32</v>
      </c>
      <c r="AN71" s="20">
        <f>IF(AL71&gt;0,1, )</f>
        <v>0</v>
      </c>
      <c r="AP71" s="12">
        <f>IF(B71=B70,AP70,AS70*AP$3)</f>
        <v>317.94</v>
      </c>
      <c r="AQ71" s="12">
        <f>INT(AP71/AQ$3)</f>
        <v>26</v>
      </c>
      <c r="AR71" s="12">
        <f>AL71*AQ71</f>
        <v>0</v>
      </c>
      <c r="AS71" s="12">
        <f>AS70+AR71</f>
        <v>10598</v>
      </c>
      <c r="AT71" s="12">
        <f>MAX(AS$4:AS71)</f>
        <v>11698</v>
      </c>
      <c r="AU71" s="8">
        <f>(AS71-AT71)/AT71</f>
        <v>-9.4033168062916742E-2</v>
      </c>
      <c r="AW71" s="20">
        <v>132534</v>
      </c>
      <c r="AX71" s="20">
        <v>132392</v>
      </c>
      <c r="AY71" s="12">
        <f>IF(M71="long",((Q71-AW71)+N71)/10,((AW71-Q71)+N71)/10)</f>
        <v>4.4000000000000004</v>
      </c>
      <c r="AZ71" s="20">
        <f>IF(AY71&gt;=(N71/10),1, )</f>
        <v>1</v>
      </c>
      <c r="BA71" s="12">
        <f>IF(AY71&gt;BA$3,BA$3,AY71*AZ71)</f>
        <v>4.4000000000000004</v>
      </c>
      <c r="BB71" s="12">
        <f>IF(M71="long",((AX71-Q71)-N71)/10*AZ71,((Q71-AX71)-N71)/10*AZ71)</f>
        <v>9.8000000000000007</v>
      </c>
      <c r="BC71" s="12">
        <f>IF(AND(BA71&lt;BA$3,BB71&gt;BC$3),BC$3,-BA71)</f>
        <v>-4.4000000000000004</v>
      </c>
      <c r="BD71" s="12">
        <f>BD70+BC71</f>
        <v>75.300000000000068</v>
      </c>
      <c r="BE71" s="12">
        <f>BC71*I71</f>
        <v>0</v>
      </c>
      <c r="BF71" s="12">
        <f>K71*BC71</f>
        <v>0</v>
      </c>
      <c r="BG71" s="12">
        <f>AB71*BC71</f>
        <v>0</v>
      </c>
      <c r="BH71" s="12">
        <f>BH70+BG71</f>
        <v>199.89999999999995</v>
      </c>
      <c r="BJ71" s="20">
        <f t="shared" si="11"/>
        <v>1</v>
      </c>
      <c r="BK71" s="12">
        <f t="shared" si="12"/>
        <v>-4.4000000000000004</v>
      </c>
      <c r="BM71" s="12">
        <f t="shared" si="13"/>
        <v>1151.9299999999998</v>
      </c>
      <c r="BN71" s="12">
        <f t="shared" si="14"/>
        <v>57</v>
      </c>
      <c r="BO71" s="12">
        <f t="shared" si="15"/>
        <v>0</v>
      </c>
      <c r="BP71" s="12">
        <f t="shared" si="16"/>
        <v>11519.299999999997</v>
      </c>
      <c r="BQ71" s="12">
        <f>MAX(BP$4:BP71)</f>
        <v>11519.299999999997</v>
      </c>
      <c r="BR71" s="8">
        <f t="shared" si="17"/>
        <v>0</v>
      </c>
      <c r="BS71" s="20">
        <f t="shared" si="18"/>
        <v>0</v>
      </c>
      <c r="BT71" s="20">
        <f t="shared" si="19"/>
        <v>0</v>
      </c>
    </row>
    <row r="72" spans="1:72" x14ac:dyDescent="0.3">
      <c r="A72" s="1">
        <v>42664</v>
      </c>
      <c r="B72" s="1">
        <v>42664</v>
      </c>
      <c r="C72" s="1" t="s">
        <v>44</v>
      </c>
      <c r="D72" s="3">
        <v>1530</v>
      </c>
      <c r="E72" s="3">
        <v>-200</v>
      </c>
      <c r="F72" s="3">
        <f>D72+E72</f>
        <v>1330</v>
      </c>
      <c r="G72" s="20">
        <f>B72-A72</f>
        <v>0</v>
      </c>
      <c r="H72" s="3" t="s">
        <v>43</v>
      </c>
      <c r="K72" s="20">
        <v>1</v>
      </c>
      <c r="L72" s="20">
        <f>IF(AND(F72&gt;=L$3,F72&lt;=L$4),0,1)</f>
        <v>1</v>
      </c>
      <c r="M72" s="20" t="s">
        <v>20</v>
      </c>
      <c r="N72" s="20">
        <v>10</v>
      </c>
      <c r="O72" s="20">
        <v>132900</v>
      </c>
      <c r="P72" s="20">
        <f>IF(M72="short",O72,O72+N72)</f>
        <v>132900</v>
      </c>
      <c r="Q72" s="20">
        <f>IF(M72="short",P72+Q$3,P72-Q$3)</f>
        <v>132900</v>
      </c>
      <c r="R72" s="20">
        <v>133965</v>
      </c>
      <c r="S72" s="20">
        <v>132764</v>
      </c>
      <c r="T72" s="19">
        <f>IF(M72="short",((R72-P72)+N72)/10,((P72-R72)+N72)/10)</f>
        <v>107.5</v>
      </c>
      <c r="U72" s="19">
        <f>IF(M72="long",((S72-O72)-N72)/10,((O72-S72)-N72)/10)</f>
        <v>12.6</v>
      </c>
      <c r="W72" s="19">
        <f>-T72+(Q$3/10)</f>
        <v>-107.5</v>
      </c>
      <c r="X72" s="19">
        <f>U72+(Q$3/10)</f>
        <v>12.6</v>
      </c>
      <c r="Y72" s="7">
        <f>IF(AND(M72="long",R72&lt;Q72),1, )</f>
        <v>0</v>
      </c>
      <c r="Z72" s="7">
        <f>IF(AND(M72="short",R72&gt;Q72),1, )</f>
        <v>1</v>
      </c>
      <c r="AA72" s="7">
        <f>Y72+Z72</f>
        <v>1</v>
      </c>
      <c r="AB72" s="7">
        <f>IF(OR(I72=1,K72=1),0,L72*AA72)</f>
        <v>0</v>
      </c>
      <c r="AC72" s="19">
        <f>IF(W72&lt;=-AC$3,-AC$3,0)</f>
        <v>-12</v>
      </c>
      <c r="AD72" s="7">
        <f t="shared" si="10"/>
        <v>1</v>
      </c>
      <c r="AE72" s="19">
        <f>IF(AND(AC72=0,U72&gt;=AE$3-(N72/10)),0,-AC$3*AA72)</f>
        <v>-12</v>
      </c>
      <c r="AF72" s="19">
        <f>IF(AND(AC72=0,X72&gt;AF$3),AF$3*AA72,AE72*AA72)</f>
        <v>-12</v>
      </c>
      <c r="AG72" s="19">
        <f>AG71+AF72</f>
        <v>-56</v>
      </c>
      <c r="AH72" s="7">
        <f>IF(AF72&gt;0,1, )</f>
        <v>0</v>
      </c>
      <c r="AI72" s="19">
        <f>IF(I72=1,AF72,)</f>
        <v>0</v>
      </c>
      <c r="AJ72" s="19">
        <f>IF(K72=1,AF72, )</f>
        <v>-12</v>
      </c>
      <c r="AK72" s="19">
        <f>IF(L72=1, ,AF72)</f>
        <v>0</v>
      </c>
      <c r="AL72" s="19">
        <f>AB72*AF72</f>
        <v>0</v>
      </c>
      <c r="AM72" s="19">
        <f>AM71+AL72</f>
        <v>32</v>
      </c>
      <c r="AN72" s="20">
        <f>IF(AL72&gt;0,1, )</f>
        <v>0</v>
      </c>
      <c r="AP72" s="12">
        <f>IF(B72=B71,AP71,AS71*AP$3)</f>
        <v>317.94</v>
      </c>
      <c r="AQ72" s="12">
        <f>INT(AP72/AQ$3)</f>
        <v>26</v>
      </c>
      <c r="AR72" s="12">
        <f>AL72*AQ72</f>
        <v>0</v>
      </c>
      <c r="AS72" s="12">
        <f>AS71+AR72</f>
        <v>10598</v>
      </c>
      <c r="AT72" s="12">
        <f>MAX(AS$4:AS72)</f>
        <v>11698</v>
      </c>
      <c r="AU72" s="8">
        <f>(AS72-AT72)/AT72</f>
        <v>-9.4033168062916742E-2</v>
      </c>
      <c r="AW72" s="20">
        <v>133965</v>
      </c>
      <c r="AX72" s="20">
        <v>132764</v>
      </c>
      <c r="AY72" s="12">
        <f>IF(M72="long",((Q72-AW72)+N72)/10,((AW72-Q72)+N72)/10)</f>
        <v>107.5</v>
      </c>
      <c r="AZ72" s="20">
        <f>IF(AY72&gt;=(N72/10),1, )</f>
        <v>1</v>
      </c>
      <c r="BA72" s="12">
        <f>IF(AY72&gt;BA$3,BA$3,AY72*AZ72)</f>
        <v>20</v>
      </c>
      <c r="BB72" s="12">
        <f>IF(M72="long",((AX72-Q72)-N72)/10*AZ72,((Q72-AX72)-N72)/10*AZ72)</f>
        <v>12.6</v>
      </c>
      <c r="BC72" s="12">
        <f>IF(AND(BA72&lt;BA$3,BB72&gt;BC$3),BC$3,-BA72)</f>
        <v>-20</v>
      </c>
      <c r="BD72" s="12">
        <f>BD71+BC72</f>
        <v>55.300000000000068</v>
      </c>
      <c r="BE72" s="12">
        <f>BC72*I72</f>
        <v>0</v>
      </c>
      <c r="BF72" s="12">
        <f>K72*BC72</f>
        <v>-20</v>
      </c>
      <c r="BG72" s="12">
        <f>AB72*BC72</f>
        <v>0</v>
      </c>
      <c r="BH72" s="12">
        <f>BH71+BG72</f>
        <v>199.89999999999995</v>
      </c>
      <c r="BJ72" s="20">
        <f t="shared" si="11"/>
        <v>1</v>
      </c>
      <c r="BK72" s="12">
        <f t="shared" si="12"/>
        <v>-20</v>
      </c>
      <c r="BM72" s="12">
        <f t="shared" si="13"/>
        <v>1151.9299999999998</v>
      </c>
      <c r="BN72" s="12">
        <f t="shared" si="14"/>
        <v>57</v>
      </c>
      <c r="BO72" s="12">
        <f t="shared" si="15"/>
        <v>0</v>
      </c>
      <c r="BP72" s="12">
        <f t="shared" si="16"/>
        <v>11519.299999999997</v>
      </c>
      <c r="BQ72" s="12">
        <f>MAX(BP$4:BP72)</f>
        <v>11519.299999999997</v>
      </c>
      <c r="BR72" s="8">
        <f t="shared" si="17"/>
        <v>0</v>
      </c>
      <c r="BS72" s="20">
        <f t="shared" si="18"/>
        <v>0</v>
      </c>
      <c r="BT72" s="20">
        <f t="shared" si="19"/>
        <v>0</v>
      </c>
    </row>
    <row r="73" spans="1:72" x14ac:dyDescent="0.3">
      <c r="A73" s="1">
        <v>42664</v>
      </c>
      <c r="B73" s="1">
        <v>42667</v>
      </c>
      <c r="C73" s="1" t="s">
        <v>45</v>
      </c>
      <c r="D73" s="3">
        <v>1105</v>
      </c>
      <c r="E73" s="3">
        <v>100</v>
      </c>
      <c r="F73" s="3">
        <f>D73+E73</f>
        <v>1205</v>
      </c>
      <c r="G73" s="20">
        <f>B73-A73</f>
        <v>3</v>
      </c>
      <c r="H73" s="3" t="s">
        <v>17</v>
      </c>
      <c r="L73" s="20">
        <f>IF(AND(F73&gt;=L$3,F73&lt;=L$4),0,1)</f>
        <v>1</v>
      </c>
      <c r="M73" s="20" t="s">
        <v>20</v>
      </c>
      <c r="N73" s="20">
        <v>7</v>
      </c>
      <c r="O73" s="20">
        <v>108950</v>
      </c>
      <c r="P73" s="20">
        <f>IF(M73="short",O73,O73+N73)</f>
        <v>108950</v>
      </c>
      <c r="Q73" s="20">
        <f>IF(M73="short",P73+Q$3,P73-Q$3)</f>
        <v>108950</v>
      </c>
      <c r="R73" s="20">
        <v>108991</v>
      </c>
      <c r="S73" s="20">
        <v>108675</v>
      </c>
      <c r="T73" s="19">
        <f>IF(M73="short",((R73-P73)+N73)/10,((P73-R73)+N73)/10)</f>
        <v>4.8</v>
      </c>
      <c r="U73" s="19">
        <f>IF(M73="long",((S73-O73)-N73)/10,((O73-S73)-N73)/10)</f>
        <v>26.8</v>
      </c>
      <c r="W73" s="19">
        <f>-T73+(Q$3/10)</f>
        <v>-4.8</v>
      </c>
      <c r="X73" s="19">
        <f>U73+(Q$3/10)</f>
        <v>26.8</v>
      </c>
      <c r="Y73" s="7">
        <f>IF(AND(M73="long",R73&lt;Q73),1, )</f>
        <v>0</v>
      </c>
      <c r="Z73" s="7">
        <f>IF(AND(M73="short",R73&gt;Q73),1, )</f>
        <v>1</v>
      </c>
      <c r="AA73" s="7">
        <f>Y73+Z73</f>
        <v>1</v>
      </c>
      <c r="AB73" s="7">
        <f>IF(OR(I73=1,K73=1),0,L73*AA73)</f>
        <v>1</v>
      </c>
      <c r="AC73" s="19">
        <f>IF(W73&lt;=-AC$3,-AC$3,0)</f>
        <v>0</v>
      </c>
      <c r="AD73" s="7">
        <f t="shared" si="10"/>
        <v>0</v>
      </c>
      <c r="AE73" s="19">
        <f>IF(AND(AC73=0,U73&gt;=AE$3-(N73/10)),0,-AC$3*AA73)</f>
        <v>0</v>
      </c>
      <c r="AF73" s="19">
        <f>IF(AND(AC73=0,X73&gt;AF$3),AF$3*AA73,AE73*AA73)</f>
        <v>10</v>
      </c>
      <c r="AG73" s="19">
        <f>AG72+AF73</f>
        <v>-46</v>
      </c>
      <c r="AH73" s="7">
        <f>IF(AF73&gt;0,1, )</f>
        <v>1</v>
      </c>
      <c r="AI73" s="19">
        <f>IF(I73=1,AF73,)</f>
        <v>0</v>
      </c>
      <c r="AJ73" s="19">
        <f>IF(K73=1,AF73, )</f>
        <v>0</v>
      </c>
      <c r="AK73" s="19">
        <f>IF(L73=1, ,AF73)</f>
        <v>0</v>
      </c>
      <c r="AL73" s="19">
        <f>AB73*AF73</f>
        <v>10</v>
      </c>
      <c r="AM73" s="19">
        <f>AM72+AL73</f>
        <v>42</v>
      </c>
      <c r="AN73" s="20">
        <f>IF(AL73&gt;0,1, )</f>
        <v>1</v>
      </c>
      <c r="AP73" s="12">
        <f>IF(B73=B72,AP72,AS72*AP$3)</f>
        <v>317.94</v>
      </c>
      <c r="AQ73" s="12">
        <f>INT(AP73/AQ$3)</f>
        <v>26</v>
      </c>
      <c r="AR73" s="12">
        <f>AL73*AQ73</f>
        <v>260</v>
      </c>
      <c r="AS73" s="12">
        <f>AS72+AR73</f>
        <v>10858</v>
      </c>
      <c r="AT73" s="12">
        <f>MAX(AS$4:AS73)</f>
        <v>11698</v>
      </c>
      <c r="AU73" s="8">
        <f>(AS73-AT73)/AT73</f>
        <v>-7.1807146520772788E-2</v>
      </c>
      <c r="AW73" s="20">
        <v>108991</v>
      </c>
      <c r="AX73" s="20">
        <v>108505</v>
      </c>
      <c r="AY73" s="12">
        <f>IF(M73="long",((Q73-AW73)+N73)/10,((AW73-Q73)+N73)/10)</f>
        <v>4.8</v>
      </c>
      <c r="AZ73" s="20">
        <f>IF(AY73&gt;=(N73/10),1, )</f>
        <v>1</v>
      </c>
      <c r="BA73" s="12">
        <f>IF(AY73&gt;BA$3,BA$3,AY73*AZ73)</f>
        <v>4.8</v>
      </c>
      <c r="BB73" s="12">
        <f>IF(M73="long",((AX73-Q73)-N73)/10*AZ73,((Q73-AX73)-N73)/10*AZ73)</f>
        <v>43.8</v>
      </c>
      <c r="BC73" s="12">
        <f>IF(AND(BA73&lt;BA$3,BB73&gt;BC$3),BC$3,-BA73)</f>
        <v>20</v>
      </c>
      <c r="BD73" s="12">
        <f>BD72+BC73</f>
        <v>75.300000000000068</v>
      </c>
      <c r="BE73" s="12">
        <f>BC73*I73</f>
        <v>0</v>
      </c>
      <c r="BF73" s="12">
        <f>K73*BC73</f>
        <v>0</v>
      </c>
      <c r="BG73" s="12">
        <f>AB73*BC73</f>
        <v>20</v>
      </c>
      <c r="BH73" s="12">
        <f>BH72+BG73</f>
        <v>219.89999999999995</v>
      </c>
      <c r="BJ73" s="20">
        <f t="shared" si="11"/>
        <v>0</v>
      </c>
      <c r="BK73" s="12">
        <f t="shared" si="12"/>
        <v>0</v>
      </c>
      <c r="BM73" s="12">
        <f t="shared" si="13"/>
        <v>1151.9299999999998</v>
      </c>
      <c r="BN73" s="12">
        <f t="shared" si="14"/>
        <v>57</v>
      </c>
      <c r="BO73" s="12">
        <f t="shared" si="15"/>
        <v>1140</v>
      </c>
      <c r="BP73" s="12">
        <f t="shared" si="16"/>
        <v>12659.299999999997</v>
      </c>
      <c r="BQ73" s="12">
        <f>MAX(BP$4:BP73)</f>
        <v>12659.299999999997</v>
      </c>
      <c r="BR73" s="8">
        <f t="shared" si="17"/>
        <v>0</v>
      </c>
      <c r="BS73" s="20">
        <f t="shared" si="18"/>
        <v>1</v>
      </c>
      <c r="BT73" s="20">
        <f t="shared" si="19"/>
        <v>0</v>
      </c>
    </row>
    <row r="74" spans="1:72" x14ac:dyDescent="0.3">
      <c r="A74" s="1">
        <v>42667</v>
      </c>
      <c r="B74" s="1">
        <v>42667</v>
      </c>
      <c r="C74" s="1" t="s">
        <v>44</v>
      </c>
      <c r="D74" s="3">
        <v>1545</v>
      </c>
      <c r="E74" s="3">
        <v>-200</v>
      </c>
      <c r="F74" s="3">
        <f>D74+E74</f>
        <v>1345</v>
      </c>
      <c r="G74" s="20">
        <f>B74-A74</f>
        <v>0</v>
      </c>
      <c r="H74" s="3" t="s">
        <v>38</v>
      </c>
      <c r="I74" s="20">
        <v>1</v>
      </c>
      <c r="J74" s="20">
        <v>13</v>
      </c>
      <c r="K74" s="20">
        <v>1</v>
      </c>
      <c r="L74" s="20">
        <f>IF(AND(F74&gt;=L$3,F74&lt;=L$4),0,1)</f>
        <v>1</v>
      </c>
      <c r="M74" s="20" t="s">
        <v>20</v>
      </c>
      <c r="N74" s="20">
        <v>7</v>
      </c>
      <c r="O74" s="20">
        <v>104080</v>
      </c>
      <c r="P74" s="20">
        <f>IF(M74="short",O74,O74+N74)</f>
        <v>104080</v>
      </c>
      <c r="Q74" s="20">
        <f>IF(M74="short",P74+Q$3,P74-Q$3)</f>
        <v>104080</v>
      </c>
      <c r="R74" s="20">
        <v>104867</v>
      </c>
      <c r="S74" s="20">
        <v>104014</v>
      </c>
      <c r="T74" s="19">
        <f>IF(M74="short",((R74-P74)+N74)/10,((P74-R74)+N74)/10)</f>
        <v>79.400000000000006</v>
      </c>
      <c r="U74" s="19">
        <f>IF(M74="long",((S74-O74)-N74)/10,((O74-S74)-N74)/10)</f>
        <v>5.9</v>
      </c>
      <c r="W74" s="19">
        <f>-T74+(Q$3/10)</f>
        <v>-79.400000000000006</v>
      </c>
      <c r="X74" s="19">
        <f>U74+(Q$3/10)</f>
        <v>5.9</v>
      </c>
      <c r="Y74" s="7">
        <f>IF(AND(M74="long",R74&lt;Q74),1, )</f>
        <v>0</v>
      </c>
      <c r="Z74" s="7">
        <f>IF(AND(M74="short",R74&gt;Q74),1, )</f>
        <v>1</v>
      </c>
      <c r="AA74" s="7">
        <f>Y74+Z74</f>
        <v>1</v>
      </c>
      <c r="AB74" s="7">
        <f>IF(OR(I74=1,K74=1),0,L74*AA74)</f>
        <v>0</v>
      </c>
      <c r="AC74" s="19">
        <f>IF(W74&lt;=-AC$3,-AC$3,0)</f>
        <v>-12</v>
      </c>
      <c r="AD74" s="7">
        <f t="shared" si="10"/>
        <v>1</v>
      </c>
      <c r="AE74" s="19">
        <f>IF(AND(AC74=0,U74&gt;=AE$3-(N74/10)),0,-AC$3*AA74)</f>
        <v>-12</v>
      </c>
      <c r="AF74" s="19">
        <f>IF(AND(AC74=0,X74&gt;AF$3),AF$3*AA74,AE74*AA74)</f>
        <v>-12</v>
      </c>
      <c r="AG74" s="19">
        <f>AG73+AF74</f>
        <v>-58</v>
      </c>
      <c r="AH74" s="7">
        <f>IF(AF74&gt;0,1, )</f>
        <v>0</v>
      </c>
      <c r="AI74" s="19">
        <f>IF(I74=1,AF74,)</f>
        <v>-12</v>
      </c>
      <c r="AJ74" s="19">
        <f>IF(K74=1,AF74, )</f>
        <v>-12</v>
      </c>
      <c r="AK74" s="19">
        <f>IF(L74=1, ,AF74)</f>
        <v>0</v>
      </c>
      <c r="AL74" s="19">
        <f>AB74*AF74</f>
        <v>0</v>
      </c>
      <c r="AM74" s="19">
        <f>AM73+AL74</f>
        <v>42</v>
      </c>
      <c r="AN74" s="20">
        <f>IF(AL74&gt;0,1, )</f>
        <v>0</v>
      </c>
      <c r="AP74" s="12">
        <f>IF(B74=B73,AP73,AS73*AP$3)</f>
        <v>317.94</v>
      </c>
      <c r="AQ74" s="12">
        <f>INT(AP74/AQ$3)</f>
        <v>26</v>
      </c>
      <c r="AR74" s="12">
        <f>AL74*AQ74</f>
        <v>0</v>
      </c>
      <c r="AS74" s="12">
        <f>AS73+AR74</f>
        <v>10858</v>
      </c>
      <c r="AT74" s="12">
        <f>MAX(AS$4:AS74)</f>
        <v>11698</v>
      </c>
      <c r="AU74" s="8">
        <f>(AS74-AT74)/AT74</f>
        <v>-7.1807146520772788E-2</v>
      </c>
      <c r="AW74" s="20">
        <v>104867</v>
      </c>
      <c r="AX74" s="20">
        <v>104014</v>
      </c>
      <c r="AY74" s="12">
        <f>IF(M74="long",((Q74-AW74)+N74)/10,((AW74-Q74)+N74)/10)</f>
        <v>79.400000000000006</v>
      </c>
      <c r="AZ74" s="20">
        <f>IF(AY74&gt;=(N74/10),1, )</f>
        <v>1</v>
      </c>
      <c r="BA74" s="12">
        <f>IF(AY74&gt;BA$3,BA$3,AY74*AZ74)</f>
        <v>20</v>
      </c>
      <c r="BB74" s="12">
        <f>IF(M74="long",((AX74-Q74)-N74)/10*AZ74,((Q74-AX74)-N74)/10*AZ74)</f>
        <v>5.9</v>
      </c>
      <c r="BC74" s="12">
        <f>IF(AND(BA74&lt;BA$3,BB74&gt;BC$3),BC$3,-BA74)</f>
        <v>-20</v>
      </c>
      <c r="BD74" s="12">
        <f>BD73+BC74</f>
        <v>55.300000000000068</v>
      </c>
      <c r="BE74" s="12">
        <f>BC74*I74</f>
        <v>-20</v>
      </c>
      <c r="BF74" s="12">
        <f>K74*BC74</f>
        <v>-20</v>
      </c>
      <c r="BG74" s="12">
        <f>AB74*BC74</f>
        <v>0</v>
      </c>
      <c r="BH74" s="12">
        <f>BH73+BG74</f>
        <v>219.89999999999995</v>
      </c>
      <c r="BJ74" s="20">
        <f t="shared" si="11"/>
        <v>1</v>
      </c>
      <c r="BK74" s="12">
        <f t="shared" si="12"/>
        <v>-20</v>
      </c>
      <c r="BM74" s="12">
        <f t="shared" si="13"/>
        <v>1151.9299999999998</v>
      </c>
      <c r="BN74" s="12">
        <f t="shared" si="14"/>
        <v>57</v>
      </c>
      <c r="BO74" s="12">
        <f t="shared" si="15"/>
        <v>0</v>
      </c>
      <c r="BP74" s="12">
        <f t="shared" si="16"/>
        <v>12659.299999999997</v>
      </c>
      <c r="BQ74" s="12">
        <f>MAX(BP$4:BP74)</f>
        <v>12659.299999999997</v>
      </c>
      <c r="BR74" s="8">
        <f t="shared" si="17"/>
        <v>0</v>
      </c>
      <c r="BS74" s="20">
        <f t="shared" si="18"/>
        <v>0</v>
      </c>
      <c r="BT74" s="20">
        <f t="shared" si="19"/>
        <v>0</v>
      </c>
    </row>
    <row r="75" spans="1:72" x14ac:dyDescent="0.3">
      <c r="A75" s="1">
        <v>42668</v>
      </c>
      <c r="B75" s="1">
        <v>42668</v>
      </c>
      <c r="C75" s="1" t="s">
        <v>44</v>
      </c>
      <c r="D75" s="3">
        <v>1750</v>
      </c>
      <c r="E75" s="3">
        <v>-200</v>
      </c>
      <c r="F75" s="3">
        <f>D75+E75</f>
        <v>1550</v>
      </c>
      <c r="G75" s="20">
        <f>B75-A75</f>
        <v>0</v>
      </c>
      <c r="H75" s="3" t="s">
        <v>38</v>
      </c>
      <c r="L75" s="20">
        <f>IF(AND(F75&gt;=L$3,F75&lt;=L$4),0,1)</f>
        <v>1</v>
      </c>
      <c r="M75" s="20" t="s">
        <v>21</v>
      </c>
      <c r="N75" s="20">
        <v>7</v>
      </c>
      <c r="O75" s="20">
        <v>104230</v>
      </c>
      <c r="P75" s="20">
        <f>IF(M75="short",O75,O75+N75)</f>
        <v>104237</v>
      </c>
      <c r="Q75" s="20">
        <f>IF(M75="short",P75+Q$3,P75-Q$3)</f>
        <v>104237</v>
      </c>
      <c r="R75" s="20">
        <v>104014</v>
      </c>
      <c r="S75" s="20">
        <v>104378</v>
      </c>
      <c r="T75" s="19">
        <f>IF(M75="short",((R75-P75)+N75)/10,((P75-R75)+N75)/10)</f>
        <v>23</v>
      </c>
      <c r="U75" s="19">
        <f>IF(M75="long",((S75-O75)-N75)/10,((O75-S75)-N75)/10)</f>
        <v>14.1</v>
      </c>
      <c r="W75" s="19">
        <f>-T75+(Q$3/10)</f>
        <v>-23</v>
      </c>
      <c r="X75" s="19">
        <f>U75+(Q$3/10)</f>
        <v>14.1</v>
      </c>
      <c r="Y75" s="7">
        <f>IF(AND(M75="long",R75&lt;Q75),1, )</f>
        <v>1</v>
      </c>
      <c r="Z75" s="7">
        <f>IF(AND(M75="short",R75&gt;Q75),1, )</f>
        <v>0</v>
      </c>
      <c r="AA75" s="7">
        <f>Y75+Z75</f>
        <v>1</v>
      </c>
      <c r="AB75" s="7">
        <f>IF(OR(I75=1,K75=1),0,L75*AA75)</f>
        <v>1</v>
      </c>
      <c r="AC75" s="19">
        <f>IF(W75&lt;=-AC$3,-AC$3,0)</f>
        <v>-12</v>
      </c>
      <c r="AD75" s="7">
        <f t="shared" si="10"/>
        <v>0</v>
      </c>
      <c r="AE75" s="19">
        <f>IF(AND(AC75=0,U75&gt;=AE$3-(N75/10)),0,-AC$3*AA75)</f>
        <v>-12</v>
      </c>
      <c r="AF75" s="19">
        <f>IF(AND(AC75=0,X75&gt;AF$3),AF$3*AA75,AE75*AA75)</f>
        <v>-12</v>
      </c>
      <c r="AG75" s="19">
        <f>AG74+AF75</f>
        <v>-70</v>
      </c>
      <c r="AH75" s="7">
        <f>IF(AF75&gt;0,1, )</f>
        <v>0</v>
      </c>
      <c r="AI75" s="19">
        <f>IF(I75=1,AF75,)</f>
        <v>0</v>
      </c>
      <c r="AJ75" s="19">
        <f>IF(K75=1,AF75, )</f>
        <v>0</v>
      </c>
      <c r="AK75" s="19">
        <f>IF(L75=1, ,AF75)</f>
        <v>0</v>
      </c>
      <c r="AL75" s="19">
        <f>AB75*AF75</f>
        <v>-12</v>
      </c>
      <c r="AM75" s="19">
        <f>AM74+AL75</f>
        <v>30</v>
      </c>
      <c r="AN75" s="20">
        <f>IF(AL75&gt;0,1, )</f>
        <v>0</v>
      </c>
      <c r="AP75" s="12">
        <f>IF(B75=B74,AP74,AS74*AP$3)</f>
        <v>325.74</v>
      </c>
      <c r="AQ75" s="12">
        <f>INT(AP75/AQ$3)</f>
        <v>27</v>
      </c>
      <c r="AR75" s="12">
        <f>AL75*AQ75</f>
        <v>-324</v>
      </c>
      <c r="AS75" s="12">
        <f>AS74+AR75</f>
        <v>10534</v>
      </c>
      <c r="AT75" s="12">
        <f>MAX(AS$4:AS75)</f>
        <v>11698</v>
      </c>
      <c r="AU75" s="8">
        <f>(AS75-AT75)/AT75</f>
        <v>-9.9504188750213718E-2</v>
      </c>
      <c r="AW75" s="20">
        <v>104223</v>
      </c>
      <c r="AX75" s="20">
        <v>104264</v>
      </c>
      <c r="AY75" s="12">
        <f>IF(M75="long",((Q75-AW75)+N75)/10,((AW75-Q75)+N75)/10)</f>
        <v>2.1</v>
      </c>
      <c r="AZ75" s="20">
        <f>IF(AY75&gt;=(N75/10),1, )</f>
        <v>1</v>
      </c>
      <c r="BA75" s="12">
        <f>IF(AY75&gt;BA$3,BA$3,AY75*AZ75)</f>
        <v>2.1</v>
      </c>
      <c r="BB75" s="12">
        <f>IF(M75="long",((AX75-Q75)-N75)/10*AZ75,((Q75-AX75)-N75)/10*AZ75)</f>
        <v>2</v>
      </c>
      <c r="BC75" s="12">
        <f>IF(AND(BA75&lt;BA$3,BB75&gt;BC$3),BC$3,-BA75)</f>
        <v>-2.1</v>
      </c>
      <c r="BD75" s="12">
        <f>BD74+BC75</f>
        <v>53.200000000000067</v>
      </c>
      <c r="BE75" s="12">
        <f>BC75*I75</f>
        <v>0</v>
      </c>
      <c r="BF75" s="12">
        <f>K75*BC75</f>
        <v>0</v>
      </c>
      <c r="BG75" s="12">
        <f>AB75*BC75</f>
        <v>-2.1</v>
      </c>
      <c r="BH75" s="12">
        <f>BH74+BG75</f>
        <v>217.79999999999995</v>
      </c>
      <c r="BJ75" s="20">
        <f t="shared" si="11"/>
        <v>1</v>
      </c>
      <c r="BK75" s="12">
        <f t="shared" si="12"/>
        <v>-2.1</v>
      </c>
      <c r="BM75" s="12">
        <f t="shared" si="13"/>
        <v>1265.9299999999998</v>
      </c>
      <c r="BN75" s="12">
        <f t="shared" si="14"/>
        <v>63</v>
      </c>
      <c r="BO75" s="12">
        <f t="shared" si="15"/>
        <v>-132.30000000000001</v>
      </c>
      <c r="BP75" s="12">
        <f t="shared" si="16"/>
        <v>12526.999999999998</v>
      </c>
      <c r="BQ75" s="12">
        <f>MAX(BP$4:BP75)</f>
        <v>12659.299999999997</v>
      </c>
      <c r="BR75" s="8">
        <f t="shared" si="17"/>
        <v>-1.0450814815985031E-2</v>
      </c>
      <c r="BS75" s="20">
        <f t="shared" si="18"/>
        <v>0</v>
      </c>
      <c r="BT75" s="20">
        <f t="shared" si="19"/>
        <v>-2.1</v>
      </c>
    </row>
    <row r="76" spans="1:72" x14ac:dyDescent="0.3">
      <c r="A76" s="1">
        <v>42668</v>
      </c>
      <c r="B76" s="1">
        <v>42669</v>
      </c>
      <c r="C76" s="1" t="s">
        <v>44</v>
      </c>
      <c r="D76" s="3">
        <v>330</v>
      </c>
      <c r="E76" s="3">
        <v>-200</v>
      </c>
      <c r="F76" s="3">
        <f>D76+E76</f>
        <v>130</v>
      </c>
      <c r="G76" s="20">
        <f>B76-A76</f>
        <v>1</v>
      </c>
      <c r="H76" s="3" t="s">
        <v>37</v>
      </c>
      <c r="K76" s="20">
        <v>1</v>
      </c>
      <c r="L76" s="20">
        <f>IF(AND(F76&gt;=L$3,F76&lt;=L$4),0,1)</f>
        <v>1</v>
      </c>
      <c r="M76" s="20" t="s">
        <v>20</v>
      </c>
      <c r="N76" s="20">
        <v>8</v>
      </c>
      <c r="O76" s="20">
        <v>76630</v>
      </c>
      <c r="P76" s="20">
        <f>IF(M76="short",O76,O76+N76)</f>
        <v>76630</v>
      </c>
      <c r="Q76" s="20">
        <f>IF(M76="short",P76+Q$3,P76-Q$3)</f>
        <v>76630</v>
      </c>
      <c r="R76" s="20">
        <v>77081</v>
      </c>
      <c r="S76" s="20">
        <v>76402</v>
      </c>
      <c r="T76" s="19">
        <f>IF(M76="short",((R76-P76)+N76)/10,((P76-R76)+N76)/10)</f>
        <v>45.9</v>
      </c>
      <c r="U76" s="19">
        <f>IF(M76="long",((S76-O76)-N76)/10,((O76-S76)-N76)/10)</f>
        <v>22</v>
      </c>
      <c r="W76" s="19">
        <f>-T76+(Q$3/10)</f>
        <v>-45.9</v>
      </c>
      <c r="X76" s="19">
        <f>U76+(Q$3/10)</f>
        <v>22</v>
      </c>
      <c r="Y76" s="7">
        <f>IF(AND(M76="long",R76&lt;Q76),1, )</f>
        <v>0</v>
      </c>
      <c r="Z76" s="7">
        <f>IF(AND(M76="short",R76&gt;Q76),1, )</f>
        <v>1</v>
      </c>
      <c r="AA76" s="7">
        <f>Y76+Z76</f>
        <v>1</v>
      </c>
      <c r="AB76" s="7">
        <f>IF(OR(I76=1,K76=1),0,L76*AA76)</f>
        <v>0</v>
      </c>
      <c r="AC76" s="19">
        <f>IF(W76&lt;=-AC$3,-AC$3,0)</f>
        <v>-12</v>
      </c>
      <c r="AD76" s="7">
        <f t="shared" si="10"/>
        <v>1</v>
      </c>
      <c r="AE76" s="19">
        <f>IF(AND(AC76=0,U76&gt;=AE$3-(N76/10)),0,-AC$3*AA76)</f>
        <v>-12</v>
      </c>
      <c r="AF76" s="19">
        <f>IF(AND(AC76=0,X76&gt;AF$3),AF$3*AA76,AE76*AA76)</f>
        <v>-12</v>
      </c>
      <c r="AG76" s="19">
        <f>AG75+AF76</f>
        <v>-82</v>
      </c>
      <c r="AH76" s="7">
        <f>IF(AF76&gt;0,1, )</f>
        <v>0</v>
      </c>
      <c r="AI76" s="19">
        <f>IF(I76=1,AF76,)</f>
        <v>0</v>
      </c>
      <c r="AJ76" s="19">
        <f>IF(K76=1,AF76, )</f>
        <v>-12</v>
      </c>
      <c r="AK76" s="19">
        <f>IF(L76=1, ,AF76)</f>
        <v>0</v>
      </c>
      <c r="AL76" s="19">
        <f>AB76*AF76</f>
        <v>0</v>
      </c>
      <c r="AM76" s="19">
        <f>AM75+AL76</f>
        <v>30</v>
      </c>
      <c r="AN76" s="20">
        <f>IF(AL76&gt;0,1, )</f>
        <v>0</v>
      </c>
      <c r="AP76" s="12">
        <f>IF(B76=B75,AP75,AS75*AP$3)</f>
        <v>316.02</v>
      </c>
      <c r="AQ76" s="12">
        <f>INT(AP76/AQ$3)</f>
        <v>26</v>
      </c>
      <c r="AR76" s="12">
        <f>AL76*AQ76</f>
        <v>0</v>
      </c>
      <c r="AS76" s="12">
        <f>AS75+AR76</f>
        <v>10534</v>
      </c>
      <c r="AT76" s="12">
        <f>MAX(AS$4:AS76)</f>
        <v>11698</v>
      </c>
      <c r="AU76" s="8">
        <f>(AS76-AT76)/AT76</f>
        <v>-9.9504188750213718E-2</v>
      </c>
      <c r="AW76" s="20">
        <v>77081</v>
      </c>
      <c r="AX76" s="20">
        <v>75791</v>
      </c>
      <c r="AY76" s="12">
        <f>IF(M76="long",((Q76-AW76)+N76)/10,((AW76-Q76)+N76)/10)</f>
        <v>45.9</v>
      </c>
      <c r="AZ76" s="20">
        <f>IF(AY76&gt;=(N76/10),1, )</f>
        <v>1</v>
      </c>
      <c r="BA76" s="12">
        <f>IF(AY76&gt;BA$3,BA$3,AY76*AZ76)</f>
        <v>20</v>
      </c>
      <c r="BB76" s="12">
        <f>IF(M76="long",((AX76-Q76)-N76)/10*AZ76,((Q76-AX76)-N76)/10*AZ76)</f>
        <v>83.1</v>
      </c>
      <c r="BC76" s="12">
        <f>IF(AND(BA76&lt;BA$3,BB76&gt;BC$3),BC$3,-BA76)</f>
        <v>-20</v>
      </c>
      <c r="BD76" s="12">
        <f>BD75+BC76</f>
        <v>33.200000000000067</v>
      </c>
      <c r="BE76" s="12">
        <f>BC76*I76</f>
        <v>0</v>
      </c>
      <c r="BF76" s="12">
        <f>K76*BC76</f>
        <v>-20</v>
      </c>
      <c r="BG76" s="12">
        <f>AB76*BC76</f>
        <v>0</v>
      </c>
      <c r="BH76" s="12">
        <f>BH75+BG76</f>
        <v>217.79999999999995</v>
      </c>
      <c r="BJ76" s="20">
        <f t="shared" si="11"/>
        <v>1</v>
      </c>
      <c r="BK76" s="12">
        <f t="shared" si="12"/>
        <v>-20</v>
      </c>
      <c r="BM76" s="12">
        <f t="shared" si="13"/>
        <v>1252.6999999999998</v>
      </c>
      <c r="BN76" s="12">
        <f t="shared" si="14"/>
        <v>62</v>
      </c>
      <c r="BO76" s="12">
        <f t="shared" si="15"/>
        <v>0</v>
      </c>
      <c r="BP76" s="12">
        <f t="shared" si="16"/>
        <v>12526.999999999998</v>
      </c>
      <c r="BQ76" s="12">
        <f>MAX(BP$4:BP76)</f>
        <v>12659.299999999997</v>
      </c>
      <c r="BR76" s="8">
        <f t="shared" si="17"/>
        <v>-1.0450814815985031E-2</v>
      </c>
      <c r="BS76" s="20">
        <f t="shared" si="18"/>
        <v>0</v>
      </c>
      <c r="BT76" s="20">
        <f t="shared" si="19"/>
        <v>0</v>
      </c>
    </row>
    <row r="77" spans="1:72" x14ac:dyDescent="0.3">
      <c r="A77" s="1">
        <v>42669</v>
      </c>
      <c r="B77" s="1">
        <v>42669</v>
      </c>
      <c r="C77" s="1" t="s">
        <v>45</v>
      </c>
      <c r="D77" s="3">
        <v>915</v>
      </c>
      <c r="E77" s="3">
        <v>100</v>
      </c>
      <c r="F77" s="3">
        <f>D77+E77</f>
        <v>1015</v>
      </c>
      <c r="G77" s="20">
        <f>B77-A77</f>
        <v>0</v>
      </c>
      <c r="H77" s="3" t="s">
        <v>17</v>
      </c>
      <c r="L77" s="20">
        <f>IF(AND(F77&gt;=L$3,F77&lt;=L$4),0,1)</f>
        <v>1</v>
      </c>
      <c r="M77" s="20" t="s">
        <v>20</v>
      </c>
      <c r="N77" s="20">
        <v>7</v>
      </c>
      <c r="O77" s="20">
        <v>109270</v>
      </c>
      <c r="P77" s="20">
        <f>IF(M77="short",O77,O77+N77)</f>
        <v>109270</v>
      </c>
      <c r="Q77" s="20">
        <f>IF(M77="short",P77+Q$3,P77-Q$3)</f>
        <v>109270</v>
      </c>
      <c r="R77" s="20">
        <v>109324</v>
      </c>
      <c r="S77" s="20">
        <v>109106</v>
      </c>
      <c r="T77" s="19">
        <f>IF(M77="short",((R77-P77)+N77)/10,((P77-R77)+N77)/10)</f>
        <v>6.1</v>
      </c>
      <c r="U77" s="19">
        <f>IF(M77="long",((S77-O77)-N77)/10,((O77-S77)-N77)/10)</f>
        <v>15.7</v>
      </c>
      <c r="W77" s="19">
        <f>-T77+(Q$3/10)</f>
        <v>-6.1</v>
      </c>
      <c r="X77" s="19">
        <f>U77+(Q$3/10)</f>
        <v>15.7</v>
      </c>
      <c r="Y77" s="7">
        <f>IF(AND(M77="long",R77&lt;Q77),1, )</f>
        <v>0</v>
      </c>
      <c r="Z77" s="7">
        <f>IF(AND(M77="short",R77&gt;Q77),1, )</f>
        <v>1</v>
      </c>
      <c r="AA77" s="7">
        <f>Y77+Z77</f>
        <v>1</v>
      </c>
      <c r="AB77" s="7">
        <f>IF(OR(I77=1,K77=1),0,L77*AA77)</f>
        <v>1</v>
      </c>
      <c r="AC77" s="19">
        <f>IF(W77&lt;=-AC$3,-AC$3,0)</f>
        <v>0</v>
      </c>
      <c r="AD77" s="7">
        <f t="shared" si="10"/>
        <v>0</v>
      </c>
      <c r="AE77" s="19">
        <f>IF(AND(AC77=0,U77&gt;=AE$3-(N77/10)),0,-AC$3*AA77)</f>
        <v>-12</v>
      </c>
      <c r="AF77" s="19">
        <f>IF(AND(AC77=0,X77&gt;AF$3),AF$3*AA77,AE77*AA77)</f>
        <v>10</v>
      </c>
      <c r="AG77" s="19">
        <f>AG76+AF77</f>
        <v>-72</v>
      </c>
      <c r="AH77" s="7">
        <f>IF(AF77&gt;0,1, )</f>
        <v>1</v>
      </c>
      <c r="AI77" s="19">
        <f>IF(I77=1,AF77,)</f>
        <v>0</v>
      </c>
      <c r="AJ77" s="19">
        <f>IF(K77=1,AF77, )</f>
        <v>0</v>
      </c>
      <c r="AK77" s="19">
        <f>IF(L77=1, ,AF77)</f>
        <v>0</v>
      </c>
      <c r="AL77" s="19">
        <f>AB77*AF77</f>
        <v>10</v>
      </c>
      <c r="AM77" s="19">
        <f>AM76+AL77</f>
        <v>40</v>
      </c>
      <c r="AN77" s="20">
        <f>IF(AL77&gt;0,1, )</f>
        <v>1</v>
      </c>
      <c r="AP77" s="12">
        <f>IF(B77=B76,AP76,AS76*AP$3)</f>
        <v>316.02</v>
      </c>
      <c r="AQ77" s="12">
        <f>INT(AP77/AQ$3)</f>
        <v>26</v>
      </c>
      <c r="AR77" s="12">
        <f>AL77*AQ77</f>
        <v>260</v>
      </c>
      <c r="AS77" s="12">
        <f>AS76+AR77</f>
        <v>10794</v>
      </c>
      <c r="AT77" s="12">
        <f>MAX(AS$4:AS77)</f>
        <v>11698</v>
      </c>
      <c r="AU77" s="8">
        <f>(AS77-AT77)/AT77</f>
        <v>-7.7278167208069751E-2</v>
      </c>
      <c r="AW77" s="20">
        <v>109324</v>
      </c>
      <c r="AX77" s="20">
        <v>109106</v>
      </c>
      <c r="AY77" s="12">
        <f>IF(M77="long",((Q77-AW77)+N77)/10,((AW77-Q77)+N77)/10)</f>
        <v>6.1</v>
      </c>
      <c r="AZ77" s="20">
        <f>IF(AY77&gt;=(N77/10),1, )</f>
        <v>1</v>
      </c>
      <c r="BA77" s="12">
        <f>IF(AY77&gt;BA$3,BA$3,AY77*AZ77)</f>
        <v>6.1</v>
      </c>
      <c r="BB77" s="12">
        <f>IF(M77="long",((AX77-Q77)-N77)/10*AZ77,((Q77-AX77)-N77)/10*AZ77)</f>
        <v>15.7</v>
      </c>
      <c r="BC77" s="12">
        <f>IF(AND(BA77&lt;BA$3,BB77&gt;BC$3),BC$3,-BA77)</f>
        <v>-6.1</v>
      </c>
      <c r="BD77" s="12">
        <f>BD76+BC77</f>
        <v>27.100000000000065</v>
      </c>
      <c r="BE77" s="12">
        <f>BC77*I77</f>
        <v>0</v>
      </c>
      <c r="BF77" s="12">
        <f>K77*BC77</f>
        <v>0</v>
      </c>
      <c r="BG77" s="12">
        <f>AB77*BC77</f>
        <v>-6.1</v>
      </c>
      <c r="BH77" s="12">
        <f>BH76+BG77</f>
        <v>211.69999999999996</v>
      </c>
      <c r="BJ77" s="20">
        <f t="shared" si="11"/>
        <v>1</v>
      </c>
      <c r="BK77" s="12">
        <f t="shared" si="12"/>
        <v>-6.1</v>
      </c>
      <c r="BM77" s="12">
        <f t="shared" si="13"/>
        <v>1252.6999999999998</v>
      </c>
      <c r="BN77" s="12">
        <f t="shared" si="14"/>
        <v>62</v>
      </c>
      <c r="BO77" s="12">
        <f t="shared" si="15"/>
        <v>-378.2</v>
      </c>
      <c r="BP77" s="12">
        <f t="shared" si="16"/>
        <v>12148.799999999997</v>
      </c>
      <c r="BQ77" s="12">
        <f>MAX(BP$4:BP77)</f>
        <v>12659.299999999997</v>
      </c>
      <c r="BR77" s="8">
        <f t="shared" si="17"/>
        <v>-4.0326084380652966E-2</v>
      </c>
      <c r="BS77" s="20">
        <f t="shared" si="18"/>
        <v>0</v>
      </c>
      <c r="BT77" s="20">
        <f t="shared" si="19"/>
        <v>-6.1</v>
      </c>
    </row>
    <row r="78" spans="1:72" x14ac:dyDescent="0.3">
      <c r="A78" s="1">
        <v>42669</v>
      </c>
      <c r="B78" s="1">
        <v>42669</v>
      </c>
      <c r="C78" s="1" t="s">
        <v>44</v>
      </c>
      <c r="D78" s="3">
        <v>1700</v>
      </c>
      <c r="E78" s="3">
        <v>-200</v>
      </c>
      <c r="F78" s="3">
        <f>D78+E78</f>
        <v>1500</v>
      </c>
      <c r="G78" s="20">
        <f>B78-A78</f>
        <v>0</v>
      </c>
      <c r="H78" s="3" t="s">
        <v>37</v>
      </c>
      <c r="L78" s="20">
        <f>IF(AND(F78&gt;=L$3,F78&lt;=L$4),0,1)</f>
        <v>1</v>
      </c>
      <c r="M78" s="20" t="s">
        <v>21</v>
      </c>
      <c r="N78" s="20">
        <v>8</v>
      </c>
      <c r="O78" s="20">
        <v>76470</v>
      </c>
      <c r="P78" s="20">
        <f>IF(M78="short",O78,O78+N78)</f>
        <v>76478</v>
      </c>
      <c r="Q78" s="20">
        <f>IF(M78="short",P78+Q$3,P78-Q$3)</f>
        <v>76478</v>
      </c>
      <c r="R78" s="20">
        <v>76402</v>
      </c>
      <c r="S78" s="20">
        <v>76697</v>
      </c>
      <c r="T78" s="19">
        <f>IF(M78="short",((R78-P78)+N78)/10,((P78-R78)+N78)/10)</f>
        <v>8.4</v>
      </c>
      <c r="U78" s="19">
        <f>IF(M78="long",((S78-O78)-N78)/10,((O78-S78)-N78)/10)</f>
        <v>21.9</v>
      </c>
      <c r="W78" s="19">
        <f>-T78+(Q$3/10)</f>
        <v>-8.4</v>
      </c>
      <c r="X78" s="19">
        <f>U78+(Q$3/10)</f>
        <v>21.9</v>
      </c>
      <c r="Y78" s="7">
        <f>IF(AND(M78="long",R78&lt;Q78),1, )</f>
        <v>1</v>
      </c>
      <c r="Z78" s="7">
        <f>IF(AND(M78="short",R78&gt;Q78),1, )</f>
        <v>0</v>
      </c>
      <c r="AA78" s="7">
        <f>Y78+Z78</f>
        <v>1</v>
      </c>
      <c r="AB78" s="7">
        <f>IF(OR(I78=1,K78=1),0,L78*AA78)</f>
        <v>1</v>
      </c>
      <c r="AC78" s="19">
        <f>IF(W78&lt;=-AC$3,-AC$3,0)</f>
        <v>0</v>
      </c>
      <c r="AD78" s="7">
        <f t="shared" si="10"/>
        <v>0</v>
      </c>
      <c r="AE78" s="19">
        <f>IF(AND(AC78=0,U78&gt;=AE$3-(N78/10)),0,-AC$3*AA78)</f>
        <v>0</v>
      </c>
      <c r="AF78" s="19">
        <f>IF(AND(AC78=0,X78&gt;AF$3),AF$3*AA78,AE78*AA78)</f>
        <v>10</v>
      </c>
      <c r="AG78" s="19">
        <f>AG77+AF78</f>
        <v>-62</v>
      </c>
      <c r="AH78" s="7">
        <f>IF(AF78&gt;0,1, )</f>
        <v>1</v>
      </c>
      <c r="AI78" s="19">
        <f>IF(I78=1,AF78,)</f>
        <v>0</v>
      </c>
      <c r="AJ78" s="19">
        <f>IF(K78=1,AF78, )</f>
        <v>0</v>
      </c>
      <c r="AK78" s="19">
        <f>IF(L78=1, ,AF78)</f>
        <v>0</v>
      </c>
      <c r="AL78" s="19">
        <f>AB78*AF78</f>
        <v>10</v>
      </c>
      <c r="AM78" s="19">
        <f>AM77+AL78</f>
        <v>50</v>
      </c>
      <c r="AN78" s="20">
        <f>IF(AL78&gt;0,1, )</f>
        <v>1</v>
      </c>
      <c r="AP78" s="12">
        <f>IF(B78=B77,AP77,AS77*AP$3)</f>
        <v>316.02</v>
      </c>
      <c r="AQ78" s="12">
        <f>INT(AP78/AQ$3)</f>
        <v>26</v>
      </c>
      <c r="AR78" s="12">
        <f>AL78*AQ78</f>
        <v>260</v>
      </c>
      <c r="AS78" s="12">
        <f>AS77+AR78</f>
        <v>11054</v>
      </c>
      <c r="AT78" s="12">
        <f>MAX(AS$4:AS78)</f>
        <v>11698</v>
      </c>
      <c r="AU78" s="8">
        <f>(AS78-AT78)/AT78</f>
        <v>-5.5052145665925797E-2</v>
      </c>
      <c r="AW78" s="20">
        <v>76402</v>
      </c>
      <c r="AX78" s="20">
        <v>76697</v>
      </c>
      <c r="AY78" s="12">
        <f>IF(M78="long",((Q78-AW78)+N78)/10,((AW78-Q78)+N78)/10)</f>
        <v>8.4</v>
      </c>
      <c r="AZ78" s="20">
        <f>IF(AY78&gt;=(N78/10),1, )</f>
        <v>1</v>
      </c>
      <c r="BA78" s="12">
        <f>IF(AY78&gt;BA$3,BA$3,AY78*AZ78)</f>
        <v>8.4</v>
      </c>
      <c r="BB78" s="12">
        <f>IF(M78="long",((AX78-Q78)-N78)/10*AZ78,((Q78-AX78)-N78)/10*AZ78)</f>
        <v>21.1</v>
      </c>
      <c r="BC78" s="12">
        <f>IF(AND(BA78&lt;BA$3,BB78&gt;BC$3),BC$3,-BA78)</f>
        <v>20</v>
      </c>
      <c r="BD78" s="12">
        <f>BD77+BC78</f>
        <v>47.100000000000065</v>
      </c>
      <c r="BE78" s="12">
        <f>BC78*I78</f>
        <v>0</v>
      </c>
      <c r="BF78" s="12">
        <f>K78*BC78</f>
        <v>0</v>
      </c>
      <c r="BG78" s="12">
        <f>AB78*BC78</f>
        <v>20</v>
      </c>
      <c r="BH78" s="12">
        <f>BH77+BG78</f>
        <v>231.69999999999996</v>
      </c>
      <c r="BJ78" s="20">
        <f t="shared" si="11"/>
        <v>0</v>
      </c>
      <c r="BK78" s="12">
        <f t="shared" si="12"/>
        <v>0</v>
      </c>
      <c r="BM78" s="12">
        <f t="shared" si="13"/>
        <v>1252.6999999999998</v>
      </c>
      <c r="BN78" s="12">
        <f t="shared" si="14"/>
        <v>62</v>
      </c>
      <c r="BO78" s="12">
        <f t="shared" si="15"/>
        <v>1240</v>
      </c>
      <c r="BP78" s="12">
        <f t="shared" si="16"/>
        <v>13388.799999999997</v>
      </c>
      <c r="BQ78" s="12">
        <f>MAX(BP$4:BP78)</f>
        <v>13388.799999999997</v>
      </c>
      <c r="BR78" s="8">
        <f t="shared" si="17"/>
        <v>0</v>
      </c>
      <c r="BS78" s="20">
        <f t="shared" si="18"/>
        <v>1</v>
      </c>
      <c r="BT78" s="20">
        <f t="shared" si="19"/>
        <v>0</v>
      </c>
    </row>
    <row r="79" spans="1:72" x14ac:dyDescent="0.3">
      <c r="A79" s="1">
        <v>42670</v>
      </c>
      <c r="B79" s="1">
        <v>42670</v>
      </c>
      <c r="C79" s="1" t="s">
        <v>45</v>
      </c>
      <c r="D79" s="3">
        <v>830</v>
      </c>
      <c r="E79" s="3">
        <v>100</v>
      </c>
      <c r="F79" s="3">
        <f>D79+E79</f>
        <v>930</v>
      </c>
      <c r="G79" s="20">
        <f>B79-A79</f>
        <v>0</v>
      </c>
      <c r="H79" s="3" t="s">
        <v>17</v>
      </c>
      <c r="L79" s="20">
        <f>IF(AND(F79&gt;=L$3,F79&lt;=L$4),0,1)</f>
        <v>1</v>
      </c>
      <c r="M79" s="20" t="s">
        <v>20</v>
      </c>
      <c r="N79" s="20">
        <v>7</v>
      </c>
      <c r="O79" s="20">
        <v>109170</v>
      </c>
      <c r="P79" s="20">
        <f>IF(M79="short",O79,O79+N79)</f>
        <v>109170</v>
      </c>
      <c r="Q79" s="20">
        <f>IF(M79="short",P79+Q$3,P79-Q$3)</f>
        <v>109170</v>
      </c>
      <c r="R79" s="20">
        <v>109197</v>
      </c>
      <c r="S79" s="20">
        <v>109071</v>
      </c>
      <c r="T79" s="19">
        <f>IF(M79="short",((R79-P79)+N79)/10,((P79-R79)+N79)/10)</f>
        <v>3.4</v>
      </c>
      <c r="U79" s="19">
        <f>IF(M79="long",((S79-O79)-N79)/10,((O79-S79)-N79)/10)</f>
        <v>9.1999999999999993</v>
      </c>
      <c r="W79" s="19">
        <f>-T79+(Q$3/10)</f>
        <v>-3.4</v>
      </c>
      <c r="X79" s="19">
        <f>U79+(Q$3/10)</f>
        <v>9.1999999999999993</v>
      </c>
      <c r="Y79" s="7">
        <f>IF(AND(M79="long",R79&lt;Q79),1, )</f>
        <v>0</v>
      </c>
      <c r="Z79" s="7">
        <f>IF(AND(M79="short",R79&gt;Q79),1, )</f>
        <v>1</v>
      </c>
      <c r="AA79" s="7">
        <f>Y79+Z79</f>
        <v>1</v>
      </c>
      <c r="AB79" s="7">
        <f>IF(OR(I79=1,K79=1),0,L79*AA79)</f>
        <v>1</v>
      </c>
      <c r="AC79" s="19">
        <f>IF(W79&lt;=-AC$3,-AC$3,0)</f>
        <v>0</v>
      </c>
      <c r="AD79" s="7">
        <f t="shared" si="10"/>
        <v>0</v>
      </c>
      <c r="AE79" s="19">
        <f>IF(AND(AC79=0,U79&gt;=AE$3-(N79/10)),0,-AC$3*AA79)</f>
        <v>-12</v>
      </c>
      <c r="AF79" s="19">
        <f>IF(AND(AC79=0,X79&gt;AF$3),AF$3*AA79,AE79*AA79)</f>
        <v>-12</v>
      </c>
      <c r="AG79" s="19">
        <f>AG78+AF79</f>
        <v>-74</v>
      </c>
      <c r="AH79" s="7">
        <f>IF(AF79&gt;0,1, )</f>
        <v>0</v>
      </c>
      <c r="AI79" s="19">
        <f>IF(I79=1,AF79,)</f>
        <v>0</v>
      </c>
      <c r="AJ79" s="19">
        <f>IF(K79=1,AF79, )</f>
        <v>0</v>
      </c>
      <c r="AK79" s="19">
        <f>IF(L79=1, ,AF79)</f>
        <v>0</v>
      </c>
      <c r="AL79" s="19">
        <f>AB79*AF79</f>
        <v>-12</v>
      </c>
      <c r="AM79" s="19">
        <f>AM78+AL79</f>
        <v>38</v>
      </c>
      <c r="AN79" s="20">
        <f>IF(AL79&gt;0,1, )</f>
        <v>0</v>
      </c>
      <c r="AP79" s="12">
        <f>IF(B79=B78,AP78,AS78*AP$3)</f>
        <v>331.62</v>
      </c>
      <c r="AQ79" s="12">
        <f>INT(AP79/AQ$3)</f>
        <v>27</v>
      </c>
      <c r="AR79" s="12">
        <f>AL79*AQ79</f>
        <v>-324</v>
      </c>
      <c r="AS79" s="12">
        <f>AS78+AR79</f>
        <v>10730</v>
      </c>
      <c r="AT79" s="12">
        <f>MAX(AS$4:AS79)</f>
        <v>11698</v>
      </c>
      <c r="AU79" s="8">
        <f>(AS79-AT79)/AT79</f>
        <v>-8.2749187895366727E-2</v>
      </c>
      <c r="AW79" s="20">
        <v>109197</v>
      </c>
      <c r="AX79" s="20">
        <v>109071</v>
      </c>
      <c r="AY79" s="12">
        <f>IF(M79="long",((Q79-AW79)+N79)/10,((AW79-Q79)+N79)/10)</f>
        <v>3.4</v>
      </c>
      <c r="AZ79" s="20">
        <f>IF(AY79&gt;=(N79/10),1, )</f>
        <v>1</v>
      </c>
      <c r="BA79" s="12">
        <f>IF(AY79&gt;BA$3,BA$3,AY79*AZ79)</f>
        <v>3.4</v>
      </c>
      <c r="BB79" s="12">
        <f>IF(M79="long",((AX79-Q79)-N79)/10*AZ79,((Q79-AX79)-N79)/10*AZ79)</f>
        <v>9.1999999999999993</v>
      </c>
      <c r="BC79" s="12">
        <f>IF(AND(BA79&lt;BA$3,BB79&gt;BC$3),BC$3,-BA79)</f>
        <v>-3.4</v>
      </c>
      <c r="BD79" s="12">
        <f>BD78+BC79</f>
        <v>43.700000000000067</v>
      </c>
      <c r="BE79" s="12">
        <f>BC79*I79</f>
        <v>0</v>
      </c>
      <c r="BF79" s="12">
        <f>K79*BC79</f>
        <v>0</v>
      </c>
      <c r="BG79" s="12">
        <f>AB79*BC79</f>
        <v>-3.4</v>
      </c>
      <c r="BH79" s="12">
        <f>BH78+BG79</f>
        <v>228.29999999999995</v>
      </c>
      <c r="BJ79" s="20">
        <f t="shared" si="11"/>
        <v>1</v>
      </c>
      <c r="BK79" s="12">
        <f t="shared" si="12"/>
        <v>-3.4</v>
      </c>
      <c r="BM79" s="12">
        <f t="shared" si="13"/>
        <v>1338.8799999999999</v>
      </c>
      <c r="BN79" s="12">
        <f t="shared" si="14"/>
        <v>66</v>
      </c>
      <c r="BO79" s="12">
        <f t="shared" si="15"/>
        <v>-224.4</v>
      </c>
      <c r="BP79" s="12">
        <f t="shared" si="16"/>
        <v>13164.399999999998</v>
      </c>
      <c r="BQ79" s="12">
        <f>MAX(BP$4:BP79)</f>
        <v>13388.799999999997</v>
      </c>
      <c r="BR79" s="8">
        <f t="shared" si="17"/>
        <v>-1.6760277246653896E-2</v>
      </c>
      <c r="BS79" s="20">
        <f t="shared" si="18"/>
        <v>0</v>
      </c>
      <c r="BT79" s="20">
        <f t="shared" si="19"/>
        <v>-3.4</v>
      </c>
    </row>
    <row r="80" spans="1:72" x14ac:dyDescent="0.3">
      <c r="A80" s="1">
        <v>42670</v>
      </c>
      <c r="B80" s="1">
        <v>42670</v>
      </c>
      <c r="C80" s="1" t="s">
        <v>44</v>
      </c>
      <c r="D80" s="3">
        <v>1535</v>
      </c>
      <c r="E80" s="3">
        <v>-200</v>
      </c>
      <c r="F80" s="3">
        <f>D80+E80</f>
        <v>1335</v>
      </c>
      <c r="G80" s="20">
        <f>B80-A80</f>
        <v>0</v>
      </c>
      <c r="H80" s="3" t="s">
        <v>38</v>
      </c>
      <c r="I80" s="20">
        <v>1</v>
      </c>
      <c r="J80" s="20">
        <v>13</v>
      </c>
      <c r="L80" s="20">
        <f>IF(AND(F80&gt;=L$3,F80&lt;=L$4),0,1)</f>
        <v>1</v>
      </c>
      <c r="M80" s="20" t="s">
        <v>20</v>
      </c>
      <c r="N80" s="20">
        <v>7</v>
      </c>
      <c r="O80" s="20">
        <v>104780</v>
      </c>
      <c r="P80" s="20">
        <f>IF(M80="short",O80,O80+N80)</f>
        <v>104780</v>
      </c>
      <c r="Q80" s="20">
        <f>IF(M80="short",P80+Q$3,P80-Q$3)</f>
        <v>104780</v>
      </c>
      <c r="R80" s="20">
        <v>105525</v>
      </c>
      <c r="S80" s="20">
        <v>104449</v>
      </c>
      <c r="T80" s="19">
        <f>IF(M80="short",((R80-P80)+N80)/10,((P80-R80)+N80)/10)</f>
        <v>75.2</v>
      </c>
      <c r="U80" s="19">
        <f>IF(M80="long",((S80-O80)-N80)/10,((O80-S80)-N80)/10)</f>
        <v>32.4</v>
      </c>
      <c r="W80" s="19">
        <f>-T80+(Q$3/10)</f>
        <v>-75.2</v>
      </c>
      <c r="X80" s="19">
        <f>U80+(Q$3/10)</f>
        <v>32.4</v>
      </c>
      <c r="Y80" s="7">
        <f>IF(AND(M80="long",R80&lt;Q80),1, )</f>
        <v>0</v>
      </c>
      <c r="Z80" s="7">
        <f>IF(AND(M80="short",R80&gt;Q80),1, )</f>
        <v>1</v>
      </c>
      <c r="AA80" s="7">
        <f>Y80+Z80</f>
        <v>1</v>
      </c>
      <c r="AB80" s="7">
        <f>IF(OR(I80=1,K80=1),0,L80*AA80)</f>
        <v>0</v>
      </c>
      <c r="AC80" s="19">
        <f>IF(W80&lt;=-AC$3,-AC$3,0)</f>
        <v>-12</v>
      </c>
      <c r="AD80" s="7">
        <f t="shared" si="10"/>
        <v>0</v>
      </c>
      <c r="AE80" s="19">
        <f>IF(AND(AC80=0,U80&gt;=AE$3-(N80/10)),0,-AC$3*AA80)</f>
        <v>-12</v>
      </c>
      <c r="AF80" s="19">
        <f>IF(AND(AC80=0,X80&gt;AF$3),AF$3*AA80,AE80*AA80)</f>
        <v>-12</v>
      </c>
      <c r="AG80" s="19">
        <f>AG79+AF80</f>
        <v>-86</v>
      </c>
      <c r="AH80" s="7">
        <f>IF(AF80&gt;0,1, )</f>
        <v>0</v>
      </c>
      <c r="AI80" s="19">
        <f>IF(I80=1,AF80,)</f>
        <v>-12</v>
      </c>
      <c r="AJ80" s="19">
        <f>IF(K80=1,AF80, )</f>
        <v>0</v>
      </c>
      <c r="AK80" s="19">
        <f>IF(L80=1, ,AF80)</f>
        <v>0</v>
      </c>
      <c r="AL80" s="19">
        <f>AB80*AF80</f>
        <v>0</v>
      </c>
      <c r="AM80" s="19">
        <f>AM79+AL80</f>
        <v>38</v>
      </c>
      <c r="AN80" s="20">
        <f>IF(AL80&gt;0,1, )</f>
        <v>0</v>
      </c>
      <c r="AP80" s="12">
        <f>IF(B80=B79,AP79,AS79*AP$3)</f>
        <v>331.62</v>
      </c>
      <c r="AQ80" s="12">
        <f>INT(AP80/AQ$3)</f>
        <v>27</v>
      </c>
      <c r="AR80" s="12">
        <f>AL80*AQ80</f>
        <v>0</v>
      </c>
      <c r="AS80" s="12">
        <f>AS79+AR80</f>
        <v>10730</v>
      </c>
      <c r="AT80" s="12">
        <f>MAX(AS$4:AS80)</f>
        <v>11698</v>
      </c>
      <c r="AU80" s="8">
        <f>(AS80-AT80)/AT80</f>
        <v>-8.2749187895366727E-2</v>
      </c>
      <c r="AW80" s="20">
        <v>104822</v>
      </c>
      <c r="AX80" s="20">
        <v>104747</v>
      </c>
      <c r="AY80" s="12">
        <f>IF(M80="long",((Q80-AW80)+N80)/10,((AW80-Q80)+N80)/10)</f>
        <v>4.9000000000000004</v>
      </c>
      <c r="AZ80" s="20">
        <f>IF(AY80&gt;=(N80/10),1, )</f>
        <v>1</v>
      </c>
      <c r="BA80" s="12">
        <f>IF(AY80&gt;BA$3,BA$3,AY80*AZ80)</f>
        <v>4.9000000000000004</v>
      </c>
      <c r="BB80" s="12">
        <f>IF(M80="long",((AX80-Q80)-N80)/10*AZ80,((Q80-AX80)-N80)/10*AZ80)</f>
        <v>2.6</v>
      </c>
      <c r="BC80" s="12">
        <f>IF(AND(BA80&lt;BA$3,BB80&gt;BC$3),BC$3,-BA80)</f>
        <v>-4.9000000000000004</v>
      </c>
      <c r="BD80" s="12">
        <f>BD79+BC80</f>
        <v>38.800000000000068</v>
      </c>
      <c r="BE80" s="12">
        <f>BC80*I80</f>
        <v>-4.9000000000000004</v>
      </c>
      <c r="BF80" s="12">
        <f>K80*BC80</f>
        <v>0</v>
      </c>
      <c r="BG80" s="12">
        <f>AB80*BC80</f>
        <v>0</v>
      </c>
      <c r="BH80" s="12">
        <f>BH79+BG80</f>
        <v>228.29999999999995</v>
      </c>
      <c r="BJ80" s="20">
        <f t="shared" si="11"/>
        <v>1</v>
      </c>
      <c r="BK80" s="12">
        <f t="shared" si="12"/>
        <v>-4.9000000000000004</v>
      </c>
      <c r="BM80" s="12">
        <f t="shared" si="13"/>
        <v>1338.8799999999999</v>
      </c>
      <c r="BN80" s="12">
        <f t="shared" si="14"/>
        <v>66</v>
      </c>
      <c r="BO80" s="12">
        <f t="shared" si="15"/>
        <v>0</v>
      </c>
      <c r="BP80" s="12">
        <f t="shared" si="16"/>
        <v>13164.399999999998</v>
      </c>
      <c r="BQ80" s="12">
        <f>MAX(BP$4:BP80)</f>
        <v>13388.799999999997</v>
      </c>
      <c r="BR80" s="8">
        <f t="shared" si="17"/>
        <v>-1.6760277246653896E-2</v>
      </c>
      <c r="BS80" s="20">
        <f t="shared" si="18"/>
        <v>0</v>
      </c>
      <c r="BT80" s="20">
        <f t="shared" si="19"/>
        <v>0</v>
      </c>
    </row>
    <row r="81" spans="1:72" x14ac:dyDescent="0.3">
      <c r="A81" s="1">
        <v>42670</v>
      </c>
      <c r="B81" s="1">
        <v>42670</v>
      </c>
      <c r="C81" s="1" t="s">
        <v>44</v>
      </c>
      <c r="D81" s="3">
        <v>1640</v>
      </c>
      <c r="E81" s="3">
        <v>-200</v>
      </c>
      <c r="F81" s="3">
        <f>D81+E81</f>
        <v>1440</v>
      </c>
      <c r="G81" s="20">
        <f>B81-A81</f>
        <v>0</v>
      </c>
      <c r="H81" s="3" t="s">
        <v>37</v>
      </c>
      <c r="I81" s="20">
        <v>1</v>
      </c>
      <c r="J81" s="20">
        <v>19</v>
      </c>
      <c r="L81" s="20">
        <f>IF(AND(F81&gt;=L$3,F81&lt;=L$4),0,1)</f>
        <v>1</v>
      </c>
      <c r="M81" s="20" t="s">
        <v>21</v>
      </c>
      <c r="N81" s="20">
        <v>8</v>
      </c>
      <c r="O81" s="20">
        <v>76030</v>
      </c>
      <c r="P81" s="20">
        <f>IF(M81="short",O81,O81+N81)</f>
        <v>76038</v>
      </c>
      <c r="Q81" s="20">
        <f>IF(M81="short",P81+Q$3,P81-Q$3)</f>
        <v>76038</v>
      </c>
      <c r="R81" s="20">
        <v>76030</v>
      </c>
      <c r="S81" s="20">
        <v>76143</v>
      </c>
      <c r="T81" s="19">
        <f>IF(M81="short",((R81-P81)+N81)/10,((P81-R81)+N81)/10)</f>
        <v>1.6</v>
      </c>
      <c r="U81" s="19">
        <f>IF(M81="long",((S81-O81)-N81)/10,((O81-S81)-N81)/10)</f>
        <v>10.5</v>
      </c>
      <c r="W81" s="19">
        <f>-T81+(Q$3/10)</f>
        <v>-1.6</v>
      </c>
      <c r="X81" s="19">
        <f>U81+(Q$3/10)</f>
        <v>10.5</v>
      </c>
      <c r="Y81" s="7">
        <f>IF(AND(M81="long",R81&lt;Q81),1, )</f>
        <v>1</v>
      </c>
      <c r="Z81" s="7">
        <f>IF(AND(M81="short",R81&gt;Q81),1, )</f>
        <v>0</v>
      </c>
      <c r="AA81" s="7">
        <f>Y81+Z81</f>
        <v>1</v>
      </c>
      <c r="AB81" s="7">
        <f>IF(OR(I81=1,K81=1),0,L81*AA81)</f>
        <v>0</v>
      </c>
      <c r="AC81" s="19">
        <f>IF(W81&lt;=-AC$3,-AC$3,0)</f>
        <v>0</v>
      </c>
      <c r="AD81" s="7">
        <f t="shared" si="10"/>
        <v>0</v>
      </c>
      <c r="AE81" s="19">
        <f>IF(AND(AC81=0,U81&gt;=AE$3-(N81/10)),0,-AC$3*AA81)</f>
        <v>-12</v>
      </c>
      <c r="AF81" s="19">
        <f>IF(AND(AC81=0,X81&gt;AF$3),AF$3*AA81,AE81*AA81)</f>
        <v>10</v>
      </c>
      <c r="AG81" s="19">
        <f>AG80+AF81</f>
        <v>-76</v>
      </c>
      <c r="AH81" s="7">
        <f>IF(AF81&gt;0,1, )</f>
        <v>1</v>
      </c>
      <c r="AI81" s="19">
        <f>IF(I81=1,AF81,)</f>
        <v>10</v>
      </c>
      <c r="AJ81" s="19">
        <f>IF(K81=1,AF81, )</f>
        <v>0</v>
      </c>
      <c r="AK81" s="19">
        <f>IF(L81=1, ,AF81)</f>
        <v>0</v>
      </c>
      <c r="AL81" s="19">
        <f>AB81*AF81</f>
        <v>0</v>
      </c>
      <c r="AM81" s="19">
        <f>AM80+AL81</f>
        <v>38</v>
      </c>
      <c r="AN81" s="20">
        <f>IF(AL81&gt;0,1, )</f>
        <v>0</v>
      </c>
      <c r="AP81" s="12">
        <f>IF(B81=B80,AP80,AS80*AP$3)</f>
        <v>331.62</v>
      </c>
      <c r="AQ81" s="12">
        <f>INT(AP81/AQ$3)</f>
        <v>27</v>
      </c>
      <c r="AR81" s="12">
        <f>AL81*AQ81</f>
        <v>0</v>
      </c>
      <c r="AS81" s="12">
        <f>AS80+AR81</f>
        <v>10730</v>
      </c>
      <c r="AT81" s="12">
        <f>MAX(AS$4:AS81)</f>
        <v>11698</v>
      </c>
      <c r="AU81" s="8">
        <f>(AS81-AT81)/AT81</f>
        <v>-8.2749187895366727E-2</v>
      </c>
      <c r="AW81" s="20">
        <v>76030</v>
      </c>
      <c r="AX81" s="20">
        <v>76143</v>
      </c>
      <c r="AY81" s="12">
        <f>IF(M81="long",((Q81-AW81)+N81)/10,((AW81-Q81)+N81)/10)</f>
        <v>1.6</v>
      </c>
      <c r="AZ81" s="20">
        <f>IF(AY81&gt;=(N81/10),1, )</f>
        <v>1</v>
      </c>
      <c r="BA81" s="12">
        <f>IF(AY81&gt;BA$3,BA$3,AY81*AZ81)</f>
        <v>1.6</v>
      </c>
      <c r="BB81" s="12">
        <f>IF(M81="long",((AX81-Q81)-N81)/10*AZ81,((Q81-AX81)-N81)/10*AZ81)</f>
        <v>9.6999999999999993</v>
      </c>
      <c r="BC81" s="12">
        <f>IF(AND(BA81&lt;BA$3,BB81&gt;BC$3),BC$3,-BA81)</f>
        <v>-1.6</v>
      </c>
      <c r="BD81" s="12">
        <f>BD80+BC81</f>
        <v>37.200000000000067</v>
      </c>
      <c r="BE81" s="12">
        <f>BC81*I81</f>
        <v>-1.6</v>
      </c>
      <c r="BF81" s="12">
        <f>K81*BC81</f>
        <v>0</v>
      </c>
      <c r="BG81" s="12">
        <f>AB81*BC81</f>
        <v>0</v>
      </c>
      <c r="BH81" s="12">
        <f>BH80+BG81</f>
        <v>228.29999999999995</v>
      </c>
      <c r="BJ81" s="20">
        <f t="shared" si="11"/>
        <v>1</v>
      </c>
      <c r="BK81" s="12">
        <f t="shared" si="12"/>
        <v>-1.6</v>
      </c>
      <c r="BM81" s="12">
        <f t="shared" si="13"/>
        <v>1338.8799999999999</v>
      </c>
      <c r="BN81" s="12">
        <f t="shared" si="14"/>
        <v>66</v>
      </c>
      <c r="BO81" s="12">
        <f t="shared" si="15"/>
        <v>0</v>
      </c>
      <c r="BP81" s="12">
        <f t="shared" si="16"/>
        <v>13164.399999999998</v>
      </c>
      <c r="BQ81" s="12">
        <f>MAX(BP$4:BP81)</f>
        <v>13388.799999999997</v>
      </c>
      <c r="BR81" s="8">
        <f t="shared" si="17"/>
        <v>-1.6760277246653896E-2</v>
      </c>
      <c r="BS81" s="20">
        <f t="shared" si="18"/>
        <v>0</v>
      </c>
      <c r="BT81" s="20">
        <f t="shared" si="19"/>
        <v>0</v>
      </c>
    </row>
    <row r="82" spans="1:72" x14ac:dyDescent="0.3">
      <c r="A82" s="1">
        <v>42668</v>
      </c>
      <c r="B82" s="1">
        <v>42671</v>
      </c>
      <c r="C82" s="1" t="s">
        <v>44</v>
      </c>
      <c r="D82" s="3">
        <v>1005</v>
      </c>
      <c r="E82" s="3">
        <v>-200</v>
      </c>
      <c r="F82" s="3">
        <f>D82+E82</f>
        <v>805</v>
      </c>
      <c r="G82" s="20">
        <f>B82-A82</f>
        <v>3</v>
      </c>
      <c r="H82" s="3" t="s">
        <v>37</v>
      </c>
      <c r="L82" s="20">
        <f>IF(AND(F82&gt;=L$3,F82&lt;=L$4),0,1)</f>
        <v>1</v>
      </c>
      <c r="M82" s="20" t="s">
        <v>21</v>
      </c>
      <c r="N82" s="20">
        <v>8</v>
      </c>
      <c r="O82" s="20">
        <v>75640</v>
      </c>
      <c r="P82" s="20">
        <f>IF(M82="short",O82,O82+N82)</f>
        <v>75648</v>
      </c>
      <c r="Q82" s="20">
        <f>IF(M82="short",P82+Q$3,P82-Q$3)</f>
        <v>75648</v>
      </c>
      <c r="R82" s="20">
        <v>75635</v>
      </c>
      <c r="S82" s="20">
        <v>75887</v>
      </c>
      <c r="T82" s="19">
        <f>IF(M82="short",((R82-P82)+N82)/10,((P82-R82)+N82)/10)</f>
        <v>2.1</v>
      </c>
      <c r="U82" s="19">
        <f>IF(M82="long",((S82-O82)-N82)/10,((O82-S82)-N82)/10)</f>
        <v>23.9</v>
      </c>
      <c r="W82" s="19">
        <f>-T82+(Q$3/10)</f>
        <v>-2.1</v>
      </c>
      <c r="X82" s="19">
        <f>U82+(Q$3/10)</f>
        <v>23.9</v>
      </c>
      <c r="Y82" s="7">
        <f>IF(AND(M82="long",R82&lt;Q82),1, )</f>
        <v>1</v>
      </c>
      <c r="Z82" s="7">
        <f>IF(AND(M82="short",R82&gt;Q82),1, )</f>
        <v>0</v>
      </c>
      <c r="AA82" s="7">
        <f>Y82+Z82</f>
        <v>1</v>
      </c>
      <c r="AB82" s="7">
        <f>IF(OR(I82=1,K82=1),0,L82*AA82)</f>
        <v>1</v>
      </c>
      <c r="AC82" s="19">
        <f>IF(W82&lt;=-AC$3,-AC$3,0)</f>
        <v>0</v>
      </c>
      <c r="AD82" s="7">
        <f t="shared" si="10"/>
        <v>0</v>
      </c>
      <c r="AE82" s="19">
        <f>IF(AND(AC82=0,U82&gt;=AE$3-(N82/10)),0,-AC$3*AA82)</f>
        <v>0</v>
      </c>
      <c r="AF82" s="19">
        <f>IF(AND(AC82=0,X82&gt;AF$3),AF$3*AA82,AE82*AA82)</f>
        <v>10</v>
      </c>
      <c r="AG82" s="19">
        <f>AG81+AF82</f>
        <v>-66</v>
      </c>
      <c r="AH82" s="7">
        <f>IF(AF82&gt;0,1, )</f>
        <v>1</v>
      </c>
      <c r="AI82" s="19">
        <f>IF(I82=1,AF82,)</f>
        <v>0</v>
      </c>
      <c r="AJ82" s="19">
        <f>IF(K82=1,AF82, )</f>
        <v>0</v>
      </c>
      <c r="AK82" s="19">
        <f>IF(L82=1, ,AF82)</f>
        <v>0</v>
      </c>
      <c r="AL82" s="19">
        <f>AB82*AF82</f>
        <v>10</v>
      </c>
      <c r="AM82" s="19">
        <f>AM81+AL82</f>
        <v>48</v>
      </c>
      <c r="AN82" s="20">
        <f>IF(AL82&gt;0,1, )</f>
        <v>1</v>
      </c>
      <c r="AP82" s="12">
        <f>IF(B82=B81,AP81,AS81*AP$3)</f>
        <v>321.89999999999998</v>
      </c>
      <c r="AQ82" s="12">
        <f>INT(AP82/AQ$3)</f>
        <v>26</v>
      </c>
      <c r="AR82" s="12">
        <f>AL82*AQ82</f>
        <v>260</v>
      </c>
      <c r="AS82" s="12">
        <f>AS81+AR82</f>
        <v>10990</v>
      </c>
      <c r="AT82" s="12">
        <f>MAX(AS$4:AS82)</f>
        <v>11698</v>
      </c>
      <c r="AU82" s="8">
        <f>(AS82-AT82)/AT82</f>
        <v>-6.0523166353222774E-2</v>
      </c>
      <c r="AW82" s="20">
        <v>75635</v>
      </c>
      <c r="AX82" s="20">
        <v>75887</v>
      </c>
      <c r="AY82" s="12">
        <f>IF(M82="long",((Q82-AW82)+N82)/10,((AW82-Q82)+N82)/10)</f>
        <v>2.1</v>
      </c>
      <c r="AZ82" s="20">
        <f>IF(AY82&gt;=(N82/10),1, )</f>
        <v>1</v>
      </c>
      <c r="BA82" s="12">
        <f>IF(AY82&gt;BA$3,BA$3,AY82*AZ82)</f>
        <v>2.1</v>
      </c>
      <c r="BB82" s="12">
        <f>IF(M82="long",((AX82-Q82)-N82)/10*AZ82,((Q82-AX82)-N82)/10*AZ82)</f>
        <v>23.1</v>
      </c>
      <c r="BC82" s="12">
        <f>IF(AND(BA82&lt;BA$3,BB82&gt;BC$3),BC$3,-BA82)</f>
        <v>20</v>
      </c>
      <c r="BD82" s="12">
        <f>BD81+BC82</f>
        <v>57.200000000000067</v>
      </c>
      <c r="BE82" s="12">
        <f>BC82*I82</f>
        <v>0</v>
      </c>
      <c r="BF82" s="12">
        <f>K82*BC82</f>
        <v>0</v>
      </c>
      <c r="BG82" s="12">
        <f>AB82*BC82</f>
        <v>20</v>
      </c>
      <c r="BH82" s="12">
        <f>BH81+BG82</f>
        <v>248.29999999999995</v>
      </c>
      <c r="BJ82" s="20">
        <f t="shared" si="11"/>
        <v>0</v>
      </c>
      <c r="BK82" s="12">
        <f t="shared" si="12"/>
        <v>0</v>
      </c>
      <c r="BM82" s="12">
        <f t="shared" si="13"/>
        <v>1316.4399999999998</v>
      </c>
      <c r="BN82" s="12">
        <f t="shared" si="14"/>
        <v>65</v>
      </c>
      <c r="BO82" s="12">
        <f t="shared" si="15"/>
        <v>1300</v>
      </c>
      <c r="BP82" s="12">
        <f t="shared" si="16"/>
        <v>14464.399999999998</v>
      </c>
      <c r="BQ82" s="12">
        <f>MAX(BP$4:BP82)</f>
        <v>14464.399999999998</v>
      </c>
      <c r="BR82" s="8">
        <f t="shared" si="17"/>
        <v>0</v>
      </c>
      <c r="BS82" s="20">
        <f t="shared" si="18"/>
        <v>1</v>
      </c>
      <c r="BT82" s="20">
        <f t="shared" si="19"/>
        <v>0</v>
      </c>
    </row>
    <row r="83" spans="1:72" x14ac:dyDescent="0.3">
      <c r="A83" s="1">
        <v>42671</v>
      </c>
      <c r="B83" s="1">
        <v>42671</v>
      </c>
      <c r="C83" s="1" t="s">
        <v>45</v>
      </c>
      <c r="D83" s="3">
        <v>1230</v>
      </c>
      <c r="E83" s="3">
        <v>100</v>
      </c>
      <c r="F83" s="3">
        <f>D83+E83</f>
        <v>1330</v>
      </c>
      <c r="G83" s="20">
        <f>B83-A83</f>
        <v>0</v>
      </c>
      <c r="H83" s="3" t="s">
        <v>17</v>
      </c>
      <c r="K83" s="20">
        <v>1</v>
      </c>
      <c r="L83" s="20">
        <f>IF(AND(F83&gt;=L$3,F83&lt;=L$4),0,1)</f>
        <v>1</v>
      </c>
      <c r="M83" s="20" t="s">
        <v>20</v>
      </c>
      <c r="N83" s="20">
        <v>7</v>
      </c>
      <c r="O83" s="20">
        <v>109300</v>
      </c>
      <c r="P83" s="20">
        <f>IF(M83="short",O83,O83+N83)</f>
        <v>109300</v>
      </c>
      <c r="Q83" s="20">
        <f>IF(M83="short",P83+Q$3,P83-Q$3)</f>
        <v>109300</v>
      </c>
      <c r="R83" s="20">
        <v>109348</v>
      </c>
      <c r="S83" s="20">
        <v>109110</v>
      </c>
      <c r="T83" s="19">
        <f>IF(M83="short",((R83-P83)+N83)/10,((P83-R83)+N83)/10)</f>
        <v>5.5</v>
      </c>
      <c r="U83" s="19">
        <f>IF(M83="long",((S83-O83)-N83)/10,((O83-S83)-N83)/10)</f>
        <v>18.3</v>
      </c>
      <c r="W83" s="19">
        <f>-T83+(Q$3/10)</f>
        <v>-5.5</v>
      </c>
      <c r="X83" s="19">
        <f>U83+(Q$3/10)</f>
        <v>18.3</v>
      </c>
      <c r="Y83" s="7">
        <f>IF(AND(M83="long",R83&lt;Q83),1, )</f>
        <v>0</v>
      </c>
      <c r="Z83" s="7">
        <f>IF(AND(M83="short",R83&gt;Q83),1, )</f>
        <v>1</v>
      </c>
      <c r="AA83" s="7">
        <f>Y83+Z83</f>
        <v>1</v>
      </c>
      <c r="AB83" s="7">
        <f>IF(OR(I83=1,K83=1),0,L83*AA83)</f>
        <v>0</v>
      </c>
      <c r="AC83" s="19">
        <f>IF(W83&lt;=-AC$3,-AC$3,0)</f>
        <v>0</v>
      </c>
      <c r="AD83" s="7">
        <f t="shared" si="10"/>
        <v>1</v>
      </c>
      <c r="AE83" s="19">
        <f>IF(AND(AC83=0,U83&gt;=AE$3-(N83/10)),0,-AC$3*AA83)</f>
        <v>-12</v>
      </c>
      <c r="AF83" s="19">
        <f>IF(AND(AC83=0,X83&gt;AF$3),AF$3*AA83,AE83*AA83)</f>
        <v>10</v>
      </c>
      <c r="AG83" s="19">
        <f>AG82+AF83</f>
        <v>-56</v>
      </c>
      <c r="AH83" s="7">
        <f>IF(AF83&gt;0,1, )</f>
        <v>1</v>
      </c>
      <c r="AI83" s="19">
        <f>IF(I83=1,AF83,)</f>
        <v>0</v>
      </c>
      <c r="AJ83" s="19">
        <f>IF(K83=1,AF83, )</f>
        <v>10</v>
      </c>
      <c r="AK83" s="19">
        <f>IF(L83=1, ,AF83)</f>
        <v>0</v>
      </c>
      <c r="AL83" s="19">
        <f>AB83*AF83</f>
        <v>0</v>
      </c>
      <c r="AM83" s="19">
        <f>AM82+AL83</f>
        <v>48</v>
      </c>
      <c r="AN83" s="20">
        <f>IF(AL83&gt;0,1, )</f>
        <v>0</v>
      </c>
      <c r="AP83" s="12">
        <f>IF(B83=B82,AP82,AS82*AP$3)</f>
        <v>321.89999999999998</v>
      </c>
      <c r="AQ83" s="12">
        <f>INT(AP83/AQ$3)</f>
        <v>26</v>
      </c>
      <c r="AR83" s="12">
        <f>AL83*AQ83</f>
        <v>0</v>
      </c>
      <c r="AS83" s="12">
        <f>AS82+AR83</f>
        <v>10990</v>
      </c>
      <c r="AT83" s="12">
        <f>MAX(AS$4:AS83)</f>
        <v>11698</v>
      </c>
      <c r="AU83" s="8">
        <f>(AS83-AT83)/AT83</f>
        <v>-6.0523166353222774E-2</v>
      </c>
      <c r="AW83" s="20">
        <v>109348</v>
      </c>
      <c r="AX83" s="20">
        <v>109110</v>
      </c>
      <c r="AY83" s="12">
        <f>IF(M83="long",((Q83-AW83)+N83)/10,((AW83-Q83)+N83)/10)</f>
        <v>5.5</v>
      </c>
      <c r="AZ83" s="20">
        <f>IF(AY83&gt;=(N83/10),1, )</f>
        <v>1</v>
      </c>
      <c r="BA83" s="12">
        <f>IF(AY83&gt;BA$3,BA$3,AY83*AZ83)</f>
        <v>5.5</v>
      </c>
      <c r="BB83" s="12">
        <f>IF(M83="long",((AX83-Q83)-N83)/10*AZ83,((Q83-AX83)-N83)/10*AZ83)</f>
        <v>18.3</v>
      </c>
      <c r="BC83" s="12">
        <f>IF(AND(BA83&lt;BA$3,BB83&gt;BC$3),BC$3,-BA83)</f>
        <v>-5.5</v>
      </c>
      <c r="BD83" s="12">
        <f>BD82+BC83</f>
        <v>51.700000000000067</v>
      </c>
      <c r="BE83" s="12">
        <f>BC83*I83</f>
        <v>0</v>
      </c>
      <c r="BF83" s="12">
        <f>K83*BC83</f>
        <v>-5.5</v>
      </c>
      <c r="BG83" s="12">
        <f>AB83*BC83</f>
        <v>0</v>
      </c>
      <c r="BH83" s="12">
        <f>BH82+BG83</f>
        <v>248.29999999999995</v>
      </c>
      <c r="BJ83" s="20">
        <f t="shared" si="11"/>
        <v>1</v>
      </c>
      <c r="BK83" s="12">
        <f t="shared" si="12"/>
        <v>-5.5</v>
      </c>
      <c r="BM83" s="12">
        <f t="shared" si="13"/>
        <v>1316.4399999999998</v>
      </c>
      <c r="BN83" s="12">
        <f t="shared" si="14"/>
        <v>65</v>
      </c>
      <c r="BO83" s="12">
        <f t="shared" si="15"/>
        <v>0</v>
      </c>
      <c r="BP83" s="12">
        <f t="shared" si="16"/>
        <v>14464.399999999998</v>
      </c>
      <c r="BQ83" s="12">
        <f>MAX(BP$4:BP83)</f>
        <v>14464.399999999998</v>
      </c>
      <c r="BR83" s="8">
        <f t="shared" si="17"/>
        <v>0</v>
      </c>
      <c r="BS83" s="20">
        <f t="shared" si="18"/>
        <v>0</v>
      </c>
      <c r="BT83" s="20">
        <f t="shared" si="19"/>
        <v>0</v>
      </c>
    </row>
    <row r="84" spans="1:72" x14ac:dyDescent="0.3">
      <c r="A84" s="1">
        <v>42671</v>
      </c>
      <c r="B84" s="1">
        <v>42671</v>
      </c>
      <c r="C84" s="1" t="s">
        <v>44</v>
      </c>
      <c r="D84" s="3">
        <v>2015</v>
      </c>
      <c r="E84" s="3">
        <v>-200</v>
      </c>
      <c r="F84" s="3">
        <f>D84+E84</f>
        <v>1815</v>
      </c>
      <c r="G84" s="20">
        <f>B84-A84</f>
        <v>0</v>
      </c>
      <c r="H84" s="3" t="s">
        <v>38</v>
      </c>
      <c r="K84" s="20">
        <v>1</v>
      </c>
      <c r="L84" s="20">
        <f>IF(AND(F84&gt;=L$3,F84&lt;=L$4),0,1)</f>
        <v>1</v>
      </c>
      <c r="M84" s="20" t="s">
        <v>21</v>
      </c>
      <c r="N84" s="20">
        <v>7</v>
      </c>
      <c r="O84" s="20">
        <v>104960</v>
      </c>
      <c r="P84" s="20">
        <f>IF(M84="short",O84,O84+N84)</f>
        <v>104967</v>
      </c>
      <c r="Q84" s="20">
        <f>IF(M84="short",P84+Q$3,P84-Q$3)</f>
        <v>104967</v>
      </c>
      <c r="R84" s="20">
        <v>104449</v>
      </c>
      <c r="S84" s="20">
        <v>105223</v>
      </c>
      <c r="T84" s="19">
        <f>IF(M84="short",((R84-P84)+N84)/10,((P84-R84)+N84)/10)</f>
        <v>52.5</v>
      </c>
      <c r="U84" s="19">
        <f>IF(M84="long",((S84-O84)-N84)/10,((O84-S84)-N84)/10)</f>
        <v>25.6</v>
      </c>
      <c r="W84" s="19">
        <f>-T84+(Q$3/10)</f>
        <v>-52.5</v>
      </c>
      <c r="X84" s="19">
        <f>U84+(Q$3/10)</f>
        <v>25.6</v>
      </c>
      <c r="Y84" s="7">
        <f>IF(AND(M84="long",R84&lt;Q84),1, )</f>
        <v>1</v>
      </c>
      <c r="Z84" s="7">
        <f>IF(AND(M84="short",R84&gt;Q84),1, )</f>
        <v>0</v>
      </c>
      <c r="AA84" s="7">
        <f>Y84+Z84</f>
        <v>1</v>
      </c>
      <c r="AB84" s="7">
        <f>IF(OR(I84=1,K84=1),0,L84*AA84)</f>
        <v>0</v>
      </c>
      <c r="AC84" s="19">
        <f>IF(W84&lt;=-AC$3,-AC$3,0)</f>
        <v>-12</v>
      </c>
      <c r="AD84" s="7">
        <f t="shared" si="10"/>
        <v>1</v>
      </c>
      <c r="AE84" s="19">
        <f>IF(AND(AC84=0,U84&gt;=AE$3-(N84/10)),0,-AC$3*AA84)</f>
        <v>-12</v>
      </c>
      <c r="AF84" s="19">
        <f>IF(AND(AC84=0,X84&gt;AF$3),AF$3*AA84,AE84*AA84)</f>
        <v>-12</v>
      </c>
      <c r="AG84" s="19">
        <f>AG83+AF84</f>
        <v>-68</v>
      </c>
      <c r="AH84" s="7">
        <f>IF(AF84&gt;0,1, )</f>
        <v>0</v>
      </c>
      <c r="AI84" s="19">
        <f>IF(I84=1,AF84,)</f>
        <v>0</v>
      </c>
      <c r="AJ84" s="19">
        <f>IF(K84=1,AF84, )</f>
        <v>-12</v>
      </c>
      <c r="AK84" s="19">
        <f>IF(L84=1, ,AF84)</f>
        <v>0</v>
      </c>
      <c r="AL84" s="19">
        <f>AB84*AF84</f>
        <v>0</v>
      </c>
      <c r="AM84" s="19">
        <f>AM83+AL84</f>
        <v>48</v>
      </c>
      <c r="AN84" s="20">
        <f>IF(AL84&gt;0,1, )</f>
        <v>0</v>
      </c>
      <c r="AP84" s="12">
        <f>IF(B84=B83,AP83,AS83*AP$3)</f>
        <v>321.89999999999998</v>
      </c>
      <c r="AQ84" s="12">
        <f>INT(AP84/AQ$3)</f>
        <v>26</v>
      </c>
      <c r="AR84" s="12">
        <f>AL84*AQ84</f>
        <v>0</v>
      </c>
      <c r="AS84" s="12">
        <f>AS83+AR84</f>
        <v>10990</v>
      </c>
      <c r="AT84" s="12">
        <f>MAX(AS$4:AS84)</f>
        <v>11698</v>
      </c>
      <c r="AU84" s="8">
        <f>(AS84-AT84)/AT84</f>
        <v>-6.0523166353222774E-2</v>
      </c>
      <c r="AW84" s="20">
        <v>104895</v>
      </c>
      <c r="AX84" s="20">
        <v>105050</v>
      </c>
      <c r="AY84" s="12">
        <f>IF(M84="long",((Q84-AW84)+N84)/10,((AW84-Q84)+N84)/10)</f>
        <v>7.9</v>
      </c>
      <c r="AZ84" s="20">
        <f>IF(AY84&gt;=(N84/10),1, )</f>
        <v>1</v>
      </c>
      <c r="BA84" s="12">
        <f>IF(AY84&gt;BA$3,BA$3,AY84*AZ84)</f>
        <v>7.9</v>
      </c>
      <c r="BB84" s="12">
        <f>IF(M84="long",((AX84-Q84)-N84)/10*AZ84,((Q84-AX84)-N84)/10*AZ84)</f>
        <v>7.6</v>
      </c>
      <c r="BC84" s="12">
        <f>IF(AND(BA84&lt;BA$3,BB84&gt;BC$3),BC$3,-BA84)</f>
        <v>-7.9</v>
      </c>
      <c r="BD84" s="12">
        <f>BD83+BC84</f>
        <v>43.800000000000068</v>
      </c>
      <c r="BE84" s="12">
        <f>BC84*I84</f>
        <v>0</v>
      </c>
      <c r="BF84" s="12">
        <f>K84*BC84</f>
        <v>-7.9</v>
      </c>
      <c r="BG84" s="12">
        <f>AB84*BC84</f>
        <v>0</v>
      </c>
      <c r="BH84" s="12">
        <f>BH83+BG84</f>
        <v>248.29999999999995</v>
      </c>
      <c r="BJ84" s="20">
        <f t="shared" si="11"/>
        <v>1</v>
      </c>
      <c r="BK84" s="12">
        <f t="shared" si="12"/>
        <v>-7.9</v>
      </c>
      <c r="BM84" s="12">
        <f t="shared" si="13"/>
        <v>1316.4399999999998</v>
      </c>
      <c r="BN84" s="12">
        <f t="shared" si="14"/>
        <v>65</v>
      </c>
      <c r="BO84" s="12">
        <f t="shared" si="15"/>
        <v>0</v>
      </c>
      <c r="BP84" s="12">
        <f t="shared" si="16"/>
        <v>14464.399999999998</v>
      </c>
      <c r="BQ84" s="12">
        <f>MAX(BP$4:BP84)</f>
        <v>14464.399999999998</v>
      </c>
      <c r="BR84" s="8">
        <f t="shared" si="17"/>
        <v>0</v>
      </c>
      <c r="BS84" s="20">
        <f t="shared" si="18"/>
        <v>0</v>
      </c>
      <c r="BT84" s="20">
        <f t="shared" si="19"/>
        <v>0</v>
      </c>
    </row>
    <row r="85" spans="1:72" x14ac:dyDescent="0.3">
      <c r="A85" s="1">
        <v>42671</v>
      </c>
      <c r="B85" s="1">
        <v>42671</v>
      </c>
      <c r="C85" s="1" t="s">
        <v>44</v>
      </c>
      <c r="D85" s="3">
        <v>2030</v>
      </c>
      <c r="E85" s="3">
        <v>-200</v>
      </c>
      <c r="F85" s="3">
        <f>D85+E85</f>
        <v>1830</v>
      </c>
      <c r="G85" s="20">
        <f>B85-A85</f>
        <v>0</v>
      </c>
      <c r="H85" s="3" t="s">
        <v>38</v>
      </c>
      <c r="K85" s="20">
        <v>1</v>
      </c>
      <c r="L85" s="20">
        <f>IF(AND(F85&gt;=L$3,F85&lt;=L$4),0,1)</f>
        <v>1</v>
      </c>
      <c r="M85" s="20" t="s">
        <v>21</v>
      </c>
      <c r="N85" s="20">
        <v>7</v>
      </c>
      <c r="O85" s="20">
        <v>104720</v>
      </c>
      <c r="P85" s="20">
        <f>IF(M85="short",O85,O85+N85)</f>
        <v>104727</v>
      </c>
      <c r="Q85" s="20">
        <f>IF(M85="short",P85+Q$3,P85-Q$3)</f>
        <v>104727</v>
      </c>
      <c r="R85" s="20">
        <v>104449</v>
      </c>
      <c r="S85" s="20">
        <v>104815</v>
      </c>
      <c r="T85" s="19">
        <f>IF(M85="short",((R85-P85)+N85)/10,((P85-R85)+N85)/10)</f>
        <v>28.5</v>
      </c>
      <c r="U85" s="19">
        <f>IF(M85="long",((S85-O85)-N85)/10,((O85-S85)-N85)/10)</f>
        <v>8.8000000000000007</v>
      </c>
      <c r="W85" s="19">
        <f>-T85+(Q$3/10)</f>
        <v>-28.5</v>
      </c>
      <c r="X85" s="19">
        <f>U85+(Q$3/10)</f>
        <v>8.8000000000000007</v>
      </c>
      <c r="Y85" s="7">
        <f>IF(AND(M85="long",R85&lt;Q85),1, )</f>
        <v>1</v>
      </c>
      <c r="Z85" s="7">
        <f>IF(AND(M85="short",R85&gt;Q85),1, )</f>
        <v>0</v>
      </c>
      <c r="AA85" s="7">
        <f>Y85+Z85</f>
        <v>1</v>
      </c>
      <c r="AB85" s="7">
        <f>IF(OR(I85=1,K85=1),0,L85*AA85)</f>
        <v>0</v>
      </c>
      <c r="AC85" s="19">
        <f>IF(W85&lt;=-AC$3,-AC$3,0)</f>
        <v>-12</v>
      </c>
      <c r="AD85" s="7">
        <f t="shared" si="10"/>
        <v>1</v>
      </c>
      <c r="AE85" s="19">
        <f>IF(AND(AC85=0,U85&gt;=AE$3-(N85/10)),0,-AC$3*AA85)</f>
        <v>-12</v>
      </c>
      <c r="AF85" s="19">
        <f>IF(AND(AC85=0,X85&gt;AF$3),AF$3*AA85,AE85*AA85)</f>
        <v>-12</v>
      </c>
      <c r="AG85" s="19">
        <f>AG84+AF85</f>
        <v>-80</v>
      </c>
      <c r="AH85" s="7">
        <f>IF(AF85&gt;0,1, )</f>
        <v>0</v>
      </c>
      <c r="AI85" s="19">
        <f>IF(I85=1,AF85,)</f>
        <v>0</v>
      </c>
      <c r="AJ85" s="19">
        <f>IF(K85=1,AF85, )</f>
        <v>-12</v>
      </c>
      <c r="AK85" s="19">
        <f>IF(L85=1, ,AF85)</f>
        <v>0</v>
      </c>
      <c r="AL85" s="19">
        <f>AB85*AF85</f>
        <v>0</v>
      </c>
      <c r="AM85" s="19">
        <f>AM84+AL85</f>
        <v>48</v>
      </c>
      <c r="AN85" s="20">
        <f>IF(AL85&gt;0,1, )</f>
        <v>0</v>
      </c>
      <c r="AP85" s="12">
        <f>IF(B85=B84,AP84,AS84*AP$3)</f>
        <v>321.89999999999998</v>
      </c>
      <c r="AQ85" s="12">
        <f>INT(AP85/AQ$3)</f>
        <v>26</v>
      </c>
      <c r="AR85" s="12">
        <f>AL85*AQ85</f>
        <v>0</v>
      </c>
      <c r="AS85" s="12">
        <f>AS84+AR85</f>
        <v>10990</v>
      </c>
      <c r="AT85" s="12">
        <f>MAX(AS$4:AS85)</f>
        <v>11698</v>
      </c>
      <c r="AU85" s="8">
        <f>(AS85-AT85)/AT85</f>
        <v>-6.0523166353222774E-2</v>
      </c>
      <c r="AW85" s="20">
        <v>104449</v>
      </c>
      <c r="AX85" s="20">
        <v>104901</v>
      </c>
      <c r="AY85" s="12">
        <f>IF(M85="long",((Q85-AW85)+N85)/10,((AW85-Q85)+N85)/10)</f>
        <v>28.5</v>
      </c>
      <c r="AZ85" s="20">
        <f>IF(AY85&gt;=(N85/10),1, )</f>
        <v>1</v>
      </c>
      <c r="BA85" s="12">
        <f>IF(AY85&gt;BA$3,BA$3,AY85*AZ85)</f>
        <v>20</v>
      </c>
      <c r="BB85" s="12">
        <f>IF(M85="long",((AX85-Q85)-N85)/10*AZ85,((Q85-AX85)-N85)/10*AZ85)</f>
        <v>16.7</v>
      </c>
      <c r="BC85" s="12">
        <f>IF(AND(BA85&lt;BA$3,BB85&gt;BC$3),BC$3,-BA85)</f>
        <v>-20</v>
      </c>
      <c r="BD85" s="12">
        <f>BD84+BC85</f>
        <v>23.800000000000068</v>
      </c>
      <c r="BE85" s="12">
        <f>BC85*I85</f>
        <v>0</v>
      </c>
      <c r="BF85" s="12">
        <f>K85*BC85</f>
        <v>-20</v>
      </c>
      <c r="BG85" s="12">
        <f>AB85*BC85</f>
        <v>0</v>
      </c>
      <c r="BH85" s="12">
        <f>BH84+BG85</f>
        <v>248.29999999999995</v>
      </c>
      <c r="BJ85" s="20">
        <f t="shared" si="11"/>
        <v>1</v>
      </c>
      <c r="BK85" s="12">
        <f t="shared" si="12"/>
        <v>-20</v>
      </c>
      <c r="BM85" s="12">
        <f t="shared" si="13"/>
        <v>1316.4399999999998</v>
      </c>
      <c r="BN85" s="12">
        <f t="shared" si="14"/>
        <v>65</v>
      </c>
      <c r="BO85" s="12">
        <f t="shared" si="15"/>
        <v>0</v>
      </c>
      <c r="BP85" s="12">
        <f t="shared" si="16"/>
        <v>14464.399999999998</v>
      </c>
      <c r="BQ85" s="12">
        <f>MAX(BP$4:BP85)</f>
        <v>14464.399999999998</v>
      </c>
      <c r="BR85" s="8">
        <f t="shared" si="17"/>
        <v>0</v>
      </c>
      <c r="BS85" s="20">
        <f t="shared" si="18"/>
        <v>0</v>
      </c>
      <c r="BT85" s="20">
        <f t="shared" si="19"/>
        <v>0</v>
      </c>
    </row>
    <row r="86" spans="1:72" x14ac:dyDescent="0.3">
      <c r="A86" s="1">
        <v>42671</v>
      </c>
      <c r="B86" s="1">
        <v>42674</v>
      </c>
      <c r="C86" s="1" t="s">
        <v>44</v>
      </c>
      <c r="D86" s="3">
        <v>750</v>
      </c>
      <c r="E86" s="3">
        <v>-200</v>
      </c>
      <c r="F86" s="3">
        <f>D86+E86</f>
        <v>550</v>
      </c>
      <c r="G86" s="20">
        <f>B86-A86</f>
        <v>3</v>
      </c>
      <c r="H86" s="3" t="s">
        <v>37</v>
      </c>
      <c r="L86" s="20">
        <f>IF(AND(F86&gt;=L$3,F86&lt;=L$4),0,1)</f>
        <v>1</v>
      </c>
      <c r="M86" s="20" t="s">
        <v>20</v>
      </c>
      <c r="N86" s="20">
        <v>8</v>
      </c>
      <c r="O86" s="20">
        <v>76180</v>
      </c>
      <c r="P86" s="20">
        <f>IF(M86="short",O86,O86+N86)</f>
        <v>76180</v>
      </c>
      <c r="Q86" s="20">
        <f>IF(M86="short",P86+Q$3,P86-Q$3)</f>
        <v>76180</v>
      </c>
      <c r="R86" s="20">
        <v>76183</v>
      </c>
      <c r="S86" s="20">
        <v>75909</v>
      </c>
      <c r="T86" s="19">
        <f>IF(M86="short",((R86-P86)+N86)/10,((P86-R86)+N86)/10)</f>
        <v>1.1000000000000001</v>
      </c>
      <c r="U86" s="19">
        <f>IF(M86="long",((S86-O86)-N86)/10,((O86-S86)-N86)/10)</f>
        <v>26.3</v>
      </c>
      <c r="W86" s="19">
        <f>-T86+(Q$3/10)</f>
        <v>-1.1000000000000001</v>
      </c>
      <c r="X86" s="19">
        <f>U86+(Q$3/10)</f>
        <v>26.3</v>
      </c>
      <c r="Y86" s="7">
        <f>IF(AND(M86="long",R86&lt;Q86),1, )</f>
        <v>0</v>
      </c>
      <c r="Z86" s="7">
        <f>IF(AND(M86="short",R86&gt;Q86),1, )</f>
        <v>1</v>
      </c>
      <c r="AA86" s="7">
        <f>Y86+Z86</f>
        <v>1</v>
      </c>
      <c r="AB86" s="7">
        <f>IF(OR(I86=1,K86=1),0,L86*AA86)</f>
        <v>1</v>
      </c>
      <c r="AC86" s="19">
        <f>IF(W86&lt;=-AC$3,-AC$3,0)</f>
        <v>0</v>
      </c>
      <c r="AD86" s="7">
        <f t="shared" si="10"/>
        <v>0</v>
      </c>
      <c r="AE86" s="19">
        <f>IF(AND(AC86=0,U86&gt;=AE$3-(N86/10)),0,-AC$3*AA86)</f>
        <v>0</v>
      </c>
      <c r="AF86" s="19">
        <f>IF(AND(AC86=0,X86&gt;AF$3),AF$3*AA86,AE86*AA86)</f>
        <v>10</v>
      </c>
      <c r="AG86" s="19">
        <f>AG85+AF86</f>
        <v>-70</v>
      </c>
      <c r="AH86" s="7">
        <f>IF(AF86&gt;0,1, )</f>
        <v>1</v>
      </c>
      <c r="AI86" s="19">
        <f>IF(I86=1,AF86,)</f>
        <v>0</v>
      </c>
      <c r="AJ86" s="19">
        <f>IF(K86=1,AF86, )</f>
        <v>0</v>
      </c>
      <c r="AK86" s="19">
        <f>IF(L86=1, ,AF86)</f>
        <v>0</v>
      </c>
      <c r="AL86" s="19">
        <f>AB86*AF86</f>
        <v>10</v>
      </c>
      <c r="AM86" s="19">
        <f>AM85+AL86</f>
        <v>58</v>
      </c>
      <c r="AN86" s="20">
        <f>IF(AL86&gt;0,1, )</f>
        <v>1</v>
      </c>
      <c r="AP86" s="12">
        <f>IF(B86=B85,AP85,AS85*AP$3)</f>
        <v>329.7</v>
      </c>
      <c r="AQ86" s="12">
        <f>INT(AP86/AQ$3)</f>
        <v>27</v>
      </c>
      <c r="AR86" s="12">
        <f>AL86*AQ86</f>
        <v>270</v>
      </c>
      <c r="AS86" s="12">
        <f>AS85+AR86</f>
        <v>11260</v>
      </c>
      <c r="AT86" s="12">
        <f>MAX(AS$4:AS86)</f>
        <v>11698</v>
      </c>
      <c r="AU86" s="8">
        <f>(AS86-AT86)/AT86</f>
        <v>-3.7442297828688666E-2</v>
      </c>
      <c r="AW86" s="20">
        <v>76183</v>
      </c>
      <c r="AX86" s="20">
        <v>75885</v>
      </c>
      <c r="AY86" s="12">
        <f>IF(M86="long",((Q86-AW86)+N86)/10,((AW86-Q86)+N86)/10)</f>
        <v>1.1000000000000001</v>
      </c>
      <c r="AZ86" s="20">
        <f>IF(AY86&gt;=(N86/10),1, )</f>
        <v>1</v>
      </c>
      <c r="BA86" s="12">
        <f>IF(AY86&gt;BA$3,BA$3,AY86*AZ86)</f>
        <v>1.1000000000000001</v>
      </c>
      <c r="BB86" s="12">
        <f>IF(M86="long",((AX86-Q86)-N86)/10*AZ86,((Q86-AX86)-N86)/10*AZ86)</f>
        <v>28.7</v>
      </c>
      <c r="BC86" s="12">
        <f>IF(AND(BA86&lt;BA$3,BB86&gt;BC$3),BC$3,-BA86)</f>
        <v>20</v>
      </c>
      <c r="BD86" s="12">
        <f>BD85+BC86</f>
        <v>43.800000000000068</v>
      </c>
      <c r="BE86" s="12">
        <f>BC86*I86</f>
        <v>0</v>
      </c>
      <c r="BF86" s="12">
        <f>K86*BC86</f>
        <v>0</v>
      </c>
      <c r="BG86" s="12">
        <f>AB86*BC86</f>
        <v>20</v>
      </c>
      <c r="BH86" s="12">
        <f>BH85+BG86</f>
        <v>268.29999999999995</v>
      </c>
      <c r="BJ86" s="20">
        <f t="shared" si="11"/>
        <v>0</v>
      </c>
      <c r="BK86" s="12">
        <f t="shared" si="12"/>
        <v>0</v>
      </c>
      <c r="BM86" s="12">
        <f t="shared" si="13"/>
        <v>1446.4399999999998</v>
      </c>
      <c r="BN86" s="12">
        <f t="shared" si="14"/>
        <v>72</v>
      </c>
      <c r="BO86" s="12">
        <f t="shared" si="15"/>
        <v>1440</v>
      </c>
      <c r="BP86" s="12">
        <f t="shared" si="16"/>
        <v>15904.399999999998</v>
      </c>
      <c r="BQ86" s="12">
        <f>MAX(BP$4:BP86)</f>
        <v>15904.399999999998</v>
      </c>
      <c r="BR86" s="8">
        <f t="shared" si="17"/>
        <v>0</v>
      </c>
      <c r="BS86" s="20">
        <f t="shared" si="18"/>
        <v>1</v>
      </c>
      <c r="BT86" s="20">
        <f t="shared" si="19"/>
        <v>0</v>
      </c>
    </row>
    <row r="87" spans="1:72" x14ac:dyDescent="0.3">
      <c r="A87" s="1">
        <v>42674</v>
      </c>
      <c r="B87" s="1">
        <v>42674</v>
      </c>
      <c r="C87" s="1" t="s">
        <v>45</v>
      </c>
      <c r="D87" s="3">
        <v>1440</v>
      </c>
      <c r="E87" s="3">
        <v>0</v>
      </c>
      <c r="F87" s="3">
        <f>D87+E87</f>
        <v>1440</v>
      </c>
      <c r="G87" s="20">
        <f>B87-A87</f>
        <v>0</v>
      </c>
      <c r="H87" s="3" t="s">
        <v>17</v>
      </c>
      <c r="I87" s="20">
        <v>1</v>
      </c>
      <c r="J87" s="20">
        <v>131</v>
      </c>
      <c r="L87" s="20">
        <f>IF(AND(F87&gt;=L$3,F87&lt;=L$4),0,1)</f>
        <v>1</v>
      </c>
      <c r="M87" s="20" t="s">
        <v>21</v>
      </c>
      <c r="N87" s="20">
        <v>7</v>
      </c>
      <c r="O87" s="20">
        <v>109320</v>
      </c>
      <c r="P87" s="20">
        <f>IF(M87="short",O87,O87+N87)</f>
        <v>109327</v>
      </c>
      <c r="Q87" s="20">
        <f>IF(M87="short",P87+Q$3,P87-Q$3)</f>
        <v>109327</v>
      </c>
      <c r="R87" s="20">
        <v>109354</v>
      </c>
      <c r="S87" s="20">
        <v>109822</v>
      </c>
      <c r="T87" s="19">
        <f>IF(M87="short",((R87-P87)+N87)/10,((P87-R87)+N87)/10)</f>
        <v>-2</v>
      </c>
      <c r="U87" s="19">
        <f>IF(M87="long",((S87-O87)-N87)/10,((O87-S87)-N87)/10)</f>
        <v>49.5</v>
      </c>
      <c r="W87" s="19">
        <f>-T87+(Q$3/10)</f>
        <v>2</v>
      </c>
      <c r="X87" s="19">
        <f>U87+(Q$3/10)</f>
        <v>49.5</v>
      </c>
      <c r="Y87" s="7">
        <f>IF(AND(M87="long",R87&lt;Q87),1, )</f>
        <v>0</v>
      </c>
      <c r="Z87" s="7">
        <f>IF(AND(M87="short",R87&gt;Q87),1, )</f>
        <v>0</v>
      </c>
      <c r="AA87" s="7">
        <f>Y87+Z87</f>
        <v>0</v>
      </c>
      <c r="AB87" s="7">
        <f>IF(OR(I87=1,K87=1),0,L87*AA87)</f>
        <v>0</v>
      </c>
      <c r="AC87" s="19">
        <f>IF(W87&lt;=-AC$3,-AC$3,0)</f>
        <v>0</v>
      </c>
      <c r="AD87" s="7">
        <f t="shared" si="10"/>
        <v>0</v>
      </c>
      <c r="AE87" s="19">
        <f>IF(AND(AC87=0,U87&gt;=AE$3-(N87/10)),0,-AC$3*AA87)</f>
        <v>0</v>
      </c>
      <c r="AF87" s="19">
        <f>IF(AND(AC87=0,X87&gt;AF$3),AF$3*AA87,AE87*AA87)</f>
        <v>0</v>
      </c>
      <c r="AG87" s="19">
        <f>AG86+AF87</f>
        <v>-70</v>
      </c>
      <c r="AH87" s="7">
        <f>IF(AF87&gt;0,1, )</f>
        <v>0</v>
      </c>
      <c r="AI87" s="19">
        <f>IF(I87=1,AF87,)</f>
        <v>0</v>
      </c>
      <c r="AJ87" s="19">
        <f>IF(K87=1,AF87, )</f>
        <v>0</v>
      </c>
      <c r="AK87" s="19">
        <f>IF(L87=1, ,AF87)</f>
        <v>0</v>
      </c>
      <c r="AL87" s="19">
        <f>AB87*AF87</f>
        <v>0</v>
      </c>
      <c r="AM87" s="19">
        <f>AM86+AL87</f>
        <v>58</v>
      </c>
      <c r="AN87" s="20">
        <f>IF(AL87&gt;0,1, )</f>
        <v>0</v>
      </c>
      <c r="AP87" s="12">
        <f>IF(B87=B86,AP86,AS86*AP$3)</f>
        <v>329.7</v>
      </c>
      <c r="AQ87" s="12">
        <f>INT(AP87/AQ$3)</f>
        <v>27</v>
      </c>
      <c r="AR87" s="12">
        <f>AL87*AQ87</f>
        <v>0</v>
      </c>
      <c r="AS87" s="12">
        <f>AS86+AR87</f>
        <v>11260</v>
      </c>
      <c r="AT87" s="12">
        <f>MAX(AS$4:AS87)</f>
        <v>11698</v>
      </c>
      <c r="AU87" s="8">
        <f>(AS87-AT87)/AT87</f>
        <v>-3.7442297828688666E-2</v>
      </c>
      <c r="AW87" s="20">
        <v>109354</v>
      </c>
      <c r="AX87" s="20">
        <v>111226</v>
      </c>
      <c r="AY87" s="12">
        <f>IF(M87="long",((Q87-AW87)+N87)/10,((AW87-Q87)+N87)/10)</f>
        <v>-2</v>
      </c>
      <c r="AZ87" s="20">
        <f>IF(AY87&gt;=(N87/10),1, )</f>
        <v>0</v>
      </c>
      <c r="BA87" s="12">
        <f>IF(AY87&gt;BA$3,BA$3,AY87*AZ87)</f>
        <v>0</v>
      </c>
      <c r="BB87" s="12">
        <f>IF(M87="long",((AX87-Q87)-N87)/10*AZ87,((Q87-AX87)-N87)/10*AZ87)</f>
        <v>0</v>
      </c>
      <c r="BC87" s="12">
        <f>IF(AND(BA87&lt;BA$3,BB87&gt;BC$3),BC$3,-BA87)</f>
        <v>0</v>
      </c>
      <c r="BD87" s="12">
        <f>BD86+BC87</f>
        <v>43.800000000000068</v>
      </c>
      <c r="BE87" s="12">
        <f>BC87*I87</f>
        <v>0</v>
      </c>
      <c r="BF87" s="12">
        <f>K87*BC87</f>
        <v>0</v>
      </c>
      <c r="BG87" s="12">
        <f>AB87*BC87</f>
        <v>0</v>
      </c>
      <c r="BH87" s="12">
        <f>BH86+BG87</f>
        <v>268.29999999999995</v>
      </c>
      <c r="BJ87" s="20">
        <f t="shared" si="11"/>
        <v>0</v>
      </c>
      <c r="BK87" s="12">
        <f t="shared" si="12"/>
        <v>0</v>
      </c>
      <c r="BM87" s="12">
        <f t="shared" si="13"/>
        <v>1446.4399999999998</v>
      </c>
      <c r="BN87" s="12">
        <f t="shared" si="14"/>
        <v>72</v>
      </c>
      <c r="BO87" s="12">
        <f t="shared" si="15"/>
        <v>0</v>
      </c>
      <c r="BP87" s="12">
        <f t="shared" si="16"/>
        <v>15904.399999999998</v>
      </c>
      <c r="BQ87" s="12">
        <f>MAX(BP$4:BP87)</f>
        <v>15904.399999999998</v>
      </c>
      <c r="BR87" s="8">
        <f t="shared" si="17"/>
        <v>0</v>
      </c>
      <c r="BS87" s="20">
        <f t="shared" si="18"/>
        <v>0</v>
      </c>
      <c r="BT87" s="20">
        <f t="shared" si="19"/>
        <v>0</v>
      </c>
    </row>
    <row r="88" spans="1:72" x14ac:dyDescent="0.3">
      <c r="A88" s="1">
        <v>42674</v>
      </c>
      <c r="B88" s="1">
        <v>42674</v>
      </c>
      <c r="C88" s="1" t="s">
        <v>45</v>
      </c>
      <c r="D88" s="3">
        <v>2010</v>
      </c>
      <c r="E88" s="3">
        <v>0</v>
      </c>
      <c r="F88" s="3">
        <f>D88+E88</f>
        <v>2010</v>
      </c>
      <c r="G88" s="20">
        <f>B88-A88</f>
        <v>0</v>
      </c>
      <c r="H88" s="3" t="s">
        <v>17</v>
      </c>
      <c r="L88" s="20">
        <f>IF(AND(F88&gt;=L$3,F88&lt;=L$4),0,1)</f>
        <v>1</v>
      </c>
      <c r="M88" s="20" t="s">
        <v>20</v>
      </c>
      <c r="N88" s="20">
        <v>7</v>
      </c>
      <c r="O88" s="20">
        <v>109810</v>
      </c>
      <c r="P88" s="20">
        <f>IF(M88="short",O88,O88+N88)</f>
        <v>109810</v>
      </c>
      <c r="Q88" s="20">
        <f>IF(M88="short",P88+Q$3,P88-Q$3)</f>
        <v>109810</v>
      </c>
      <c r="R88" s="20">
        <v>109822</v>
      </c>
      <c r="S88" s="20">
        <v>109595</v>
      </c>
      <c r="T88" s="19">
        <f>IF(M88="short",((R88-P88)+N88)/10,((P88-R88)+N88)/10)</f>
        <v>1.9</v>
      </c>
      <c r="U88" s="19">
        <f>IF(M88="long",((S88-O88)-N88)/10,((O88-S88)-N88)/10)</f>
        <v>20.8</v>
      </c>
      <c r="W88" s="19">
        <f>-T88+(Q$3/10)</f>
        <v>-1.9</v>
      </c>
      <c r="X88" s="19">
        <f>U88+(Q$3/10)</f>
        <v>20.8</v>
      </c>
      <c r="Y88" s="7">
        <f>IF(AND(M88="long",R88&lt;Q88),1, )</f>
        <v>0</v>
      </c>
      <c r="Z88" s="7">
        <f>IF(AND(M88="short",R88&gt;Q88),1, )</f>
        <v>1</v>
      </c>
      <c r="AA88" s="7">
        <f>Y88+Z88</f>
        <v>1</v>
      </c>
      <c r="AB88" s="7">
        <f>IF(OR(I88=1,K88=1),0,L88*AA88)</f>
        <v>1</v>
      </c>
      <c r="AC88" s="19">
        <f>IF(W88&lt;=-AC$3,-AC$3,0)</f>
        <v>0</v>
      </c>
      <c r="AD88" s="7">
        <f t="shared" si="10"/>
        <v>0</v>
      </c>
      <c r="AE88" s="19">
        <f>IF(AND(AC88=0,U88&gt;=AE$3-(N88/10)),0,-AC$3*AA88)</f>
        <v>0</v>
      </c>
      <c r="AF88" s="19">
        <f>IF(AND(AC88=0,X88&gt;AF$3),AF$3*AA88,AE88*AA88)</f>
        <v>10</v>
      </c>
      <c r="AG88" s="19">
        <f>AG87+AF88</f>
        <v>-60</v>
      </c>
      <c r="AH88" s="7">
        <f>IF(AF88&gt;0,1, )</f>
        <v>1</v>
      </c>
      <c r="AI88" s="19">
        <f>IF(I88=1,AF88,)</f>
        <v>0</v>
      </c>
      <c r="AJ88" s="19">
        <f>IF(K88=1,AF88, )</f>
        <v>0</v>
      </c>
      <c r="AK88" s="19">
        <f>IF(L88=1, ,AF88)</f>
        <v>0</v>
      </c>
      <c r="AL88" s="19">
        <f>AB88*AF88</f>
        <v>10</v>
      </c>
      <c r="AM88" s="19">
        <f>AM87+AL88</f>
        <v>68</v>
      </c>
      <c r="AN88" s="20">
        <f>IF(AL88&gt;0,1, )</f>
        <v>1</v>
      </c>
      <c r="AP88" s="12">
        <f>IF(B88=B87,AP87,AS87*AP$3)</f>
        <v>329.7</v>
      </c>
      <c r="AQ88" s="12">
        <f>INT(AP88/AQ$3)</f>
        <v>27</v>
      </c>
      <c r="AR88" s="12">
        <f>AL88*AQ88</f>
        <v>270</v>
      </c>
      <c r="AS88" s="12">
        <f>AS87+AR88</f>
        <v>11530</v>
      </c>
      <c r="AT88" s="12">
        <f>MAX(AS$4:AS88)</f>
        <v>11698</v>
      </c>
      <c r="AU88" s="8">
        <f>(AS88-AT88)/AT88</f>
        <v>-1.4361429304154556E-2</v>
      </c>
      <c r="AW88" s="20">
        <v>109822</v>
      </c>
      <c r="AX88" s="20">
        <v>109595</v>
      </c>
      <c r="AY88" s="12">
        <f>IF(M88="long",((Q88-AW88)+N88)/10,((AW88-Q88)+N88)/10)</f>
        <v>1.9</v>
      </c>
      <c r="AZ88" s="20">
        <f>IF(AY88&gt;=(N88/10),1, )</f>
        <v>1</v>
      </c>
      <c r="BA88" s="12">
        <f>IF(AY88&gt;BA$3,BA$3,AY88*AZ88)</f>
        <v>1.9</v>
      </c>
      <c r="BB88" s="12">
        <f>IF(M88="long",((AX88-Q88)-N88)/10*AZ88,((Q88-AX88)-N88)/10*AZ88)</f>
        <v>20.8</v>
      </c>
      <c r="BC88" s="12">
        <f>IF(AND(BA88&lt;BA$3,BB88&gt;BC$3),BC$3,-BA88)</f>
        <v>20</v>
      </c>
      <c r="BD88" s="12">
        <f>BD87+BC88</f>
        <v>63.800000000000068</v>
      </c>
      <c r="BE88" s="12">
        <f>BC88*I88</f>
        <v>0</v>
      </c>
      <c r="BF88" s="12">
        <f>K88*BC88</f>
        <v>0</v>
      </c>
      <c r="BG88" s="12">
        <f>AB88*BC88</f>
        <v>20</v>
      </c>
      <c r="BH88" s="12">
        <f>BH87+BG88</f>
        <v>288.29999999999995</v>
      </c>
      <c r="BJ88" s="20">
        <f t="shared" si="11"/>
        <v>0</v>
      </c>
      <c r="BK88" s="12">
        <f t="shared" si="12"/>
        <v>0</v>
      </c>
      <c r="BM88" s="12">
        <f t="shared" si="13"/>
        <v>1446.4399999999998</v>
      </c>
      <c r="BN88" s="12">
        <f t="shared" si="14"/>
        <v>72</v>
      </c>
      <c r="BO88" s="12">
        <f t="shared" si="15"/>
        <v>1440</v>
      </c>
      <c r="BP88" s="12">
        <f t="shared" si="16"/>
        <v>17344.399999999998</v>
      </c>
      <c r="BQ88" s="12">
        <f>MAX(BP$4:BP88)</f>
        <v>17344.399999999998</v>
      </c>
      <c r="BR88" s="8">
        <f t="shared" si="17"/>
        <v>0</v>
      </c>
      <c r="BS88" s="20">
        <f t="shared" si="18"/>
        <v>1</v>
      </c>
      <c r="BT88" s="20">
        <f t="shared" si="19"/>
        <v>0</v>
      </c>
    </row>
    <row r="89" spans="1:72" x14ac:dyDescent="0.3">
      <c r="A89" s="1">
        <v>42674</v>
      </c>
      <c r="B89" s="1">
        <v>42675</v>
      </c>
      <c r="C89" s="1" t="s">
        <v>44</v>
      </c>
      <c r="D89" s="3">
        <v>530</v>
      </c>
      <c r="E89" s="3">
        <v>-200</v>
      </c>
      <c r="F89" s="3">
        <f>D89+E89</f>
        <v>330</v>
      </c>
      <c r="G89" s="20">
        <f>B89-A89</f>
        <v>1</v>
      </c>
      <c r="H89" s="3" t="s">
        <v>37</v>
      </c>
      <c r="K89" s="20">
        <v>1</v>
      </c>
      <c r="L89" s="20">
        <f>IF(AND(F89&gt;=L$3,F89&lt;=L$4),0,1)</f>
        <v>1</v>
      </c>
      <c r="M89" s="20" t="s">
        <v>20</v>
      </c>
      <c r="N89" s="20">
        <v>8</v>
      </c>
      <c r="O89" s="20">
        <v>76450</v>
      </c>
      <c r="P89" s="20">
        <f>IF(M89="short",O89,O89+N89)</f>
        <v>76450</v>
      </c>
      <c r="Q89" s="20">
        <f>IF(M89="short",P89+Q$3,P89-Q$3)</f>
        <v>76450</v>
      </c>
      <c r="R89" s="20">
        <v>76882</v>
      </c>
      <c r="S89" s="20">
        <v>76122</v>
      </c>
      <c r="T89" s="19">
        <f>IF(M89="short",((R89-P89)+N89)/10,((P89-R89)+N89)/10)</f>
        <v>44</v>
      </c>
      <c r="U89" s="19">
        <f>IF(M89="long",((S89-O89)-N89)/10,((O89-S89)-N89)/10)</f>
        <v>32</v>
      </c>
      <c r="W89" s="19">
        <f>-T89+(Q$3/10)</f>
        <v>-44</v>
      </c>
      <c r="X89" s="19">
        <f>U89+(Q$3/10)</f>
        <v>32</v>
      </c>
      <c r="Y89" s="7">
        <f>IF(AND(M89="long",R89&lt;Q89),1, )</f>
        <v>0</v>
      </c>
      <c r="Z89" s="7">
        <f>IF(AND(M89="short",R89&gt;Q89),1, )</f>
        <v>1</v>
      </c>
      <c r="AA89" s="7">
        <f>Y89+Z89</f>
        <v>1</v>
      </c>
      <c r="AB89" s="7">
        <f>IF(OR(I89=1,K89=1),0,L89*AA89)</f>
        <v>0</v>
      </c>
      <c r="AC89" s="19">
        <f>IF(W89&lt;=-AC$3,-AC$3,0)</f>
        <v>-12</v>
      </c>
      <c r="AD89" s="7">
        <f t="shared" si="10"/>
        <v>1</v>
      </c>
      <c r="AE89" s="19">
        <f>IF(AND(AC89=0,U89&gt;=AE$3-(N89/10)),0,-AC$3*AA89)</f>
        <v>-12</v>
      </c>
      <c r="AF89" s="19">
        <f>IF(AND(AC89=0,X89&gt;AF$3),AF$3*AA89,AE89*AA89)</f>
        <v>-12</v>
      </c>
      <c r="AG89" s="19">
        <f>AG88+AF89</f>
        <v>-72</v>
      </c>
      <c r="AH89" s="7">
        <f>IF(AF89&gt;0,1, )</f>
        <v>0</v>
      </c>
      <c r="AI89" s="19">
        <f>IF(I89=1,AF89,)</f>
        <v>0</v>
      </c>
      <c r="AJ89" s="19">
        <f>IF(K89=1,AF89, )</f>
        <v>-12</v>
      </c>
      <c r="AK89" s="19">
        <f>IF(L89=1, ,AF89)</f>
        <v>0</v>
      </c>
      <c r="AL89" s="19">
        <f>AB89*AF89</f>
        <v>0</v>
      </c>
      <c r="AM89" s="19">
        <f>AM88+AL89</f>
        <v>68</v>
      </c>
      <c r="AN89" s="20">
        <f>IF(AL89&gt;0,1, )</f>
        <v>0</v>
      </c>
      <c r="AP89" s="12">
        <f>IF(B89=B88,AP88,AS88*AP$3)</f>
        <v>345.9</v>
      </c>
      <c r="AQ89" s="12">
        <f>INT(AP89/AQ$3)</f>
        <v>28</v>
      </c>
      <c r="AR89" s="12">
        <f>AL89*AQ89</f>
        <v>0</v>
      </c>
      <c r="AS89" s="12">
        <f>AS88+AR89</f>
        <v>11530</v>
      </c>
      <c r="AT89" s="12">
        <f>MAX(AS$4:AS89)</f>
        <v>11698</v>
      </c>
      <c r="AU89" s="8">
        <f>(AS89-AT89)/AT89</f>
        <v>-1.4361429304154556E-2</v>
      </c>
      <c r="AW89" s="20">
        <v>76882</v>
      </c>
      <c r="AX89" s="20">
        <v>76122</v>
      </c>
      <c r="AY89" s="12">
        <f>IF(M89="long",((Q89-AW89)+N89)/10,((AW89-Q89)+N89)/10)</f>
        <v>44</v>
      </c>
      <c r="AZ89" s="20">
        <f>IF(AY89&gt;=(N89/10),1, )</f>
        <v>1</v>
      </c>
      <c r="BA89" s="12">
        <f>IF(AY89&gt;BA$3,BA$3,AY89*AZ89)</f>
        <v>20</v>
      </c>
      <c r="BB89" s="12">
        <f>IF(M89="long",((AX89-Q89)-N89)/10*AZ89,((Q89-AX89)-N89)/10*AZ89)</f>
        <v>32</v>
      </c>
      <c r="BC89" s="12">
        <f>IF(AND(BA89&lt;BA$3,BB89&gt;BC$3),BC$3,-BA89)</f>
        <v>-20</v>
      </c>
      <c r="BD89" s="12">
        <f>BD88+BC89</f>
        <v>43.800000000000068</v>
      </c>
      <c r="BE89" s="12">
        <f>BC89*I89</f>
        <v>0</v>
      </c>
      <c r="BF89" s="12">
        <f>K89*BC89</f>
        <v>-20</v>
      </c>
      <c r="BG89" s="12">
        <f>AB89*BC89</f>
        <v>0</v>
      </c>
      <c r="BH89" s="12">
        <f>BH88+BG89</f>
        <v>288.29999999999995</v>
      </c>
      <c r="BJ89" s="20">
        <f t="shared" si="11"/>
        <v>1</v>
      </c>
      <c r="BK89" s="12">
        <f t="shared" si="12"/>
        <v>-20</v>
      </c>
      <c r="BM89" s="12">
        <f t="shared" si="13"/>
        <v>1734.4399999999998</v>
      </c>
      <c r="BN89" s="12">
        <f t="shared" si="14"/>
        <v>86</v>
      </c>
      <c r="BO89" s="12">
        <f t="shared" si="15"/>
        <v>0</v>
      </c>
      <c r="BP89" s="12">
        <f t="shared" si="16"/>
        <v>17344.399999999998</v>
      </c>
      <c r="BQ89" s="12">
        <f>MAX(BP$4:BP89)</f>
        <v>17344.399999999998</v>
      </c>
      <c r="BR89" s="8">
        <f t="shared" si="17"/>
        <v>0</v>
      </c>
      <c r="BS89" s="20">
        <f t="shared" si="18"/>
        <v>0</v>
      </c>
      <c r="BT89" s="20">
        <f t="shared" si="19"/>
        <v>0</v>
      </c>
    </row>
    <row r="90" spans="1:72" x14ac:dyDescent="0.3">
      <c r="A90" s="1">
        <v>42675</v>
      </c>
      <c r="B90" s="1">
        <v>42675</v>
      </c>
      <c r="C90" s="1" t="s">
        <v>44</v>
      </c>
      <c r="D90" s="3">
        <v>1030</v>
      </c>
      <c r="E90" s="3">
        <v>-200</v>
      </c>
      <c r="F90" s="3">
        <f>D90+E90</f>
        <v>830</v>
      </c>
      <c r="G90" s="20">
        <f>B90-A90</f>
        <v>0</v>
      </c>
      <c r="H90" s="3" t="s">
        <v>38</v>
      </c>
      <c r="L90" s="20">
        <f>IF(AND(F90&gt;=L$3,F90&lt;=L$4),0,1)</f>
        <v>1</v>
      </c>
      <c r="M90" s="20" t="s">
        <v>20</v>
      </c>
      <c r="N90" s="20">
        <v>7</v>
      </c>
      <c r="O90" s="20">
        <v>105110</v>
      </c>
      <c r="P90" s="20">
        <f>IF(M90="short",O90,O90+N90)</f>
        <v>105110</v>
      </c>
      <c r="Q90" s="20">
        <f>IF(M90="short",P90+Q$3,P90-Q$3)</f>
        <v>105110</v>
      </c>
      <c r="R90" s="20">
        <v>105109</v>
      </c>
      <c r="S90" s="20">
        <v>103790</v>
      </c>
      <c r="T90" s="19">
        <f>IF(M90="short",((R90-P90)+N90)/10,((P90-R90)+N90)/10)</f>
        <v>0.6</v>
      </c>
      <c r="U90" s="19">
        <f>IF(M90="long",((S90-O90)-N90)/10,((O90-S90)-N90)/10)</f>
        <v>131.30000000000001</v>
      </c>
      <c r="W90" s="19">
        <f>-T90+(Q$3/10)</f>
        <v>-0.6</v>
      </c>
      <c r="X90" s="19">
        <f>U90+(Q$3/10)</f>
        <v>131.30000000000001</v>
      </c>
      <c r="Y90" s="7">
        <f>IF(AND(M90="long",R90&lt;Q90),1, )</f>
        <v>0</v>
      </c>
      <c r="Z90" s="7">
        <f>IF(AND(M90="short",R90&gt;Q90),1, )</f>
        <v>0</v>
      </c>
      <c r="AA90" s="7">
        <f>Y90+Z90</f>
        <v>0</v>
      </c>
      <c r="AB90" s="7">
        <f>IF(OR(I90=1,K90=1),0,L90*AA90)</f>
        <v>0</v>
      </c>
      <c r="AC90" s="19">
        <f>IF(W90&lt;=-AC$3,-AC$3,0)</f>
        <v>0</v>
      </c>
      <c r="AD90" s="7">
        <f t="shared" si="10"/>
        <v>0</v>
      </c>
      <c r="AE90" s="19">
        <f>IF(AND(AC90=0,U90&gt;=AE$3-(N90/10)),0,-AC$3*AA90)</f>
        <v>0</v>
      </c>
      <c r="AF90" s="19">
        <f>IF(AND(AC90=0,X90&gt;AF$3),AF$3*AA90,AE90*AA90)</f>
        <v>0</v>
      </c>
      <c r="AG90" s="19">
        <f>AG89+AF90</f>
        <v>-72</v>
      </c>
      <c r="AH90" s="7">
        <f>IF(AF90&gt;0,1, )</f>
        <v>0</v>
      </c>
      <c r="AI90" s="19">
        <f>IF(I90=1,AF90,)</f>
        <v>0</v>
      </c>
      <c r="AJ90" s="19">
        <f>IF(K90=1,AF90, )</f>
        <v>0</v>
      </c>
      <c r="AK90" s="19">
        <f>IF(L90=1, ,AF90)</f>
        <v>0</v>
      </c>
      <c r="AL90" s="19">
        <f>AB90*AF90</f>
        <v>0</v>
      </c>
      <c r="AM90" s="19">
        <f>AM89+AL90</f>
        <v>68</v>
      </c>
      <c r="AN90" s="20">
        <f>IF(AL90&gt;0,1, )</f>
        <v>0</v>
      </c>
      <c r="AP90" s="12">
        <f>IF(B90=B89,AP89,AS89*AP$3)</f>
        <v>345.9</v>
      </c>
      <c r="AQ90" s="12">
        <f>INT(AP90/AQ$3)</f>
        <v>28</v>
      </c>
      <c r="AR90" s="12">
        <f>AL90*AQ90</f>
        <v>0</v>
      </c>
      <c r="AS90" s="12">
        <f>AS89+AR90</f>
        <v>11530</v>
      </c>
      <c r="AT90" s="12">
        <f>MAX(AS$4:AS90)</f>
        <v>11698</v>
      </c>
      <c r="AU90" s="8">
        <f>(AS90-AT90)/AT90</f>
        <v>-1.4361429304154556E-2</v>
      </c>
      <c r="AW90" s="20">
        <v>105109</v>
      </c>
      <c r="AX90" s="20">
        <v>103790</v>
      </c>
      <c r="AY90" s="12">
        <f>IF(M90="long",((Q90-AW90)+N90)/10,((AW90-Q90)+N90)/10)</f>
        <v>0.6</v>
      </c>
      <c r="AZ90" s="20">
        <f>IF(AY90&gt;=(N90/10),1, )</f>
        <v>0</v>
      </c>
      <c r="BA90" s="12">
        <f>IF(AY90&gt;BA$3,BA$3,AY90*AZ90)</f>
        <v>0</v>
      </c>
      <c r="BB90" s="12">
        <f>IF(M90="long",((AX90-Q90)-N90)/10*AZ90,((Q90-AX90)-N90)/10*AZ90)</f>
        <v>0</v>
      </c>
      <c r="BC90" s="12">
        <f>IF(AND(BA90&lt;BA$3,BB90&gt;BC$3),BC$3,-BA90)</f>
        <v>0</v>
      </c>
      <c r="BD90" s="12">
        <f>BD89+BC90</f>
        <v>43.800000000000068</v>
      </c>
      <c r="BE90" s="12">
        <f>BC90*I90</f>
        <v>0</v>
      </c>
      <c r="BF90" s="12">
        <f>K90*BC90</f>
        <v>0</v>
      </c>
      <c r="BG90" s="12">
        <f>AB90*BC90</f>
        <v>0</v>
      </c>
      <c r="BH90" s="12">
        <f>BH89+BG90</f>
        <v>288.29999999999995</v>
      </c>
      <c r="BJ90" s="20">
        <f t="shared" si="11"/>
        <v>0</v>
      </c>
      <c r="BK90" s="12">
        <f t="shared" si="12"/>
        <v>0</v>
      </c>
      <c r="BM90" s="12">
        <f t="shared" si="13"/>
        <v>1734.4399999999998</v>
      </c>
      <c r="BN90" s="12">
        <f t="shared" si="14"/>
        <v>86</v>
      </c>
      <c r="BO90" s="12">
        <f t="shared" si="15"/>
        <v>0</v>
      </c>
      <c r="BP90" s="12">
        <f t="shared" si="16"/>
        <v>17344.399999999998</v>
      </c>
      <c r="BQ90" s="12">
        <f>MAX(BP$4:BP90)</f>
        <v>17344.399999999998</v>
      </c>
      <c r="BR90" s="8">
        <f t="shared" si="17"/>
        <v>0</v>
      </c>
      <c r="BS90" s="20">
        <f t="shared" si="18"/>
        <v>0</v>
      </c>
      <c r="BT90" s="20">
        <f t="shared" si="19"/>
        <v>0</v>
      </c>
    </row>
    <row r="91" spans="1:72" x14ac:dyDescent="0.3">
      <c r="A91" s="1">
        <v>42675</v>
      </c>
      <c r="B91" s="1">
        <v>42675</v>
      </c>
      <c r="C91" s="1" t="s">
        <v>44</v>
      </c>
      <c r="D91" s="3">
        <v>1625</v>
      </c>
      <c r="E91" s="3">
        <v>-200</v>
      </c>
      <c r="F91" s="3">
        <f>D91+E91</f>
        <v>1425</v>
      </c>
      <c r="G91" s="20">
        <f>B91-A91</f>
        <v>0</v>
      </c>
      <c r="H91" s="3" t="s">
        <v>38</v>
      </c>
      <c r="I91" s="20">
        <v>1</v>
      </c>
      <c r="J91" s="20">
        <v>43</v>
      </c>
      <c r="L91" s="20">
        <f>IF(AND(F91&gt;=L$3,F91&lt;=L$4),0,1)</f>
        <v>1</v>
      </c>
      <c r="M91" s="20" t="s">
        <v>21</v>
      </c>
      <c r="N91" s="20">
        <v>7</v>
      </c>
      <c r="O91" s="20">
        <v>104620</v>
      </c>
      <c r="P91" s="20">
        <f>IF(M91="short",O91,O91+N91)</f>
        <v>104627</v>
      </c>
      <c r="Q91" s="20">
        <f>IF(M91="short",P91+Q$3,P91-Q$3)</f>
        <v>104627</v>
      </c>
      <c r="R91" s="20">
        <v>104508</v>
      </c>
      <c r="S91" s="20">
        <v>104637</v>
      </c>
      <c r="T91" s="19">
        <f>IF(M91="short",((R91-P91)+N91)/10,((P91-R91)+N91)/10)</f>
        <v>12.6</v>
      </c>
      <c r="U91" s="19">
        <f>IF(M91="long",((S91-O91)-N91)/10,((O91-S91)-N91)/10)</f>
        <v>1</v>
      </c>
      <c r="W91" s="19">
        <f>-T91+(Q$3/10)</f>
        <v>-12.6</v>
      </c>
      <c r="X91" s="19">
        <f>U91+(Q$3/10)</f>
        <v>1</v>
      </c>
      <c r="Y91" s="7">
        <f>IF(AND(M91="long",R91&lt;Q91),1, )</f>
        <v>1</v>
      </c>
      <c r="Z91" s="7">
        <f>IF(AND(M91="short",R91&gt;Q91),1, )</f>
        <v>0</v>
      </c>
      <c r="AA91" s="7">
        <f>Y91+Z91</f>
        <v>1</v>
      </c>
      <c r="AB91" s="7">
        <f>IF(OR(I91=1,K91=1),0,L91*AA91)</f>
        <v>0</v>
      </c>
      <c r="AC91" s="19">
        <f>IF(W91&lt;=-AC$3,-AC$3,0)</f>
        <v>-12</v>
      </c>
      <c r="AD91" s="7">
        <f t="shared" si="10"/>
        <v>0</v>
      </c>
      <c r="AE91" s="19">
        <f>IF(AND(AC91=0,U91&gt;=AE$3-(N91/10)),0,-AC$3*AA91)</f>
        <v>-12</v>
      </c>
      <c r="AF91" s="19">
        <f>IF(AND(AC91=0,X91&gt;AF$3),AF$3*AA91,AE91*AA91)</f>
        <v>-12</v>
      </c>
      <c r="AG91" s="19">
        <f>AG90+AF91</f>
        <v>-84</v>
      </c>
      <c r="AH91" s="7">
        <f>IF(AF91&gt;0,1, )</f>
        <v>0</v>
      </c>
      <c r="AI91" s="19">
        <f>IF(I91=1,AF91,)</f>
        <v>-12</v>
      </c>
      <c r="AJ91" s="19">
        <f>IF(K91=1,AF91, )</f>
        <v>0</v>
      </c>
      <c r="AK91" s="19">
        <f>IF(L91=1, ,AF91)</f>
        <v>0</v>
      </c>
      <c r="AL91" s="19">
        <f>AB91*AF91</f>
        <v>0</v>
      </c>
      <c r="AM91" s="19">
        <f>AM90+AL91</f>
        <v>68</v>
      </c>
      <c r="AN91" s="20">
        <f>IF(AL91&gt;0,1, )</f>
        <v>0</v>
      </c>
      <c r="AP91" s="12">
        <f>IF(B91=B90,AP90,AS90*AP$3)</f>
        <v>345.9</v>
      </c>
      <c r="AQ91" s="12">
        <f>INT(AP91/AQ$3)</f>
        <v>28</v>
      </c>
      <c r="AR91" s="12">
        <f>AL91*AQ91</f>
        <v>0</v>
      </c>
      <c r="AS91" s="12">
        <f>AS90+AR91</f>
        <v>11530</v>
      </c>
      <c r="AT91" s="12">
        <f>MAX(AS$4:AS91)</f>
        <v>11698</v>
      </c>
      <c r="AU91" s="8">
        <f>(AS91-AT91)/AT91</f>
        <v>-1.4361429304154556E-2</v>
      </c>
      <c r="AW91" s="20">
        <v>104508</v>
      </c>
      <c r="AX91" s="20">
        <v>104637</v>
      </c>
      <c r="AY91" s="12">
        <f>IF(M91="long",((Q91-AW91)+N91)/10,((AW91-Q91)+N91)/10)</f>
        <v>12.6</v>
      </c>
      <c r="AZ91" s="20">
        <f>IF(AY91&gt;=(N91/10),1, )</f>
        <v>1</v>
      </c>
      <c r="BA91" s="12">
        <f>IF(AY91&gt;BA$3,BA$3,AY91*AZ91)</f>
        <v>12.6</v>
      </c>
      <c r="BB91" s="12">
        <f>IF(M91="long",((AX91-Q91)-N91)/10*AZ91,((Q91-AX91)-N91)/10*AZ91)</f>
        <v>0.3</v>
      </c>
      <c r="BC91" s="12">
        <f>IF(AND(BA91&lt;BA$3,BB91&gt;BC$3),BC$3,-BA91)</f>
        <v>-12.6</v>
      </c>
      <c r="BD91" s="12">
        <f>BD90+BC91</f>
        <v>31.200000000000067</v>
      </c>
      <c r="BE91" s="12">
        <f>BC91*I91</f>
        <v>-12.6</v>
      </c>
      <c r="BF91" s="12">
        <f>K91*BC91</f>
        <v>0</v>
      </c>
      <c r="BG91" s="12">
        <f>AB91*BC91</f>
        <v>0</v>
      </c>
      <c r="BH91" s="12">
        <f>BH90+BG91</f>
        <v>288.29999999999995</v>
      </c>
      <c r="BJ91" s="20">
        <f t="shared" si="11"/>
        <v>1</v>
      </c>
      <c r="BK91" s="12">
        <f t="shared" si="12"/>
        <v>-12.6</v>
      </c>
      <c r="BM91" s="12">
        <f t="shared" si="13"/>
        <v>1734.4399999999998</v>
      </c>
      <c r="BN91" s="12">
        <f t="shared" si="14"/>
        <v>86</v>
      </c>
      <c r="BO91" s="12">
        <f t="shared" si="15"/>
        <v>0</v>
      </c>
      <c r="BP91" s="12">
        <f t="shared" si="16"/>
        <v>17344.399999999998</v>
      </c>
      <c r="BQ91" s="12">
        <f>MAX(BP$4:BP91)</f>
        <v>17344.399999999998</v>
      </c>
      <c r="BR91" s="8">
        <f t="shared" si="17"/>
        <v>0</v>
      </c>
      <c r="BS91" s="20">
        <f t="shared" si="18"/>
        <v>0</v>
      </c>
      <c r="BT91" s="20">
        <f t="shared" si="19"/>
        <v>0</v>
      </c>
    </row>
    <row r="92" spans="1:72" x14ac:dyDescent="0.3">
      <c r="A92" s="1">
        <v>42670</v>
      </c>
      <c r="B92" s="1">
        <v>42675</v>
      </c>
      <c r="C92" s="1" t="s">
        <v>44</v>
      </c>
      <c r="D92" s="3">
        <v>2015</v>
      </c>
      <c r="E92" s="3">
        <v>-200</v>
      </c>
      <c r="F92" s="3">
        <f>D92+E92</f>
        <v>1815</v>
      </c>
      <c r="G92" s="20">
        <f>B92-A92</f>
        <v>5</v>
      </c>
      <c r="H92" s="3" t="s">
        <v>38</v>
      </c>
      <c r="L92" s="20">
        <f>IF(AND(F92&gt;=L$3,F92&lt;=L$4),0,1)</f>
        <v>1</v>
      </c>
      <c r="M92" s="20" t="s">
        <v>21</v>
      </c>
      <c r="N92" s="20">
        <v>7</v>
      </c>
      <c r="O92" s="20">
        <v>103940</v>
      </c>
      <c r="P92" s="20">
        <f>IF(M92="short",O92,O92+N92)</f>
        <v>103947</v>
      </c>
      <c r="Q92" s="20">
        <f>IF(M92="short",P92+Q$3,P92-Q$3)</f>
        <v>103947</v>
      </c>
      <c r="R92" s="20">
        <v>103790</v>
      </c>
      <c r="S92" s="20">
        <v>104155</v>
      </c>
      <c r="T92" s="19">
        <f>IF(M92="short",((R92-P92)+N92)/10,((P92-R92)+N92)/10)</f>
        <v>16.399999999999999</v>
      </c>
      <c r="U92" s="19">
        <f>IF(M92="long",((S92-O92)-N92)/10,((O92-S92)-N92)/10)</f>
        <v>20.8</v>
      </c>
      <c r="W92" s="19">
        <f>-T92+(Q$3/10)</f>
        <v>-16.399999999999999</v>
      </c>
      <c r="X92" s="19">
        <f>U92+(Q$3/10)</f>
        <v>20.8</v>
      </c>
      <c r="Y92" s="7">
        <f>IF(AND(M92="long",R92&lt;Q92),1, )</f>
        <v>1</v>
      </c>
      <c r="Z92" s="7">
        <f>IF(AND(M92="short",R92&gt;Q92),1, )</f>
        <v>0</v>
      </c>
      <c r="AA92" s="7">
        <f>Y92+Z92</f>
        <v>1</v>
      </c>
      <c r="AB92" s="7">
        <f>IF(OR(I92=1,K92=1),0,L92*AA92)</f>
        <v>1</v>
      </c>
      <c r="AC92" s="19">
        <f>IF(W92&lt;=-AC$3,-AC$3,0)</f>
        <v>-12</v>
      </c>
      <c r="AD92" s="7">
        <f t="shared" si="10"/>
        <v>0</v>
      </c>
      <c r="AE92" s="19">
        <f>IF(AND(AC92=0,U92&gt;=AE$3-(N92/10)),0,-AC$3*AA92)</f>
        <v>-12</v>
      </c>
      <c r="AF92" s="19">
        <f>IF(AND(AC92=0,X92&gt;AF$3),AF$3*AA92,AE92*AA92)</f>
        <v>-12</v>
      </c>
      <c r="AG92" s="19">
        <f>AG91+AF92</f>
        <v>-96</v>
      </c>
      <c r="AH92" s="7">
        <f>IF(AF92&gt;0,1, )</f>
        <v>0</v>
      </c>
      <c r="AI92" s="19">
        <f>IF(I92=1,AF92,)</f>
        <v>0</v>
      </c>
      <c r="AJ92" s="19">
        <f>IF(K92=1,AF92, )</f>
        <v>0</v>
      </c>
      <c r="AK92" s="19">
        <f>IF(L92=1, ,AF92)</f>
        <v>0</v>
      </c>
      <c r="AL92" s="19">
        <f>AB92*AF92</f>
        <v>-12</v>
      </c>
      <c r="AM92" s="19">
        <f>AM91+AL92</f>
        <v>56</v>
      </c>
      <c r="AN92" s="20">
        <f>IF(AL92&gt;0,1, )</f>
        <v>0</v>
      </c>
      <c r="AP92" s="12">
        <f>IF(B92=B91,AP91,AS91*AP$3)</f>
        <v>345.9</v>
      </c>
      <c r="AQ92" s="12">
        <f>INT(AP92/AQ$3)</f>
        <v>28</v>
      </c>
      <c r="AR92" s="12">
        <f>AL92*AQ92</f>
        <v>-336</v>
      </c>
      <c r="AS92" s="12">
        <f>AS91+AR92</f>
        <v>11194</v>
      </c>
      <c r="AT92" s="12">
        <f>MAX(AS$4:AS92)</f>
        <v>11698</v>
      </c>
      <c r="AU92" s="8">
        <f>(AS92-AT92)/AT92</f>
        <v>-4.3084287912463666E-2</v>
      </c>
      <c r="AW92" s="20">
        <v>103790</v>
      </c>
      <c r="AX92" s="20">
        <v>104158</v>
      </c>
      <c r="AY92" s="12">
        <f>IF(M92="long",((Q92-AW92)+N92)/10,((AW92-Q92)+N92)/10)</f>
        <v>16.399999999999999</v>
      </c>
      <c r="AZ92" s="20">
        <f>IF(AY92&gt;=(N92/10),1, )</f>
        <v>1</v>
      </c>
      <c r="BA92" s="12">
        <f>IF(AY92&gt;BA$3,BA$3,AY92*AZ92)</f>
        <v>16.399999999999999</v>
      </c>
      <c r="BB92" s="12">
        <f>IF(M92="long",((AX92-Q92)-N92)/10*AZ92,((Q92-AX92)-N92)/10*AZ92)</f>
        <v>20.399999999999999</v>
      </c>
      <c r="BC92" s="12">
        <f>IF(AND(BA92&lt;BA$3,BB92&gt;BC$3),BC$3,-BA92)</f>
        <v>20</v>
      </c>
      <c r="BD92" s="12">
        <f>BD91+BC92</f>
        <v>51.200000000000067</v>
      </c>
      <c r="BE92" s="12">
        <f>BC92*I92</f>
        <v>0</v>
      </c>
      <c r="BF92" s="12">
        <f>K92*BC92</f>
        <v>0</v>
      </c>
      <c r="BG92" s="12">
        <f>AB92*BC92</f>
        <v>20</v>
      </c>
      <c r="BH92" s="12">
        <f>BH91+BG92</f>
        <v>308.29999999999995</v>
      </c>
      <c r="BJ92" s="20">
        <f t="shared" si="11"/>
        <v>0</v>
      </c>
      <c r="BK92" s="12">
        <f t="shared" si="12"/>
        <v>0</v>
      </c>
      <c r="BM92" s="12">
        <f t="shared" si="13"/>
        <v>1734.4399999999998</v>
      </c>
      <c r="BN92" s="12">
        <f t="shared" si="14"/>
        <v>86</v>
      </c>
      <c r="BO92" s="12">
        <f t="shared" si="15"/>
        <v>1720</v>
      </c>
      <c r="BP92" s="12">
        <f t="shared" si="16"/>
        <v>19064.399999999998</v>
      </c>
      <c r="BQ92" s="12">
        <f>MAX(BP$4:BP92)</f>
        <v>19064.399999999998</v>
      </c>
      <c r="BR92" s="8">
        <f t="shared" si="17"/>
        <v>0</v>
      </c>
      <c r="BS92" s="20">
        <f t="shared" si="18"/>
        <v>1</v>
      </c>
      <c r="BT92" s="20">
        <f t="shared" si="19"/>
        <v>0</v>
      </c>
    </row>
    <row r="93" spans="1:72" x14ac:dyDescent="0.3">
      <c r="A93" s="1">
        <v>42670</v>
      </c>
      <c r="B93" s="1">
        <v>42676</v>
      </c>
      <c r="C93" s="1" t="s">
        <v>44</v>
      </c>
      <c r="D93" s="3">
        <v>645</v>
      </c>
      <c r="E93" s="3">
        <v>-200</v>
      </c>
      <c r="F93" s="3">
        <f>D93+E93</f>
        <v>445</v>
      </c>
      <c r="G93" s="20">
        <f>B93-A93</f>
        <v>6</v>
      </c>
      <c r="H93" s="3" t="s">
        <v>38</v>
      </c>
      <c r="L93" s="20">
        <f>IF(AND(F93&gt;=L$3,F93&lt;=L$4),0,1)</f>
        <v>1</v>
      </c>
      <c r="M93" s="20" t="s">
        <v>21</v>
      </c>
      <c r="N93" s="20">
        <v>7</v>
      </c>
      <c r="O93" s="20">
        <v>103600</v>
      </c>
      <c r="P93" s="20">
        <f>IF(M93="short",O93,O93+N93)</f>
        <v>103607</v>
      </c>
      <c r="Q93" s="20">
        <f>IF(M93="short",P93+Q$3,P93-Q$3)</f>
        <v>103607</v>
      </c>
      <c r="R93" s="20">
        <v>103618</v>
      </c>
      <c r="S93" s="20">
        <v>103926</v>
      </c>
      <c r="T93" s="19">
        <f>IF(M93="short",((R93-P93)+N93)/10,((P93-R93)+N93)/10)</f>
        <v>-0.4</v>
      </c>
      <c r="U93" s="19">
        <f>IF(M93="long",((S93-O93)-N93)/10,((O93-S93)-N93)/10)</f>
        <v>31.9</v>
      </c>
      <c r="W93" s="19">
        <f>-T93+(Q$3/10)</f>
        <v>0.4</v>
      </c>
      <c r="X93" s="19">
        <f>U93+(Q$3/10)</f>
        <v>31.9</v>
      </c>
      <c r="Y93" s="7">
        <f>IF(AND(M93="long",R93&lt;Q93),1, )</f>
        <v>0</v>
      </c>
      <c r="Z93" s="7">
        <f>IF(AND(M93="short",R93&gt;Q93),1, )</f>
        <v>0</v>
      </c>
      <c r="AA93" s="7">
        <f>Y93+Z93</f>
        <v>0</v>
      </c>
      <c r="AB93" s="7">
        <f>IF(OR(I93=1,K93=1),0,L93*AA93)</f>
        <v>0</v>
      </c>
      <c r="AC93" s="19">
        <f>IF(W93&lt;=-AC$3,-AC$3,0)</f>
        <v>0</v>
      </c>
      <c r="AD93" s="7">
        <f t="shared" si="10"/>
        <v>0</v>
      </c>
      <c r="AE93" s="19">
        <f>IF(AND(AC93=0,U93&gt;=AE$3-(N93/10)),0,-AC$3*AA93)</f>
        <v>0</v>
      </c>
      <c r="AF93" s="19">
        <f>IF(AND(AC93=0,X93&gt;AF$3),AF$3*AA93,AE93*AA93)</f>
        <v>0</v>
      </c>
      <c r="AG93" s="19">
        <f>AG92+AF93</f>
        <v>-96</v>
      </c>
      <c r="AH93" s="7">
        <f>IF(AF93&gt;0,1, )</f>
        <v>0</v>
      </c>
      <c r="AI93" s="19">
        <f>IF(I93=1,AF93,)</f>
        <v>0</v>
      </c>
      <c r="AJ93" s="19">
        <f>IF(K93=1,AF93, )</f>
        <v>0</v>
      </c>
      <c r="AK93" s="19">
        <f>IF(L93=1, ,AF93)</f>
        <v>0</v>
      </c>
      <c r="AL93" s="19">
        <f>AB93*AF93</f>
        <v>0</v>
      </c>
      <c r="AM93" s="19">
        <f>AM92+AL93</f>
        <v>56</v>
      </c>
      <c r="AN93" s="20">
        <f>IF(AL93&gt;0,1, )</f>
        <v>0</v>
      </c>
      <c r="AP93" s="12">
        <f>IF(B93=B92,AP92,AS92*AP$3)</f>
        <v>335.82</v>
      </c>
      <c r="AQ93" s="12">
        <f>INT(AP93/AQ$3)</f>
        <v>27</v>
      </c>
      <c r="AR93" s="12">
        <f>AL93*AQ93</f>
        <v>0</v>
      </c>
      <c r="AS93" s="12">
        <f>AS92+AR93</f>
        <v>11194</v>
      </c>
      <c r="AT93" s="12">
        <f>MAX(AS$4:AS93)</f>
        <v>11698</v>
      </c>
      <c r="AU93" s="8">
        <f>(AS93-AT93)/AT93</f>
        <v>-4.3084287912463666E-2</v>
      </c>
      <c r="AW93" s="20">
        <v>103618</v>
      </c>
      <c r="AX93" s="20">
        <v>103926</v>
      </c>
      <c r="AY93" s="12">
        <f>IF(M93="long",((Q93-AW93)+N93)/10,((AW93-Q93)+N93)/10)</f>
        <v>-0.4</v>
      </c>
      <c r="AZ93" s="20">
        <f>IF(AY93&gt;=(N93/10),1, )</f>
        <v>0</v>
      </c>
      <c r="BA93" s="12">
        <f>IF(AY93&gt;BA$3,BA$3,AY93*AZ93)</f>
        <v>0</v>
      </c>
      <c r="BB93" s="12">
        <f>IF(M93="long",((AX93-Q93)-N93)/10*AZ93,((Q93-AX93)-N93)/10*AZ93)</f>
        <v>0</v>
      </c>
      <c r="BC93" s="12">
        <f>IF(AND(BA93&lt;BA$3,BB93&gt;BC$3),BC$3,-BA93)</f>
        <v>0</v>
      </c>
      <c r="BD93" s="12">
        <f>BD92+BC93</f>
        <v>51.200000000000067</v>
      </c>
      <c r="BE93" s="12">
        <f>BC93*I93</f>
        <v>0</v>
      </c>
      <c r="BF93" s="12">
        <f>K93*BC93</f>
        <v>0</v>
      </c>
      <c r="BG93" s="12">
        <f>AB93*BC93</f>
        <v>0</v>
      </c>
      <c r="BH93" s="12">
        <f>BH92+BG93</f>
        <v>308.29999999999995</v>
      </c>
      <c r="BJ93" s="20">
        <f t="shared" si="11"/>
        <v>0</v>
      </c>
      <c r="BK93" s="12">
        <f t="shared" si="12"/>
        <v>0</v>
      </c>
      <c r="BM93" s="12">
        <f t="shared" si="13"/>
        <v>1906.4399999999998</v>
      </c>
      <c r="BN93" s="12">
        <f t="shared" si="14"/>
        <v>95</v>
      </c>
      <c r="BO93" s="12">
        <f t="shared" si="15"/>
        <v>0</v>
      </c>
      <c r="BP93" s="12">
        <f t="shared" si="16"/>
        <v>19064.399999999998</v>
      </c>
      <c r="BQ93" s="12">
        <f>MAX(BP$4:BP93)</f>
        <v>19064.399999999998</v>
      </c>
      <c r="BR93" s="8">
        <f t="shared" si="17"/>
        <v>0</v>
      </c>
      <c r="BS93" s="20">
        <f t="shared" si="18"/>
        <v>0</v>
      </c>
      <c r="BT93" s="20">
        <f t="shared" si="19"/>
        <v>0</v>
      </c>
    </row>
    <row r="94" spans="1:72" x14ac:dyDescent="0.3">
      <c r="A94" s="1">
        <v>42676</v>
      </c>
      <c r="B94" s="1">
        <v>42676</v>
      </c>
      <c r="C94" s="1" t="s">
        <v>44</v>
      </c>
      <c r="D94" s="3">
        <v>1255</v>
      </c>
      <c r="E94" s="3">
        <v>-200</v>
      </c>
      <c r="F94" s="3">
        <f>D94+E94</f>
        <v>1055</v>
      </c>
      <c r="G94" s="20">
        <f>B94-A94</f>
        <v>0</v>
      </c>
      <c r="H94" s="3" t="s">
        <v>38</v>
      </c>
      <c r="I94" s="20">
        <v>1</v>
      </c>
      <c r="J94" s="20">
        <v>11</v>
      </c>
      <c r="L94" s="20">
        <f>IF(AND(F94&gt;=L$3,F94&lt;=L$4),0,1)</f>
        <v>1</v>
      </c>
      <c r="M94" s="20" t="s">
        <v>21</v>
      </c>
      <c r="N94" s="20">
        <v>7</v>
      </c>
      <c r="O94" s="20">
        <v>103390</v>
      </c>
      <c r="P94" s="20">
        <f>IF(M94="short",O94,O94+N94)</f>
        <v>103397</v>
      </c>
      <c r="Q94" s="20">
        <f>IF(M94="short",P94+Q$3,P94-Q$3)</f>
        <v>103397</v>
      </c>
      <c r="R94" s="20">
        <v>103082</v>
      </c>
      <c r="S94" s="20">
        <v>103380</v>
      </c>
      <c r="T94" s="19">
        <f>IF(M94="short",((R94-P94)+N94)/10,((P94-R94)+N94)/10)</f>
        <v>32.200000000000003</v>
      </c>
      <c r="U94" s="19">
        <f>IF(M94="long",((S94-O94)-N94)/10,((O94-S94)-N94)/10)</f>
        <v>-1.7</v>
      </c>
      <c r="W94" s="19">
        <f>-T94+(Q$3/10)</f>
        <v>-32.200000000000003</v>
      </c>
      <c r="X94" s="19">
        <f>U94+(Q$3/10)</f>
        <v>-1.7</v>
      </c>
      <c r="Y94" s="7">
        <f>IF(AND(M94="long",R94&lt;Q94),1, )</f>
        <v>1</v>
      </c>
      <c r="Z94" s="7">
        <f>IF(AND(M94="short",R94&gt;Q94),1, )</f>
        <v>0</v>
      </c>
      <c r="AA94" s="7">
        <f>Y94+Z94</f>
        <v>1</v>
      </c>
      <c r="AB94" s="7">
        <f>IF(OR(I94=1,K94=1),0,L94*AA94)</f>
        <v>0</v>
      </c>
      <c r="AC94" s="19">
        <f>IF(W94&lt;=-AC$3,-AC$3,0)</f>
        <v>-12</v>
      </c>
      <c r="AD94" s="7">
        <f t="shared" si="10"/>
        <v>0</v>
      </c>
      <c r="AE94" s="19">
        <f>IF(AND(AC94=0,U94&gt;=AE$3-(N94/10)),0,-AC$3*AA94)</f>
        <v>-12</v>
      </c>
      <c r="AF94" s="19">
        <f>IF(AND(AC94=0,X94&gt;AF$3),AF$3*AA94,AE94*AA94)</f>
        <v>-12</v>
      </c>
      <c r="AG94" s="19">
        <f>AG93+AF94</f>
        <v>-108</v>
      </c>
      <c r="AH94" s="7">
        <f>IF(AF94&gt;0,1, )</f>
        <v>0</v>
      </c>
      <c r="AI94" s="19">
        <f>IF(I94=1,AF94,)</f>
        <v>-12</v>
      </c>
      <c r="AJ94" s="19">
        <f>IF(K94=1,AF94, )</f>
        <v>0</v>
      </c>
      <c r="AK94" s="19">
        <f>IF(L94=1, ,AF94)</f>
        <v>0</v>
      </c>
      <c r="AL94" s="19">
        <f>AB94*AF94</f>
        <v>0</v>
      </c>
      <c r="AM94" s="19">
        <f>AM93+AL94</f>
        <v>56</v>
      </c>
      <c r="AN94" s="20">
        <f>IF(AL94&gt;0,1, )</f>
        <v>0</v>
      </c>
      <c r="AP94" s="12">
        <f>IF(B94=B93,AP93,AS93*AP$3)</f>
        <v>335.82</v>
      </c>
      <c r="AQ94" s="12">
        <f>INT(AP94/AQ$3)</f>
        <v>27</v>
      </c>
      <c r="AR94" s="12">
        <f>AL94*AQ94</f>
        <v>0</v>
      </c>
      <c r="AS94" s="12">
        <f>AS93+AR94</f>
        <v>11194</v>
      </c>
      <c r="AT94" s="12">
        <f>MAX(AS$4:AS94)</f>
        <v>11698</v>
      </c>
      <c r="AU94" s="8">
        <f>(AS94-AT94)/AT94</f>
        <v>-4.3084287912463666E-2</v>
      </c>
      <c r="AW94" s="20">
        <v>103343</v>
      </c>
      <c r="AX94" s="20">
        <v>103444</v>
      </c>
      <c r="AY94" s="12">
        <f>IF(M94="long",((Q94-AW94)+N94)/10,((AW94-Q94)+N94)/10)</f>
        <v>6.1</v>
      </c>
      <c r="AZ94" s="20">
        <f>IF(AY94&gt;=(N94/10),1, )</f>
        <v>1</v>
      </c>
      <c r="BA94" s="12">
        <f>IF(AY94&gt;BA$3,BA$3,AY94*AZ94)</f>
        <v>6.1</v>
      </c>
      <c r="BB94" s="12">
        <f>IF(M94="long",((AX94-Q94)-N94)/10*AZ94,((Q94-AX94)-N94)/10*AZ94)</f>
        <v>4</v>
      </c>
      <c r="BC94" s="12">
        <f>IF(AND(BA94&lt;BA$3,BB94&gt;BC$3),BC$3,-BA94)</f>
        <v>-6.1</v>
      </c>
      <c r="BD94" s="12">
        <f>BD93+BC94</f>
        <v>45.100000000000065</v>
      </c>
      <c r="BE94" s="12">
        <f>BC94*I94</f>
        <v>-6.1</v>
      </c>
      <c r="BF94" s="12">
        <f>K94*BC94</f>
        <v>0</v>
      </c>
      <c r="BG94" s="12">
        <f>AB94*BC94</f>
        <v>0</v>
      </c>
      <c r="BH94" s="12">
        <f>BH93+BG94</f>
        <v>308.29999999999995</v>
      </c>
      <c r="BJ94" s="20">
        <f t="shared" si="11"/>
        <v>1</v>
      </c>
      <c r="BK94" s="12">
        <f t="shared" si="12"/>
        <v>-6.1</v>
      </c>
      <c r="BM94" s="12">
        <f t="shared" si="13"/>
        <v>1906.4399999999998</v>
      </c>
      <c r="BN94" s="12">
        <f t="shared" si="14"/>
        <v>95</v>
      </c>
      <c r="BO94" s="12">
        <f t="shared" si="15"/>
        <v>0</v>
      </c>
      <c r="BP94" s="12">
        <f t="shared" si="16"/>
        <v>19064.399999999998</v>
      </c>
      <c r="BQ94" s="12">
        <f>MAX(BP$4:BP94)</f>
        <v>19064.399999999998</v>
      </c>
      <c r="BR94" s="8">
        <f t="shared" si="17"/>
        <v>0</v>
      </c>
      <c r="BS94" s="20">
        <f t="shared" si="18"/>
        <v>0</v>
      </c>
      <c r="BT94" s="20">
        <f t="shared" si="19"/>
        <v>0</v>
      </c>
    </row>
    <row r="95" spans="1:72" x14ac:dyDescent="0.3">
      <c r="A95" s="1">
        <v>42664</v>
      </c>
      <c r="B95" s="1">
        <v>42676</v>
      </c>
      <c r="C95" s="1" t="s">
        <v>44</v>
      </c>
      <c r="D95" s="3">
        <v>1345</v>
      </c>
      <c r="E95" s="3">
        <v>-200</v>
      </c>
      <c r="F95" s="3">
        <f>D95+E95</f>
        <v>1145</v>
      </c>
      <c r="G95" s="20">
        <f>B95-A95</f>
        <v>12</v>
      </c>
      <c r="H95" s="3" t="s">
        <v>38</v>
      </c>
      <c r="L95" s="20">
        <f>IF(AND(F95&gt;=L$3,F95&lt;=L$4),0,1)</f>
        <v>1</v>
      </c>
      <c r="M95" s="20" t="s">
        <v>21</v>
      </c>
      <c r="N95" s="20">
        <v>7</v>
      </c>
      <c r="O95" s="20">
        <v>103270</v>
      </c>
      <c r="P95" s="20">
        <f>IF(M95="short",O95,O95+N95)</f>
        <v>103277</v>
      </c>
      <c r="Q95" s="20">
        <f>IF(M95="short",P95+Q$3,P95-Q$3)</f>
        <v>103277</v>
      </c>
      <c r="R95" s="20">
        <v>103082</v>
      </c>
      <c r="S95" s="20">
        <v>103380</v>
      </c>
      <c r="T95" s="19">
        <f>IF(M95="short",((R95-P95)+N95)/10,((P95-R95)+N95)/10)</f>
        <v>20.2</v>
      </c>
      <c r="U95" s="19">
        <f>IF(M95="long",((S95-O95)-N95)/10,((O95-S95)-N95)/10)</f>
        <v>10.3</v>
      </c>
      <c r="W95" s="19">
        <f>-T95+(Q$3/10)</f>
        <v>-20.2</v>
      </c>
      <c r="X95" s="19">
        <f>U95+(Q$3/10)</f>
        <v>10.3</v>
      </c>
      <c r="Y95" s="7">
        <f>IF(AND(M95="long",R95&lt;Q95),1, )</f>
        <v>1</v>
      </c>
      <c r="Z95" s="7">
        <f>IF(AND(M95="short",R95&gt;Q95),1, )</f>
        <v>0</v>
      </c>
      <c r="AA95" s="7">
        <f>Y95+Z95</f>
        <v>1</v>
      </c>
      <c r="AB95" s="7">
        <f>IF(OR(I95=1,K95=1),0,L95*AA95)</f>
        <v>1</v>
      </c>
      <c r="AC95" s="19">
        <f>IF(W95&lt;=-AC$3,-AC$3,0)</f>
        <v>-12</v>
      </c>
      <c r="AD95" s="7">
        <f t="shared" si="10"/>
        <v>0</v>
      </c>
      <c r="AE95" s="19">
        <f>IF(AND(AC95=0,U95&gt;=AE$3-(N95/10)),0,-AC$3*AA95)</f>
        <v>-12</v>
      </c>
      <c r="AF95" s="19">
        <f>IF(AND(AC95=0,X95&gt;AF$3),AF$3*AA95,AE95*AA95)</f>
        <v>-12</v>
      </c>
      <c r="AG95" s="19">
        <f>AG94+AF95</f>
        <v>-120</v>
      </c>
      <c r="AH95" s="7">
        <f>IF(AF95&gt;0,1, )</f>
        <v>0</v>
      </c>
      <c r="AI95" s="19">
        <f>IF(I95=1,AF95,)</f>
        <v>0</v>
      </c>
      <c r="AJ95" s="19">
        <f>IF(K95=1,AF95, )</f>
        <v>0</v>
      </c>
      <c r="AK95" s="19">
        <f>IF(L95=1, ,AF95)</f>
        <v>0</v>
      </c>
      <c r="AL95" s="19">
        <f>AB95*AF95</f>
        <v>-12</v>
      </c>
      <c r="AM95" s="19">
        <f>AM94+AL95</f>
        <v>44</v>
      </c>
      <c r="AN95" s="20">
        <f>IF(AL95&gt;0,1, )</f>
        <v>0</v>
      </c>
      <c r="AP95" s="12">
        <f>IF(B95=B94,AP94,AS94*AP$3)</f>
        <v>335.82</v>
      </c>
      <c r="AQ95" s="12">
        <f>INT(AP95/AQ$3)</f>
        <v>27</v>
      </c>
      <c r="AR95" s="12">
        <f>AL95*AQ95</f>
        <v>-324</v>
      </c>
      <c r="AS95" s="12">
        <f>AS94+AR95</f>
        <v>10870</v>
      </c>
      <c r="AT95" s="12">
        <f>MAX(AS$4:AS95)</f>
        <v>11698</v>
      </c>
      <c r="AU95" s="8">
        <f>(AS95-AT95)/AT95</f>
        <v>-7.0781330141904603E-2</v>
      </c>
      <c r="AW95" s="20">
        <v>103222</v>
      </c>
      <c r="AX95" s="20">
        <v>103206</v>
      </c>
      <c r="AY95" s="12">
        <f>IF(M95="long",((Q95-AW95)+N95)/10,((AW95-Q95)+N95)/10)</f>
        <v>6.2</v>
      </c>
      <c r="AZ95" s="20">
        <f>IF(AY95&gt;=(N95/10),1, )</f>
        <v>1</v>
      </c>
      <c r="BA95" s="12">
        <f>IF(AY95&gt;BA$3,BA$3,AY95*AZ95)</f>
        <v>6.2</v>
      </c>
      <c r="BB95" s="12">
        <f>IF(M95="long",((AX95-Q95)-N95)/10*AZ95,((Q95-AX95)-N95)/10*AZ95)</f>
        <v>-7.8</v>
      </c>
      <c r="BC95" s="12">
        <f>IF(AND(BA95&lt;BA$3,BB95&gt;BC$3),BC$3,-BA95)</f>
        <v>-6.2</v>
      </c>
      <c r="BD95" s="12">
        <f>BD94+BC95</f>
        <v>38.900000000000063</v>
      </c>
      <c r="BE95" s="12">
        <f>BC95*I95</f>
        <v>0</v>
      </c>
      <c r="BF95" s="12">
        <f>K95*BC95</f>
        <v>0</v>
      </c>
      <c r="BG95" s="12">
        <f>AB95*BC95</f>
        <v>-6.2</v>
      </c>
      <c r="BH95" s="12">
        <f>BH94+BG95</f>
        <v>302.09999999999997</v>
      </c>
      <c r="BJ95" s="20">
        <f t="shared" si="11"/>
        <v>1</v>
      </c>
      <c r="BK95" s="12">
        <f t="shared" si="12"/>
        <v>-6.2</v>
      </c>
      <c r="BM95" s="12">
        <f t="shared" si="13"/>
        <v>1906.4399999999998</v>
      </c>
      <c r="BN95" s="12">
        <f t="shared" si="14"/>
        <v>95</v>
      </c>
      <c r="BO95" s="12">
        <f t="shared" si="15"/>
        <v>-589</v>
      </c>
      <c r="BP95" s="12">
        <f t="shared" si="16"/>
        <v>18475.399999999998</v>
      </c>
      <c r="BQ95" s="12">
        <f>MAX(BP$4:BP95)</f>
        <v>19064.399999999998</v>
      </c>
      <c r="BR95" s="8">
        <f t="shared" si="17"/>
        <v>-3.0895281257212401E-2</v>
      </c>
      <c r="BS95" s="20">
        <f t="shared" si="18"/>
        <v>0</v>
      </c>
      <c r="BT95" s="20">
        <f t="shared" si="19"/>
        <v>-6.2</v>
      </c>
    </row>
    <row r="96" spans="1:72" x14ac:dyDescent="0.3">
      <c r="A96" s="1">
        <v>42657</v>
      </c>
      <c r="B96" s="1">
        <v>42676</v>
      </c>
      <c r="C96" s="1" t="s">
        <v>45</v>
      </c>
      <c r="D96" s="3">
        <v>1435</v>
      </c>
      <c r="E96" s="3">
        <v>0</v>
      </c>
      <c r="F96" s="3">
        <f>D96+E96</f>
        <v>1435</v>
      </c>
      <c r="G96" s="20">
        <f>B96-A96</f>
        <v>19</v>
      </c>
      <c r="H96" s="3" t="s">
        <v>17</v>
      </c>
      <c r="L96" s="20">
        <f>IF(AND(F96&gt;=L$3,F96&lt;=L$4),0,1)</f>
        <v>1</v>
      </c>
      <c r="M96" s="20" t="s">
        <v>20</v>
      </c>
      <c r="N96" s="20">
        <v>7</v>
      </c>
      <c r="O96" s="20">
        <v>111100</v>
      </c>
      <c r="P96" s="20">
        <f>IF(M96="short",O96,O96+N96)</f>
        <v>111100</v>
      </c>
      <c r="Q96" s="20">
        <f>IF(M96="short",P96+Q$3,P96-Q$3)</f>
        <v>111100</v>
      </c>
      <c r="R96" s="20">
        <v>111226</v>
      </c>
      <c r="S96" s="20">
        <v>110873</v>
      </c>
      <c r="T96" s="19">
        <f>IF(M96="short",((R96-P96)+N96)/10,((P96-R96)+N96)/10)</f>
        <v>13.3</v>
      </c>
      <c r="U96" s="19">
        <f>IF(M96="long",((S96-O96)-N96)/10,((O96-S96)-N96)/10)</f>
        <v>22</v>
      </c>
      <c r="W96" s="19">
        <f>-T96+(Q$3/10)</f>
        <v>-13.3</v>
      </c>
      <c r="X96" s="19">
        <f>U96+(Q$3/10)</f>
        <v>22</v>
      </c>
      <c r="Y96" s="7">
        <f>IF(AND(M96="long",R96&lt;Q96),1, )</f>
        <v>0</v>
      </c>
      <c r="Z96" s="7">
        <f>IF(AND(M96="short",R96&gt;Q96),1, )</f>
        <v>1</v>
      </c>
      <c r="AA96" s="7">
        <f>Y96+Z96</f>
        <v>1</v>
      </c>
      <c r="AB96" s="7">
        <f>IF(OR(I96=1,K96=1),0,L96*AA96)</f>
        <v>1</v>
      </c>
      <c r="AC96" s="19">
        <f>IF(W96&lt;=-AC$3,-AC$3,0)</f>
        <v>-12</v>
      </c>
      <c r="AD96" s="7">
        <f t="shared" si="10"/>
        <v>0</v>
      </c>
      <c r="AE96" s="19">
        <f>IF(AND(AC96=0,U96&gt;=AE$3-(N96/10)),0,-AC$3*AA96)</f>
        <v>-12</v>
      </c>
      <c r="AF96" s="19">
        <f>IF(AND(AC96=0,X96&gt;AF$3),AF$3*AA96,AE96*AA96)</f>
        <v>-12</v>
      </c>
      <c r="AG96" s="19">
        <f>AG95+AF96</f>
        <v>-132</v>
      </c>
      <c r="AH96" s="7">
        <f>IF(AF96&gt;0,1, )</f>
        <v>0</v>
      </c>
      <c r="AI96" s="19">
        <f>IF(I96=1,AF96,)</f>
        <v>0</v>
      </c>
      <c r="AJ96" s="19">
        <f>IF(K96=1,AF96, )</f>
        <v>0</v>
      </c>
      <c r="AK96" s="19">
        <f>IF(L96=1, ,AF96)</f>
        <v>0</v>
      </c>
      <c r="AL96" s="19">
        <f>AB96*AF96</f>
        <v>-12</v>
      </c>
      <c r="AM96" s="19">
        <f>AM95+AL96</f>
        <v>32</v>
      </c>
      <c r="AN96" s="20">
        <f>IF(AL96&gt;0,1, )</f>
        <v>0</v>
      </c>
      <c r="AP96" s="12">
        <f>IF(B96=B95,AP95,AS95*AP$3)</f>
        <v>335.82</v>
      </c>
      <c r="AQ96" s="12">
        <f>INT(AP96/AQ$3)</f>
        <v>27</v>
      </c>
      <c r="AR96" s="12">
        <f>AL96*AQ96</f>
        <v>-324</v>
      </c>
      <c r="AS96" s="12">
        <f>AS95+AR96</f>
        <v>10546</v>
      </c>
      <c r="AT96" s="12">
        <f>MAX(AS$4:AS96)</f>
        <v>11698</v>
      </c>
      <c r="AU96" s="8">
        <f>(AS96-AT96)/AT96</f>
        <v>-9.8478372371345532E-2</v>
      </c>
      <c r="AW96" s="20">
        <v>111148</v>
      </c>
      <c r="AX96" s="20">
        <v>111037</v>
      </c>
      <c r="AY96" s="12">
        <f>IF(M96="long",((Q96-AW96)+N96)/10,((AW96-Q96)+N96)/10)</f>
        <v>5.5</v>
      </c>
      <c r="AZ96" s="20">
        <f>IF(AY96&gt;=(N96/10),1, )</f>
        <v>1</v>
      </c>
      <c r="BA96" s="12">
        <f>IF(AY96&gt;BA$3,BA$3,AY96*AZ96)</f>
        <v>5.5</v>
      </c>
      <c r="BB96" s="12">
        <f>IF(M96="long",((AX96-Q96)-N96)/10*AZ96,((Q96-AX96)-N96)/10*AZ96)</f>
        <v>5.6</v>
      </c>
      <c r="BC96" s="12">
        <f>IF(AND(BA96&lt;BA$3,BB96&gt;BC$3),BC$3,-BA96)</f>
        <v>-5.5</v>
      </c>
      <c r="BD96" s="12">
        <f>BD95+BC96</f>
        <v>33.400000000000063</v>
      </c>
      <c r="BE96" s="12">
        <f>BC96*I96</f>
        <v>0</v>
      </c>
      <c r="BF96" s="12">
        <f>K96*BC96</f>
        <v>0</v>
      </c>
      <c r="BG96" s="12">
        <f>AB96*BC96</f>
        <v>-5.5</v>
      </c>
      <c r="BH96" s="12">
        <f>BH95+BG96</f>
        <v>296.59999999999997</v>
      </c>
      <c r="BJ96" s="20">
        <f t="shared" si="11"/>
        <v>1</v>
      </c>
      <c r="BK96" s="12">
        <f t="shared" si="12"/>
        <v>-5.5</v>
      </c>
      <c r="BM96" s="12">
        <f t="shared" si="13"/>
        <v>1906.4399999999998</v>
      </c>
      <c r="BN96" s="12">
        <f t="shared" si="14"/>
        <v>95</v>
      </c>
      <c r="BO96" s="12">
        <f t="shared" si="15"/>
        <v>-522.5</v>
      </c>
      <c r="BP96" s="12">
        <f t="shared" si="16"/>
        <v>17952.899999999998</v>
      </c>
      <c r="BQ96" s="12">
        <f>MAX(BP$4:BP96)</f>
        <v>19064.399999999998</v>
      </c>
      <c r="BR96" s="8">
        <f t="shared" si="17"/>
        <v>-5.8302385598287917E-2</v>
      </c>
      <c r="BS96" s="20">
        <f t="shared" si="18"/>
        <v>0</v>
      </c>
      <c r="BT96" s="20">
        <f t="shared" si="19"/>
        <v>-5.5</v>
      </c>
    </row>
    <row r="97" spans="1:72" x14ac:dyDescent="0.3">
      <c r="A97" s="1">
        <v>42655</v>
      </c>
      <c r="B97" s="1">
        <v>42677</v>
      </c>
      <c r="C97" s="1" t="s">
        <v>44</v>
      </c>
      <c r="D97" s="3">
        <v>655</v>
      </c>
      <c r="E97" s="3">
        <v>-200</v>
      </c>
      <c r="F97" s="3">
        <f>D97+E97</f>
        <v>455</v>
      </c>
      <c r="G97" s="20">
        <f>B97-A97</f>
        <v>22</v>
      </c>
      <c r="H97" s="3" t="s">
        <v>38</v>
      </c>
      <c r="L97" s="20">
        <f>IF(AND(F97&gt;=L$3,F97&lt;=L$4),0,1)</f>
        <v>1</v>
      </c>
      <c r="M97" s="20" t="s">
        <v>21</v>
      </c>
      <c r="N97" s="20">
        <v>7</v>
      </c>
      <c r="O97" s="20">
        <v>102550</v>
      </c>
      <c r="P97" s="20">
        <f>IF(M97="short",O97,O97+N97)</f>
        <v>102557</v>
      </c>
      <c r="Q97" s="20">
        <f>IF(M97="short",P97+Q$3,P97-Q$3)</f>
        <v>102557</v>
      </c>
      <c r="R97" s="20">
        <v>102541</v>
      </c>
      <c r="S97" s="20">
        <v>103311</v>
      </c>
      <c r="T97" s="19">
        <f>IF(M97="short",((R97-P97)+N97)/10,((P97-R97)+N97)/10)</f>
        <v>2.2999999999999998</v>
      </c>
      <c r="U97" s="19">
        <f>IF(M97="long",((S97-O97)-N97)/10,((O97-S97)-N97)/10)</f>
        <v>75.400000000000006</v>
      </c>
      <c r="W97" s="19">
        <f>-T97+(Q$3/10)</f>
        <v>-2.2999999999999998</v>
      </c>
      <c r="X97" s="19">
        <f>U97+(Q$3/10)</f>
        <v>75.400000000000006</v>
      </c>
      <c r="Y97" s="7">
        <f>IF(AND(M97="long",R97&lt;Q97),1, )</f>
        <v>1</v>
      </c>
      <c r="Z97" s="7">
        <f>IF(AND(M97="short",R97&gt;Q97),1, )</f>
        <v>0</v>
      </c>
      <c r="AA97" s="7">
        <f>Y97+Z97</f>
        <v>1</v>
      </c>
      <c r="AB97" s="7">
        <f>IF(OR(I97=1,K97=1),0,L97*AA97)</f>
        <v>1</v>
      </c>
      <c r="AC97" s="19">
        <f>IF(W97&lt;=-AC$3,-AC$3,0)</f>
        <v>0</v>
      </c>
      <c r="AD97" s="7">
        <f t="shared" si="10"/>
        <v>0</v>
      </c>
      <c r="AE97" s="19">
        <f>IF(AND(AC97=0,U97&gt;=AE$3-(N97/10)),0,-AC$3*AA97)</f>
        <v>0</v>
      </c>
      <c r="AF97" s="19">
        <f>IF(AND(AC97=0,X97&gt;AF$3),AF$3*AA97,AE97*AA97)</f>
        <v>10</v>
      </c>
      <c r="AG97" s="19">
        <f>AG96+AF97</f>
        <v>-122</v>
      </c>
      <c r="AH97" s="7">
        <f>IF(AF97&gt;0,1, )</f>
        <v>1</v>
      </c>
      <c r="AI97" s="19">
        <f>IF(I97=1,AF97,)</f>
        <v>0</v>
      </c>
      <c r="AJ97" s="19">
        <f>IF(K97=1,AF97, )</f>
        <v>0</v>
      </c>
      <c r="AK97" s="19">
        <f>IF(L97=1, ,AF97)</f>
        <v>0</v>
      </c>
      <c r="AL97" s="19">
        <f>AB97*AF97</f>
        <v>10</v>
      </c>
      <c r="AM97" s="19">
        <f>AM96+AL97</f>
        <v>42</v>
      </c>
      <c r="AN97" s="20">
        <f>IF(AL97&gt;0,1, )</f>
        <v>1</v>
      </c>
      <c r="AP97" s="12">
        <f>IF(B97=B96,AP96,AS96*AP$3)</f>
        <v>316.38</v>
      </c>
      <c r="AQ97" s="12">
        <f>INT(AP97/AQ$3)</f>
        <v>26</v>
      </c>
      <c r="AR97" s="12">
        <f>AL97*AQ97</f>
        <v>260</v>
      </c>
      <c r="AS97" s="12">
        <f>AS96+AR97</f>
        <v>10806</v>
      </c>
      <c r="AT97" s="12">
        <f>MAX(AS$4:AS97)</f>
        <v>11698</v>
      </c>
      <c r="AU97" s="8">
        <f>(AS97-AT97)/AT97</f>
        <v>-7.6252350829201579E-2</v>
      </c>
      <c r="AW97" s="20">
        <v>102541</v>
      </c>
      <c r="AX97" s="20">
        <v>103311</v>
      </c>
      <c r="AY97" s="12">
        <f>IF(M97="long",((Q97-AW97)+N97)/10,((AW97-Q97)+N97)/10)</f>
        <v>2.2999999999999998</v>
      </c>
      <c r="AZ97" s="20">
        <f>IF(AY97&gt;=(N97/10),1, )</f>
        <v>1</v>
      </c>
      <c r="BA97" s="12">
        <f>IF(AY97&gt;BA$3,BA$3,AY97*AZ97)</f>
        <v>2.2999999999999998</v>
      </c>
      <c r="BB97" s="12">
        <f>IF(M97="long",((AX97-Q97)-N97)/10*AZ97,((Q97-AX97)-N97)/10*AZ97)</f>
        <v>74.7</v>
      </c>
      <c r="BC97" s="12">
        <f>IF(AND(BA97&lt;BA$3,BB97&gt;BC$3),BC$3,-BA97)</f>
        <v>20</v>
      </c>
      <c r="BD97" s="12">
        <f>BD96+BC97</f>
        <v>53.400000000000063</v>
      </c>
      <c r="BE97" s="12">
        <f>BC97*I97</f>
        <v>0</v>
      </c>
      <c r="BF97" s="12">
        <f>K97*BC97</f>
        <v>0</v>
      </c>
      <c r="BG97" s="12">
        <f>AB97*BC97</f>
        <v>20</v>
      </c>
      <c r="BH97" s="12">
        <f>BH96+BG97</f>
        <v>316.59999999999997</v>
      </c>
      <c r="BJ97" s="20">
        <f t="shared" si="11"/>
        <v>0</v>
      </c>
      <c r="BK97" s="12">
        <f t="shared" si="12"/>
        <v>0</v>
      </c>
      <c r="BM97" s="12">
        <f t="shared" si="13"/>
        <v>1795.29</v>
      </c>
      <c r="BN97" s="12">
        <f t="shared" si="14"/>
        <v>89</v>
      </c>
      <c r="BO97" s="12">
        <f t="shared" si="15"/>
        <v>1780</v>
      </c>
      <c r="BP97" s="12">
        <f t="shared" si="16"/>
        <v>19732.899999999998</v>
      </c>
      <c r="BQ97" s="12">
        <f>MAX(BP$4:BP97)</f>
        <v>19732.899999999998</v>
      </c>
      <c r="BR97" s="8">
        <f t="shared" si="17"/>
        <v>0</v>
      </c>
      <c r="BS97" s="20">
        <f t="shared" si="18"/>
        <v>1</v>
      </c>
      <c r="BT97" s="20">
        <f t="shared" si="19"/>
        <v>0</v>
      </c>
    </row>
    <row r="98" spans="1:72" x14ac:dyDescent="0.3">
      <c r="A98" s="1">
        <v>42677</v>
      </c>
      <c r="B98" s="1">
        <v>42677</v>
      </c>
      <c r="C98" s="1" t="s">
        <v>45</v>
      </c>
      <c r="D98" s="3">
        <v>840</v>
      </c>
      <c r="E98" s="3">
        <v>0</v>
      </c>
      <c r="F98" s="3">
        <f>D98+E98</f>
        <v>840</v>
      </c>
      <c r="G98" s="20">
        <f>B98-A98</f>
        <v>0</v>
      </c>
      <c r="H98" s="3" t="s">
        <v>17</v>
      </c>
      <c r="L98" s="20">
        <f>IF(AND(F98&gt;=L$3,F98&lt;=L$4),0,1)</f>
        <v>1</v>
      </c>
      <c r="M98" s="20" t="s">
        <v>21</v>
      </c>
      <c r="N98" s="20">
        <v>7</v>
      </c>
      <c r="O98" s="20">
        <v>110960</v>
      </c>
      <c r="P98" s="20">
        <f>IF(M98="short",O98,O98+N98)</f>
        <v>110967</v>
      </c>
      <c r="Q98" s="20">
        <f>IF(M98="short",P98+Q$3,P98-Q$3)</f>
        <v>110967</v>
      </c>
      <c r="R98" s="20">
        <v>110926</v>
      </c>
      <c r="S98" s="20">
        <v>111031</v>
      </c>
      <c r="T98" s="19">
        <f>IF(M98="short",((R98-P98)+N98)/10,((P98-R98)+N98)/10)</f>
        <v>4.8</v>
      </c>
      <c r="U98" s="19">
        <f>IF(M98="long",((S98-O98)-N98)/10,((O98-S98)-N98)/10)</f>
        <v>6.4</v>
      </c>
      <c r="W98" s="19">
        <f>-T98+(Q$3/10)</f>
        <v>-4.8</v>
      </c>
      <c r="X98" s="19">
        <f>U98+(Q$3/10)</f>
        <v>6.4</v>
      </c>
      <c r="Y98" s="7">
        <f>IF(AND(M98="long",R98&lt;Q98),1, )</f>
        <v>1</v>
      </c>
      <c r="Z98" s="7">
        <f>IF(AND(M98="short",R98&gt;Q98),1, )</f>
        <v>0</v>
      </c>
      <c r="AA98" s="7">
        <f>Y98+Z98</f>
        <v>1</v>
      </c>
      <c r="AB98" s="7">
        <f>IF(OR(I98=1,K98=1),0,L98*AA98)</f>
        <v>1</v>
      </c>
      <c r="AC98" s="19">
        <f>IF(W98&lt;=-AC$3,-AC$3,0)</f>
        <v>0</v>
      </c>
      <c r="AD98" s="7">
        <f t="shared" si="10"/>
        <v>0</v>
      </c>
      <c r="AE98" s="19">
        <f>IF(AND(AC98=0,U98&gt;=AE$3-(N98/10)),0,-AC$3*AA98)</f>
        <v>-12</v>
      </c>
      <c r="AF98" s="19">
        <f>IF(AND(AC98=0,X98&gt;AF$3),AF$3*AA98,AE98*AA98)</f>
        <v>-12</v>
      </c>
      <c r="AG98" s="19">
        <f>AG97+AF98</f>
        <v>-134</v>
      </c>
      <c r="AH98" s="7">
        <f>IF(AF98&gt;0,1, )</f>
        <v>0</v>
      </c>
      <c r="AI98" s="19">
        <f>IF(I98=1,AF98,)</f>
        <v>0</v>
      </c>
      <c r="AJ98" s="19">
        <f>IF(K98=1,AF98, )</f>
        <v>0</v>
      </c>
      <c r="AK98" s="19">
        <f>IF(L98=1, ,AF98)</f>
        <v>0</v>
      </c>
      <c r="AL98" s="19">
        <f>AB98*AF98</f>
        <v>-12</v>
      </c>
      <c r="AM98" s="19">
        <f>AM97+AL98</f>
        <v>30</v>
      </c>
      <c r="AN98" s="20">
        <f>IF(AL98&gt;0,1, )</f>
        <v>0</v>
      </c>
      <c r="AP98" s="12">
        <f>IF(B98=B97,AP97,AS97*AP$3)</f>
        <v>316.38</v>
      </c>
      <c r="AQ98" s="12">
        <f>INT(AP98/AQ$3)</f>
        <v>26</v>
      </c>
      <c r="AR98" s="12">
        <f>AL98*AQ98</f>
        <v>-312</v>
      </c>
      <c r="AS98" s="12">
        <f>AS97+AR98</f>
        <v>10494</v>
      </c>
      <c r="AT98" s="12">
        <f>MAX(AS$4:AS98)</f>
        <v>11698</v>
      </c>
      <c r="AU98" s="8">
        <f>(AS98-AT98)/AT98</f>
        <v>-0.10292357667977432</v>
      </c>
      <c r="AW98" s="20">
        <v>110935</v>
      </c>
      <c r="AX98" s="20">
        <v>111005</v>
      </c>
      <c r="AY98" s="12">
        <f>IF(M98="long",((Q98-AW98)+N98)/10,((AW98-Q98)+N98)/10)</f>
        <v>3.9</v>
      </c>
      <c r="AZ98" s="20">
        <f>IF(AY98&gt;=(N98/10),1, )</f>
        <v>1</v>
      </c>
      <c r="BA98" s="12">
        <f>IF(AY98&gt;BA$3,BA$3,AY98*AZ98)</f>
        <v>3.9</v>
      </c>
      <c r="BB98" s="12">
        <f>IF(M98="long",((AX98-Q98)-N98)/10*AZ98,((Q98-AX98)-N98)/10*AZ98)</f>
        <v>3.1</v>
      </c>
      <c r="BC98" s="12">
        <f>IF(AND(BA98&lt;BA$3,BB98&gt;BC$3),BC$3,-BA98)</f>
        <v>-3.9</v>
      </c>
      <c r="BD98" s="12">
        <f>BD97+BC98</f>
        <v>49.500000000000064</v>
      </c>
      <c r="BE98" s="12">
        <f>BC98*I98</f>
        <v>0</v>
      </c>
      <c r="BF98" s="12">
        <f>K98*BC98</f>
        <v>0</v>
      </c>
      <c r="BG98" s="12">
        <f>AB98*BC98</f>
        <v>-3.9</v>
      </c>
      <c r="BH98" s="12">
        <f>BH97+BG98</f>
        <v>312.7</v>
      </c>
      <c r="BJ98" s="20">
        <f t="shared" si="11"/>
        <v>1</v>
      </c>
      <c r="BK98" s="12">
        <f t="shared" si="12"/>
        <v>-3.9</v>
      </c>
      <c r="BM98" s="12">
        <f t="shared" si="13"/>
        <v>1795.29</v>
      </c>
      <c r="BN98" s="12">
        <f t="shared" si="14"/>
        <v>89</v>
      </c>
      <c r="BO98" s="12">
        <f t="shared" si="15"/>
        <v>-347.09999999999997</v>
      </c>
      <c r="BP98" s="12">
        <f t="shared" si="16"/>
        <v>19385.8</v>
      </c>
      <c r="BQ98" s="12">
        <f>MAX(BP$4:BP98)</f>
        <v>19732.899999999998</v>
      </c>
      <c r="BR98" s="8">
        <f t="shared" si="17"/>
        <v>-1.7589913292014786E-2</v>
      </c>
      <c r="BS98" s="20">
        <f t="shared" si="18"/>
        <v>0</v>
      </c>
      <c r="BT98" s="20">
        <f t="shared" si="19"/>
        <v>-3.9</v>
      </c>
    </row>
    <row r="99" spans="1:72" x14ac:dyDescent="0.3">
      <c r="A99" s="1">
        <v>42677</v>
      </c>
      <c r="B99" s="1">
        <v>42677</v>
      </c>
      <c r="C99" s="1" t="s">
        <v>45</v>
      </c>
      <c r="D99" s="3">
        <v>1145</v>
      </c>
      <c r="E99" s="3">
        <v>0</v>
      </c>
      <c r="F99" s="3">
        <f>D99+E99</f>
        <v>1145</v>
      </c>
      <c r="G99" s="20">
        <f>B99-A99</f>
        <v>0</v>
      </c>
      <c r="H99" s="3" t="s">
        <v>17</v>
      </c>
      <c r="I99" s="20">
        <v>1</v>
      </c>
      <c r="J99" s="20">
        <v>12</v>
      </c>
      <c r="L99" s="20">
        <f>IF(AND(F99&gt;=L$3,F99&lt;=L$4),0,1)</f>
        <v>1</v>
      </c>
      <c r="M99" s="20" t="s">
        <v>21</v>
      </c>
      <c r="N99" s="20">
        <v>7</v>
      </c>
      <c r="O99" s="20">
        <v>110660</v>
      </c>
      <c r="P99" s="20">
        <f>IF(M99="short",O99,O99+N99)</f>
        <v>110667</v>
      </c>
      <c r="Q99" s="20">
        <f>IF(M99="short",P99+Q$3,P99-Q$3)</f>
        <v>110667</v>
      </c>
      <c r="R99" s="20">
        <v>110591</v>
      </c>
      <c r="S99" s="20">
        <v>111201</v>
      </c>
      <c r="T99" s="19">
        <f>IF(M99="short",((R99-P99)+N99)/10,((P99-R99)+N99)/10)</f>
        <v>8.3000000000000007</v>
      </c>
      <c r="U99" s="19">
        <f>IF(M99="long",((S99-O99)-N99)/10,((O99-S99)-N99)/10)</f>
        <v>53.4</v>
      </c>
      <c r="W99" s="19">
        <f>-T99+(Q$3/10)</f>
        <v>-8.3000000000000007</v>
      </c>
      <c r="X99" s="19">
        <f>U99+(Q$3/10)</f>
        <v>53.4</v>
      </c>
      <c r="Y99" s="7">
        <f>IF(AND(M99="long",R99&lt;Q99),1, )</f>
        <v>1</v>
      </c>
      <c r="Z99" s="7">
        <f>IF(AND(M99="short",R99&gt;Q99),1, )</f>
        <v>0</v>
      </c>
      <c r="AA99" s="7">
        <f>Y99+Z99</f>
        <v>1</v>
      </c>
      <c r="AB99" s="7">
        <f>IF(OR(I99=1,K99=1),0,L99*AA99)</f>
        <v>0</v>
      </c>
      <c r="AC99" s="19">
        <f>IF(W99&lt;=-AC$3,-AC$3,0)</f>
        <v>0</v>
      </c>
      <c r="AD99" s="7">
        <f t="shared" si="10"/>
        <v>0</v>
      </c>
      <c r="AE99" s="19">
        <f>IF(AND(AC99=0,U99&gt;=AE$3-(N99/10)),0,-AC$3*AA99)</f>
        <v>0</v>
      </c>
      <c r="AF99" s="19">
        <f>IF(AND(AC99=0,X99&gt;AF$3),AF$3*AA99,AE99*AA99)</f>
        <v>10</v>
      </c>
      <c r="AG99" s="19">
        <f>AG98+AF99</f>
        <v>-124</v>
      </c>
      <c r="AH99" s="7">
        <f>IF(AF99&gt;0,1, )</f>
        <v>1</v>
      </c>
      <c r="AI99" s="19">
        <f>IF(I99=1,AF99,)</f>
        <v>10</v>
      </c>
      <c r="AJ99" s="19">
        <f>IF(K99=1,AF99, )</f>
        <v>0</v>
      </c>
      <c r="AK99" s="19">
        <f>IF(L99=1, ,AF99)</f>
        <v>0</v>
      </c>
      <c r="AL99" s="19">
        <f>AB99*AF99</f>
        <v>0</v>
      </c>
      <c r="AM99" s="19">
        <f>AM98+AL99</f>
        <v>30</v>
      </c>
      <c r="AN99" s="20">
        <f>IF(AL99&gt;0,1, )</f>
        <v>0</v>
      </c>
      <c r="AP99" s="12">
        <f>IF(B99=B98,AP98,AS98*AP$3)</f>
        <v>316.38</v>
      </c>
      <c r="AQ99" s="12">
        <f>INT(AP99/AQ$3)</f>
        <v>26</v>
      </c>
      <c r="AR99" s="12">
        <f>AL99*AQ99</f>
        <v>0</v>
      </c>
      <c r="AS99" s="12">
        <f>AS98+AR99</f>
        <v>10494</v>
      </c>
      <c r="AT99" s="12">
        <f>MAX(AS$4:AS99)</f>
        <v>11698</v>
      </c>
      <c r="AU99" s="8">
        <f>(AS99-AT99)/AT99</f>
        <v>-0.10292357667977432</v>
      </c>
      <c r="AW99" s="20">
        <v>110651</v>
      </c>
      <c r="AX99" s="20">
        <v>110761</v>
      </c>
      <c r="AY99" s="12">
        <f>IF(M99="long",((Q99-AW99)+N99)/10,((AW99-Q99)+N99)/10)</f>
        <v>2.2999999999999998</v>
      </c>
      <c r="AZ99" s="20">
        <f>IF(AY99&gt;=(N99/10),1, )</f>
        <v>1</v>
      </c>
      <c r="BA99" s="12">
        <f>IF(AY99&gt;BA$3,BA$3,AY99*AZ99)</f>
        <v>2.2999999999999998</v>
      </c>
      <c r="BB99" s="12">
        <f>IF(M99="long",((AX99-Q99)-N99)/10*AZ99,((Q99-AX99)-N99)/10*AZ99)</f>
        <v>8.6999999999999993</v>
      </c>
      <c r="BC99" s="12">
        <f>IF(AND(BA99&lt;BA$3,BB99&gt;BC$3),BC$3,-BA99)</f>
        <v>-2.2999999999999998</v>
      </c>
      <c r="BD99" s="12">
        <f>BD98+BC99</f>
        <v>47.200000000000067</v>
      </c>
      <c r="BE99" s="12">
        <f>BC99*I99</f>
        <v>-2.2999999999999998</v>
      </c>
      <c r="BF99" s="12">
        <f>K99*BC99</f>
        <v>0</v>
      </c>
      <c r="BG99" s="12">
        <f>AB99*BC99</f>
        <v>0</v>
      </c>
      <c r="BH99" s="12">
        <f>BH98+BG99</f>
        <v>312.7</v>
      </c>
      <c r="BJ99" s="20">
        <f t="shared" si="11"/>
        <v>1</v>
      </c>
      <c r="BK99" s="12">
        <f t="shared" si="12"/>
        <v>-2.2999999999999998</v>
      </c>
      <c r="BM99" s="12">
        <f t="shared" si="13"/>
        <v>1795.29</v>
      </c>
      <c r="BN99" s="12">
        <f t="shared" si="14"/>
        <v>89</v>
      </c>
      <c r="BO99" s="12">
        <f t="shared" si="15"/>
        <v>0</v>
      </c>
      <c r="BP99" s="12">
        <f t="shared" si="16"/>
        <v>19385.8</v>
      </c>
      <c r="BQ99" s="12">
        <f>MAX(BP$4:BP99)</f>
        <v>19732.899999999998</v>
      </c>
      <c r="BR99" s="8">
        <f t="shared" si="17"/>
        <v>-1.7589913292014786E-2</v>
      </c>
      <c r="BS99" s="20">
        <f t="shared" si="18"/>
        <v>0</v>
      </c>
      <c r="BT99" s="20">
        <f t="shared" si="19"/>
        <v>0</v>
      </c>
    </row>
    <row r="100" spans="1:72" x14ac:dyDescent="0.3">
      <c r="A100" s="1">
        <v>42677</v>
      </c>
      <c r="B100" s="1">
        <v>42677</v>
      </c>
      <c r="C100" s="1" t="s">
        <v>44</v>
      </c>
      <c r="D100" s="3">
        <v>1610</v>
      </c>
      <c r="E100" s="3">
        <v>-200</v>
      </c>
      <c r="F100" s="3">
        <f>D100+E100</f>
        <v>1410</v>
      </c>
      <c r="G100" s="20">
        <f>B100-A100</f>
        <v>0</v>
      </c>
      <c r="H100" s="3" t="s">
        <v>38</v>
      </c>
      <c r="I100" s="20">
        <v>1</v>
      </c>
      <c r="J100" s="20">
        <v>18</v>
      </c>
      <c r="K100" s="20">
        <v>1</v>
      </c>
      <c r="L100" s="20">
        <f>IF(AND(F100&gt;=L$3,F100&lt;=L$4),0,1)</f>
        <v>1</v>
      </c>
      <c r="M100" s="20" t="s">
        <v>20</v>
      </c>
      <c r="N100" s="20">
        <v>7</v>
      </c>
      <c r="O100" s="20">
        <v>103290</v>
      </c>
      <c r="P100" s="20">
        <f>IF(M100="short",O100,O100+N100)</f>
        <v>103290</v>
      </c>
      <c r="Q100" s="20">
        <f>IF(M100="short",P100+Q$3,P100-Q$3)</f>
        <v>103290</v>
      </c>
      <c r="R100" s="20">
        <v>103311</v>
      </c>
      <c r="S100" s="20">
        <v>102871</v>
      </c>
      <c r="T100" s="19">
        <f>IF(M100="short",((R100-P100)+N100)/10,((P100-R100)+N100)/10)</f>
        <v>2.8</v>
      </c>
      <c r="U100" s="19">
        <f>IF(M100="long",((S100-O100)-N100)/10,((O100-S100)-N100)/10)</f>
        <v>41.2</v>
      </c>
      <c r="W100" s="19">
        <f>-T100+(Q$3/10)</f>
        <v>-2.8</v>
      </c>
      <c r="X100" s="19">
        <f>U100+(Q$3/10)</f>
        <v>41.2</v>
      </c>
      <c r="Y100" s="7">
        <f>IF(AND(M100="long",R100&lt;Q100),1, )</f>
        <v>0</v>
      </c>
      <c r="Z100" s="7">
        <f>IF(AND(M100="short",R100&gt;Q100),1, )</f>
        <v>1</v>
      </c>
      <c r="AA100" s="7">
        <f>Y100+Z100</f>
        <v>1</v>
      </c>
      <c r="AB100" s="7">
        <f>IF(OR(I100=1,K100=1),0,L100*AA100)</f>
        <v>0</v>
      </c>
      <c r="AC100" s="19">
        <f>IF(W100&lt;=-AC$3,-AC$3,0)</f>
        <v>0</v>
      </c>
      <c r="AD100" s="7">
        <f t="shared" si="10"/>
        <v>1</v>
      </c>
      <c r="AE100" s="19">
        <f>IF(AND(AC100=0,U100&gt;=AE$3-(N100/10)),0,-AC$3*AA100)</f>
        <v>0</v>
      </c>
      <c r="AF100" s="19">
        <f>IF(AND(AC100=0,X100&gt;AF$3),AF$3*AA100,AE100*AA100)</f>
        <v>10</v>
      </c>
      <c r="AG100" s="19">
        <f>AG99+AF100</f>
        <v>-114</v>
      </c>
      <c r="AH100" s="7">
        <f>IF(AF100&gt;0,1, )</f>
        <v>1</v>
      </c>
      <c r="AI100" s="19">
        <f>IF(I100=1,AF100,)</f>
        <v>10</v>
      </c>
      <c r="AJ100" s="19">
        <f>IF(K100=1,AF100, )</f>
        <v>10</v>
      </c>
      <c r="AK100" s="19">
        <f>IF(L100=1, ,AF100)</f>
        <v>0</v>
      </c>
      <c r="AL100" s="19">
        <f>AB100*AF100</f>
        <v>0</v>
      </c>
      <c r="AM100" s="19">
        <f>AM99+AL100</f>
        <v>30</v>
      </c>
      <c r="AN100" s="20">
        <f>IF(AL100&gt;0,1, )</f>
        <v>0</v>
      </c>
      <c r="AP100" s="12">
        <f>IF(B100=B99,AP99,AS99*AP$3)</f>
        <v>316.38</v>
      </c>
      <c r="AQ100" s="12">
        <f>INT(AP100/AQ$3)</f>
        <v>26</v>
      </c>
      <c r="AR100" s="12">
        <f>AL100*AQ100</f>
        <v>0</v>
      </c>
      <c r="AS100" s="12">
        <f>AS99+AR100</f>
        <v>10494</v>
      </c>
      <c r="AT100" s="12">
        <f>MAX(AS$4:AS100)</f>
        <v>11698</v>
      </c>
      <c r="AU100" s="8">
        <f>(AS100-AT100)/AT100</f>
        <v>-0.10292357667977432</v>
      </c>
      <c r="AW100" s="20">
        <v>103311</v>
      </c>
      <c r="AX100" s="20">
        <v>102833</v>
      </c>
      <c r="AY100" s="12">
        <f>IF(M100="long",((Q100-AW100)+N100)/10,((AW100-Q100)+N100)/10)</f>
        <v>2.8</v>
      </c>
      <c r="AZ100" s="20">
        <f>IF(AY100&gt;=(N100/10),1, )</f>
        <v>1</v>
      </c>
      <c r="BA100" s="12">
        <f>IF(AY100&gt;BA$3,BA$3,AY100*AZ100)</f>
        <v>2.8</v>
      </c>
      <c r="BB100" s="12">
        <f>IF(M100="long",((AX100-Q100)-N100)/10*AZ100,((Q100-AX100)-N100)/10*AZ100)</f>
        <v>45</v>
      </c>
      <c r="BC100" s="12">
        <f>IF(AND(BA100&lt;BA$3,BB100&gt;BC$3),BC$3,-BA100)</f>
        <v>20</v>
      </c>
      <c r="BD100" s="12">
        <f>BD99+BC100</f>
        <v>67.200000000000074</v>
      </c>
      <c r="BE100" s="12">
        <f>BC100*I100</f>
        <v>20</v>
      </c>
      <c r="BF100" s="12">
        <f>K100*BC100</f>
        <v>20</v>
      </c>
      <c r="BG100" s="12">
        <f>AB100*BC100</f>
        <v>0</v>
      </c>
      <c r="BH100" s="12">
        <f>BH99+BG100</f>
        <v>312.7</v>
      </c>
      <c r="BJ100" s="20">
        <f t="shared" si="11"/>
        <v>0</v>
      </c>
      <c r="BK100" s="12">
        <f t="shared" si="12"/>
        <v>0</v>
      </c>
      <c r="BM100" s="12">
        <f t="shared" si="13"/>
        <v>1795.29</v>
      </c>
      <c r="BN100" s="12">
        <f t="shared" si="14"/>
        <v>89</v>
      </c>
      <c r="BO100" s="12">
        <f t="shared" si="15"/>
        <v>0</v>
      </c>
      <c r="BP100" s="12">
        <f t="shared" si="16"/>
        <v>19385.8</v>
      </c>
      <c r="BQ100" s="12">
        <f>MAX(BP$4:BP100)</f>
        <v>19732.899999999998</v>
      </c>
      <c r="BR100" s="8">
        <f t="shared" si="17"/>
        <v>-1.7589913292014786E-2</v>
      </c>
      <c r="BS100" s="20">
        <f t="shared" si="18"/>
        <v>0</v>
      </c>
      <c r="BT100" s="20">
        <f t="shared" si="19"/>
        <v>0</v>
      </c>
    </row>
    <row r="101" spans="1:72" x14ac:dyDescent="0.3">
      <c r="A101" s="1">
        <v>42689</v>
      </c>
      <c r="B101" s="1">
        <v>42690</v>
      </c>
      <c r="C101" s="1" t="s">
        <v>44</v>
      </c>
      <c r="D101" s="3">
        <v>325</v>
      </c>
      <c r="E101" s="3">
        <v>-200</v>
      </c>
      <c r="F101" s="3">
        <f>D101+E101</f>
        <v>125</v>
      </c>
      <c r="G101" s="20">
        <f>B101-A101</f>
        <v>1</v>
      </c>
      <c r="H101" s="3" t="s">
        <v>43</v>
      </c>
      <c r="L101" s="20">
        <f>IF(AND(F101&gt;=L$3,F101&lt;=L$4),0,1)</f>
        <v>1</v>
      </c>
      <c r="M101" s="20" t="s">
        <v>21</v>
      </c>
      <c r="N101" s="20">
        <v>10</v>
      </c>
      <c r="O101" s="20">
        <v>134330</v>
      </c>
      <c r="P101" s="20">
        <f>IF(M101="short",O101,O101+N101)</f>
        <v>134340</v>
      </c>
      <c r="Q101" s="20">
        <f>IF(M101="short",P101+Q$3,P101-Q$3)</f>
        <v>134340</v>
      </c>
      <c r="R101" s="20">
        <v>134220</v>
      </c>
      <c r="S101" s="20">
        <v>135048</v>
      </c>
      <c r="T101" s="19">
        <f>IF(M101="short",((R101-P101)+N101)/10,((P101-R101)+N101)/10)</f>
        <v>13</v>
      </c>
      <c r="U101" s="19">
        <f>IF(M101="long",((S101-O101)-N101)/10,((O101-S101)-N101)/10)</f>
        <v>70.8</v>
      </c>
      <c r="W101" s="19">
        <f>-T101+(Q$3/10)</f>
        <v>-13</v>
      </c>
      <c r="X101" s="19">
        <f>U101+(Q$3/10)</f>
        <v>70.8</v>
      </c>
      <c r="Y101" s="7">
        <f>IF(AND(M101="long",R101&lt;Q101),1, )</f>
        <v>1</v>
      </c>
      <c r="Z101" s="7">
        <f>IF(AND(M101="short",R101&gt;Q101),1, )</f>
        <v>0</v>
      </c>
      <c r="AA101" s="7">
        <f>Y101+Z101</f>
        <v>1</v>
      </c>
      <c r="AB101" s="7">
        <f>IF(OR(I101=1,K101=1),0,L101*AA101)</f>
        <v>1</v>
      </c>
      <c r="AC101" s="19">
        <f>IF(W101&lt;=-AC$3,-AC$3,0)</f>
        <v>-12</v>
      </c>
      <c r="AD101" s="7">
        <f t="shared" si="10"/>
        <v>0</v>
      </c>
      <c r="AE101" s="19">
        <f>IF(AND(AC101=0,U101&gt;=AE$3-(N101/10)),0,-AC$3*AA101)</f>
        <v>-12</v>
      </c>
      <c r="AF101" s="19">
        <f>IF(AND(AC101=0,X101&gt;AF$3),AF$3*AA101,AE101*AA101)</f>
        <v>-12</v>
      </c>
      <c r="AG101" s="19">
        <f>AG100+AF101</f>
        <v>-126</v>
      </c>
      <c r="AH101" s="7">
        <f>IF(AF101&gt;0,1, )</f>
        <v>0</v>
      </c>
      <c r="AI101" s="19">
        <f>IF(I101=1,AF101,)</f>
        <v>0</v>
      </c>
      <c r="AJ101" s="19">
        <f>IF(K101=1,AF101, )</f>
        <v>0</v>
      </c>
      <c r="AK101" s="19">
        <f>IF(L101=1, ,AF101)</f>
        <v>0</v>
      </c>
      <c r="AL101" s="19">
        <f>AB101*AF101</f>
        <v>-12</v>
      </c>
      <c r="AM101" s="19">
        <f>AM100+AL101</f>
        <v>18</v>
      </c>
      <c r="AN101" s="20">
        <f>IF(AL101&gt;0,1, )</f>
        <v>0</v>
      </c>
      <c r="AP101" s="12">
        <f>IF(B101=B100,AP100,AS100*AP$3)</f>
        <v>314.82</v>
      </c>
      <c r="AQ101" s="12">
        <f>INT(AP101/AQ$3)</f>
        <v>26</v>
      </c>
      <c r="AR101" s="12">
        <f>AL101*AQ101</f>
        <v>-312</v>
      </c>
      <c r="AS101" s="12">
        <f>AS100+AR101</f>
        <v>10182</v>
      </c>
      <c r="AT101" s="12">
        <f>MAX(AS$4:AS101)</f>
        <v>11698</v>
      </c>
      <c r="AU101" s="8">
        <f>(AS101-AT101)/AT101</f>
        <v>-0.12959480253034708</v>
      </c>
      <c r="AW101" s="20">
        <v>134280</v>
      </c>
      <c r="AX101" s="20">
        <v>134349</v>
      </c>
      <c r="AY101" s="12">
        <f>IF(M101="long",((Q101-AW101)+N101)/10,((AW101-Q101)+N101)/10)</f>
        <v>7</v>
      </c>
      <c r="AZ101" s="20">
        <f>IF(AY101&gt;=(N101/10),1, )</f>
        <v>1</v>
      </c>
      <c r="BA101" s="12">
        <f>IF(AY101&gt;BA$3,BA$3,AY101*AZ101)</f>
        <v>7</v>
      </c>
      <c r="BB101" s="12">
        <f>IF(M101="long",((AX101-Q101)-N101)/10*AZ101,((Q101-AX101)-N101)/10*AZ101)</f>
        <v>-0.1</v>
      </c>
      <c r="BC101" s="12">
        <f>IF(AND(BA101&lt;BA$3,BB101&gt;BC$3),BC$3,-BA101)</f>
        <v>-7</v>
      </c>
      <c r="BD101" s="12">
        <f>BD100+BC101</f>
        <v>60.200000000000074</v>
      </c>
      <c r="BE101" s="12">
        <f>BC101*I101</f>
        <v>0</v>
      </c>
      <c r="BF101" s="12">
        <f>K101*BC101</f>
        <v>0</v>
      </c>
      <c r="BG101" s="12">
        <f>AB101*BC101</f>
        <v>-7</v>
      </c>
      <c r="BH101" s="12">
        <f>BH100+BG101</f>
        <v>305.7</v>
      </c>
      <c r="BJ101" s="20">
        <f t="shared" si="11"/>
        <v>1</v>
      </c>
      <c r="BK101" s="12">
        <f t="shared" si="12"/>
        <v>-7</v>
      </c>
      <c r="BM101" s="12">
        <f t="shared" si="13"/>
        <v>1938.58</v>
      </c>
      <c r="BN101" s="12">
        <f t="shared" si="14"/>
        <v>96</v>
      </c>
      <c r="BO101" s="12">
        <f t="shared" si="15"/>
        <v>-672</v>
      </c>
      <c r="BP101" s="12">
        <f t="shared" si="16"/>
        <v>18713.8</v>
      </c>
      <c r="BQ101" s="12">
        <f>MAX(BP$4:BP101)</f>
        <v>19732.899999999998</v>
      </c>
      <c r="BR101" s="8">
        <f t="shared" si="17"/>
        <v>-5.1644715171110106E-2</v>
      </c>
      <c r="BS101" s="20">
        <f t="shared" si="18"/>
        <v>0</v>
      </c>
      <c r="BT101" s="20">
        <f t="shared" si="19"/>
        <v>-7</v>
      </c>
    </row>
    <row r="102" spans="1:72" x14ac:dyDescent="0.3">
      <c r="A102" s="1">
        <v>42690</v>
      </c>
      <c r="B102" s="1">
        <v>42690</v>
      </c>
      <c r="C102" s="1" t="s">
        <v>44</v>
      </c>
      <c r="D102" s="3">
        <v>1120</v>
      </c>
      <c r="E102" s="3">
        <v>-200</v>
      </c>
      <c r="F102" s="3">
        <f>D102+E102</f>
        <v>920</v>
      </c>
      <c r="G102" s="20">
        <f>B102-A102</f>
        <v>0</v>
      </c>
      <c r="H102" s="3" t="s">
        <v>43</v>
      </c>
      <c r="I102" s="20">
        <v>1</v>
      </c>
      <c r="J102" s="20">
        <v>15</v>
      </c>
      <c r="L102" s="20">
        <f>IF(AND(F102&gt;=L$3,F102&lt;=L$4),0,1)</f>
        <v>1</v>
      </c>
      <c r="M102" s="20" t="s">
        <v>20</v>
      </c>
      <c r="N102" s="20">
        <v>10</v>
      </c>
      <c r="O102" s="20">
        <v>134710</v>
      </c>
      <c r="P102" s="20">
        <f>IF(M102="short",O102,O102+N102)</f>
        <v>134710</v>
      </c>
      <c r="Q102" s="20">
        <f>IF(M102="short",P102+Q$3,P102-Q$3)</f>
        <v>134710</v>
      </c>
      <c r="R102" s="20">
        <v>134716</v>
      </c>
      <c r="S102" s="20">
        <v>134588</v>
      </c>
      <c r="T102" s="19">
        <f>IF(M102="short",((R102-P102)+N102)/10,((P102-R102)+N102)/10)</f>
        <v>1.6</v>
      </c>
      <c r="U102" s="19">
        <f>IF(M102="long",((S102-O102)-N102)/10,((O102-S102)-N102)/10)</f>
        <v>11.2</v>
      </c>
      <c r="W102" s="19">
        <f>-T102+(Q$3/10)</f>
        <v>-1.6</v>
      </c>
      <c r="X102" s="19">
        <f>U102+(Q$3/10)</f>
        <v>11.2</v>
      </c>
      <c r="Y102" s="7">
        <f>IF(AND(M102="long",R102&lt;Q102),1, )</f>
        <v>0</v>
      </c>
      <c r="Z102" s="7">
        <f>IF(AND(M102="short",R102&gt;Q102),1, )</f>
        <v>1</v>
      </c>
      <c r="AA102" s="7">
        <f>Y102+Z102</f>
        <v>1</v>
      </c>
      <c r="AB102" s="7">
        <f>IF(OR(I102=1,K102=1),0,L102*AA102)</f>
        <v>0</v>
      </c>
      <c r="AC102" s="19">
        <f>IF(W102&lt;=-AC$3,-AC$3,0)</f>
        <v>0</v>
      </c>
      <c r="AD102" s="7">
        <f t="shared" si="10"/>
        <v>0</v>
      </c>
      <c r="AE102" s="19">
        <f>IF(AND(AC102=0,U102&gt;=AE$3-(N102/10)),0,-AC$3*AA102)</f>
        <v>-12</v>
      </c>
      <c r="AF102" s="19">
        <f>IF(AND(AC102=0,X102&gt;AF$3),AF$3*AA102,AE102*AA102)</f>
        <v>10</v>
      </c>
      <c r="AG102" s="19">
        <f>AG101+AF102</f>
        <v>-116</v>
      </c>
      <c r="AH102" s="7">
        <f>IF(AF102&gt;0,1, )</f>
        <v>1</v>
      </c>
      <c r="AI102" s="19">
        <f>IF(I102=1,AF102,)</f>
        <v>10</v>
      </c>
      <c r="AJ102" s="19">
        <f>IF(K102=1,AF102, )</f>
        <v>0</v>
      </c>
      <c r="AK102" s="19">
        <f>IF(L102=1, ,AF102)</f>
        <v>0</v>
      </c>
      <c r="AL102" s="19">
        <f>AB102*AF102</f>
        <v>0</v>
      </c>
      <c r="AM102" s="19">
        <f>AM101+AL102</f>
        <v>18</v>
      </c>
      <c r="AN102" s="20">
        <f>IF(AL102&gt;0,1, )</f>
        <v>0</v>
      </c>
      <c r="AP102" s="12">
        <f>IF(B102=B101,AP101,AS101*AP$3)</f>
        <v>314.82</v>
      </c>
      <c r="AQ102" s="12">
        <f>INT(AP102/AQ$3)</f>
        <v>26</v>
      </c>
      <c r="AR102" s="12">
        <f>AL102*AQ102</f>
        <v>0</v>
      </c>
      <c r="AS102" s="12">
        <f>AS101+AR102</f>
        <v>10182</v>
      </c>
      <c r="AT102" s="12">
        <f>MAX(AS$4:AS102)</f>
        <v>11698</v>
      </c>
      <c r="AU102" s="8">
        <f>(AS102-AT102)/AT102</f>
        <v>-0.12959480253034708</v>
      </c>
      <c r="AW102" s="20">
        <v>134716</v>
      </c>
      <c r="AX102" s="20">
        <v>134588</v>
      </c>
      <c r="AY102" s="12">
        <f>IF(M102="long",((Q102-AW102)+N102)/10,((AW102-Q102)+N102)/10)</f>
        <v>1.6</v>
      </c>
      <c r="AZ102" s="20">
        <f>IF(AY102&gt;=(N102/10),1, )</f>
        <v>1</v>
      </c>
      <c r="BA102" s="12">
        <f>IF(AY102&gt;BA$3,BA$3,AY102*AZ102)</f>
        <v>1.6</v>
      </c>
      <c r="BB102" s="12">
        <f>IF(M102="long",((AX102-Q102)-N102)/10*AZ102,((Q102-AX102)-N102)/10*AZ102)</f>
        <v>11.2</v>
      </c>
      <c r="BC102" s="12">
        <f>IF(AND(BA102&lt;BA$3,BB102&gt;BC$3),BC$3,-BA102)</f>
        <v>-1.6</v>
      </c>
      <c r="BD102" s="12">
        <f>BD101+BC102</f>
        <v>58.600000000000072</v>
      </c>
      <c r="BE102" s="12">
        <f>BC102*I102</f>
        <v>-1.6</v>
      </c>
      <c r="BF102" s="12">
        <f>K102*BC102</f>
        <v>0</v>
      </c>
      <c r="BG102" s="12">
        <f>AB102*BC102</f>
        <v>0</v>
      </c>
      <c r="BH102" s="12">
        <f>BH101+BG102</f>
        <v>305.7</v>
      </c>
      <c r="BJ102" s="20">
        <f t="shared" si="11"/>
        <v>1</v>
      </c>
      <c r="BK102" s="12">
        <f t="shared" si="12"/>
        <v>-1.6</v>
      </c>
      <c r="BM102" s="12">
        <f t="shared" si="13"/>
        <v>1938.58</v>
      </c>
      <c r="BN102" s="12">
        <f t="shared" si="14"/>
        <v>96</v>
      </c>
      <c r="BO102" s="12">
        <f t="shared" si="15"/>
        <v>0</v>
      </c>
      <c r="BP102" s="12">
        <f t="shared" si="16"/>
        <v>18713.8</v>
      </c>
      <c r="BQ102" s="12">
        <f>MAX(BP$4:BP102)</f>
        <v>19732.899999999998</v>
      </c>
      <c r="BR102" s="8">
        <f t="shared" si="17"/>
        <v>-5.1644715171110106E-2</v>
      </c>
      <c r="BS102" s="20">
        <f t="shared" si="18"/>
        <v>0</v>
      </c>
      <c r="BT102" s="20">
        <f t="shared" si="19"/>
        <v>0</v>
      </c>
    </row>
    <row r="103" spans="1:72" x14ac:dyDescent="0.3">
      <c r="A103" s="1">
        <v>42691</v>
      </c>
      <c r="B103" s="1">
        <v>42691</v>
      </c>
      <c r="C103" s="1" t="s">
        <v>44</v>
      </c>
      <c r="D103" s="3">
        <v>1935</v>
      </c>
      <c r="E103" s="3">
        <v>-200</v>
      </c>
      <c r="F103" s="3">
        <f>D103+E103</f>
        <v>1735</v>
      </c>
      <c r="G103" s="20">
        <f>B103-A103</f>
        <v>0</v>
      </c>
      <c r="H103" s="3" t="s">
        <v>43</v>
      </c>
      <c r="K103" s="20">
        <v>1</v>
      </c>
      <c r="L103" s="20">
        <f>IF(AND(F103&gt;=L$3,F103&lt;=L$4),0,1)</f>
        <v>1</v>
      </c>
      <c r="M103" s="20" t="s">
        <v>20</v>
      </c>
      <c r="N103" s="20">
        <v>10</v>
      </c>
      <c r="O103" s="20">
        <v>134570</v>
      </c>
      <c r="P103" s="20">
        <f>IF(M103="short",O103,O103+N103)</f>
        <v>134570</v>
      </c>
      <c r="Q103" s="20">
        <f>IF(M103="short",P103+Q$3,P103-Q$3)</f>
        <v>134570</v>
      </c>
      <c r="R103" s="20">
        <v>135635</v>
      </c>
      <c r="S103" s="20">
        <v>134343</v>
      </c>
      <c r="T103" s="19">
        <f>IF(M103="short",((R103-P103)+N103)/10,((P103-R103)+N103)/10)</f>
        <v>107.5</v>
      </c>
      <c r="U103" s="19">
        <f>IF(M103="long",((S103-O103)-N103)/10,((O103-S103)-N103)/10)</f>
        <v>21.7</v>
      </c>
      <c r="W103" s="19">
        <f>-T103+(Q$3/10)</f>
        <v>-107.5</v>
      </c>
      <c r="X103" s="19">
        <f>U103+(Q$3/10)</f>
        <v>21.7</v>
      </c>
      <c r="Y103" s="7">
        <f>IF(AND(M103="long",R103&lt;Q103),1, )</f>
        <v>0</v>
      </c>
      <c r="Z103" s="7">
        <f>IF(AND(M103="short",R103&gt;Q103),1, )</f>
        <v>1</v>
      </c>
      <c r="AA103" s="7">
        <f>Y103+Z103</f>
        <v>1</v>
      </c>
      <c r="AB103" s="7">
        <f>IF(OR(I103=1,K103=1),0,L103*AA103)</f>
        <v>0</v>
      </c>
      <c r="AC103" s="19">
        <f>IF(W103&lt;=-AC$3,-AC$3,0)</f>
        <v>-12</v>
      </c>
      <c r="AD103" s="7">
        <f t="shared" si="10"/>
        <v>1</v>
      </c>
      <c r="AE103" s="19">
        <f>IF(AND(AC103=0,U103&gt;=AE$3-(N103/10)),0,-AC$3*AA103)</f>
        <v>-12</v>
      </c>
      <c r="AF103" s="19">
        <f>IF(AND(AC103=0,X103&gt;AF$3),AF$3*AA103,AE103*AA103)</f>
        <v>-12</v>
      </c>
      <c r="AG103" s="19">
        <f>AG102+AF103</f>
        <v>-128</v>
      </c>
      <c r="AH103" s="7">
        <f>IF(AF103&gt;0,1, )</f>
        <v>0</v>
      </c>
      <c r="AI103" s="19">
        <f>IF(I103=1,AF103,)</f>
        <v>0</v>
      </c>
      <c r="AJ103" s="19">
        <f>IF(K103=1,AF103, )</f>
        <v>-12</v>
      </c>
      <c r="AK103" s="19">
        <f>IF(L103=1, ,AF103)</f>
        <v>0</v>
      </c>
      <c r="AL103" s="19">
        <f>AB103*AF103</f>
        <v>0</v>
      </c>
      <c r="AM103" s="19">
        <f>AM102+AL103</f>
        <v>18</v>
      </c>
      <c r="AN103" s="20">
        <f>IF(AL103&gt;0,1, )</f>
        <v>0</v>
      </c>
      <c r="AP103" s="12">
        <f>IF(B103=B102,AP102,AS102*AP$3)</f>
        <v>305.45999999999998</v>
      </c>
      <c r="AQ103" s="12">
        <f>INT(AP103/AQ$3)</f>
        <v>25</v>
      </c>
      <c r="AR103" s="12">
        <f>AL103*AQ103</f>
        <v>0</v>
      </c>
      <c r="AS103" s="12">
        <f>AS102+AR103</f>
        <v>10182</v>
      </c>
      <c r="AT103" s="12">
        <f>MAX(AS$4:AS103)</f>
        <v>11698</v>
      </c>
      <c r="AU103" s="8">
        <f>(AS103-AT103)/AT103</f>
        <v>-0.12959480253034708</v>
      </c>
      <c r="AW103" s="20">
        <v>135635</v>
      </c>
      <c r="AX103" s="20">
        <v>133769</v>
      </c>
      <c r="AY103" s="12">
        <f>IF(M103="long",((Q103-AW103)+N103)/10,((AW103-Q103)+N103)/10)</f>
        <v>107.5</v>
      </c>
      <c r="AZ103" s="20">
        <f>IF(AY103&gt;=(N103/10),1, )</f>
        <v>1</v>
      </c>
      <c r="BA103" s="12">
        <f>IF(AY103&gt;BA$3,BA$3,AY103*AZ103)</f>
        <v>20</v>
      </c>
      <c r="BB103" s="12">
        <f>IF(M103="long",((AX103-Q103)-N103)/10*AZ103,((Q103-AX103)-N103)/10*AZ103)</f>
        <v>79.099999999999994</v>
      </c>
      <c r="BC103" s="12">
        <f>IF(AND(BA103&lt;BA$3,BB103&gt;BC$3),BC$3,-BA103)</f>
        <v>-20</v>
      </c>
      <c r="BD103" s="12">
        <f>BD102+BC103</f>
        <v>38.600000000000072</v>
      </c>
      <c r="BE103" s="12">
        <f>BC103*I103</f>
        <v>0</v>
      </c>
      <c r="BF103" s="12">
        <f>K103*BC103</f>
        <v>-20</v>
      </c>
      <c r="BG103" s="12">
        <f>AB103*BC103</f>
        <v>0</v>
      </c>
      <c r="BH103" s="12">
        <f>BH102+BG103</f>
        <v>305.7</v>
      </c>
      <c r="BJ103" s="20">
        <f t="shared" si="11"/>
        <v>1</v>
      </c>
      <c r="BK103" s="12">
        <f t="shared" si="12"/>
        <v>-20</v>
      </c>
      <c r="BM103" s="12">
        <f t="shared" si="13"/>
        <v>1871.38</v>
      </c>
      <c r="BN103" s="12">
        <f t="shared" si="14"/>
        <v>93</v>
      </c>
      <c r="BO103" s="12">
        <f t="shared" si="15"/>
        <v>0</v>
      </c>
      <c r="BP103" s="12">
        <f t="shared" si="16"/>
        <v>18713.8</v>
      </c>
      <c r="BQ103" s="12">
        <f>MAX(BP$4:BP103)</f>
        <v>19732.899999999998</v>
      </c>
      <c r="BR103" s="8">
        <f t="shared" si="17"/>
        <v>-5.1644715171110106E-2</v>
      </c>
      <c r="BS103" s="20">
        <f t="shared" si="18"/>
        <v>0</v>
      </c>
      <c r="BT103" s="20">
        <f t="shared" si="19"/>
        <v>0</v>
      </c>
    </row>
    <row r="104" spans="1:72" x14ac:dyDescent="0.3">
      <c r="A104" s="1">
        <v>42692</v>
      </c>
      <c r="B104" s="1">
        <v>42692</v>
      </c>
      <c r="C104" s="1" t="s">
        <v>45</v>
      </c>
      <c r="D104" s="3">
        <v>1110</v>
      </c>
      <c r="E104" s="3">
        <v>0</v>
      </c>
      <c r="F104" s="3">
        <f>D104+E104</f>
        <v>1110</v>
      </c>
      <c r="G104" s="20">
        <f>B104-A104</f>
        <v>0</v>
      </c>
      <c r="H104" s="3" t="s">
        <v>17</v>
      </c>
      <c r="L104" s="20">
        <f>IF(AND(F104&gt;=L$3,F104&lt;=L$4),0,1)</f>
        <v>1</v>
      </c>
      <c r="M104" s="20" t="s">
        <v>20</v>
      </c>
      <c r="N104" s="20">
        <v>7</v>
      </c>
      <c r="O104" s="20">
        <v>106240</v>
      </c>
      <c r="P104" s="20">
        <f>IF(M104="short",O104,O104+N104)</f>
        <v>106240</v>
      </c>
      <c r="Q104" s="20">
        <f>IF(M104="short",P104+Q$3,P104-Q$3)</f>
        <v>106240</v>
      </c>
      <c r="R104" s="20">
        <v>106288</v>
      </c>
      <c r="S104" s="20">
        <v>106120</v>
      </c>
      <c r="T104" s="19">
        <f>IF(M104="short",((R104-P104)+N104)/10,((P104-R104)+N104)/10)</f>
        <v>5.5</v>
      </c>
      <c r="U104" s="19">
        <f>IF(M104="long",((S104-O104)-N104)/10,((O104-S104)-N104)/10)</f>
        <v>11.3</v>
      </c>
      <c r="W104" s="19">
        <f>-T104+(Q$3/10)</f>
        <v>-5.5</v>
      </c>
      <c r="X104" s="19">
        <f>U104+(Q$3/10)</f>
        <v>11.3</v>
      </c>
      <c r="Y104" s="7">
        <f>IF(AND(M104="long",R104&lt;Q104),1, )</f>
        <v>0</v>
      </c>
      <c r="Z104" s="7">
        <f>IF(AND(M104="short",R104&gt;Q104),1, )</f>
        <v>1</v>
      </c>
      <c r="AA104" s="7">
        <f>Y104+Z104</f>
        <v>1</v>
      </c>
      <c r="AB104" s="7">
        <f>IF(OR(I104=1,K104=1),0,L104*AA104)</f>
        <v>1</v>
      </c>
      <c r="AC104" s="19">
        <f>IF(W104&lt;=-AC$3,-AC$3,0)</f>
        <v>0</v>
      </c>
      <c r="AD104" s="7">
        <f t="shared" si="10"/>
        <v>0</v>
      </c>
      <c r="AE104" s="19">
        <f>IF(AND(AC104=0,U104&gt;=AE$3-(N104/10)),0,-AC$3*AA104)</f>
        <v>-12</v>
      </c>
      <c r="AF104" s="19">
        <f>IF(AND(AC104=0,X104&gt;AF$3),AF$3*AA104,AE104*AA104)</f>
        <v>10</v>
      </c>
      <c r="AG104" s="19">
        <f>AG103+AF104</f>
        <v>-118</v>
      </c>
      <c r="AH104" s="7">
        <f>IF(AF104&gt;0,1, )</f>
        <v>1</v>
      </c>
      <c r="AI104" s="19">
        <f>IF(I104=1,AF104,)</f>
        <v>0</v>
      </c>
      <c r="AJ104" s="19">
        <f>IF(K104=1,AF104, )</f>
        <v>0</v>
      </c>
      <c r="AK104" s="19">
        <f>IF(L104=1, ,AF104)</f>
        <v>0</v>
      </c>
      <c r="AL104" s="19">
        <f>AB104*AF104</f>
        <v>10</v>
      </c>
      <c r="AM104" s="19">
        <f>AM103+AL104</f>
        <v>28</v>
      </c>
      <c r="AN104" s="20">
        <f>IF(AL104&gt;0,1, )</f>
        <v>1</v>
      </c>
      <c r="AP104" s="12">
        <f>IF(B104=B103,AP103,AS103*AP$3)</f>
        <v>305.45999999999998</v>
      </c>
      <c r="AQ104" s="12">
        <f>INT(AP104/AQ$3)</f>
        <v>25</v>
      </c>
      <c r="AR104" s="12">
        <f>AL104*AQ104</f>
        <v>250</v>
      </c>
      <c r="AS104" s="12">
        <f>AS103+AR104</f>
        <v>10432</v>
      </c>
      <c r="AT104" s="12">
        <f>MAX(AS$4:AS104)</f>
        <v>11698</v>
      </c>
      <c r="AU104" s="8">
        <f>(AS104-AT104)/AT104</f>
        <v>-0.10822362797059326</v>
      </c>
      <c r="AW104" s="20">
        <v>106248</v>
      </c>
      <c r="AX104" s="20">
        <v>106132</v>
      </c>
      <c r="AY104" s="12">
        <f>IF(M104="long",((Q104-AW104)+N104)/10,((AW104-Q104)+N104)/10)</f>
        <v>1.5</v>
      </c>
      <c r="AZ104" s="20">
        <f>IF(AY104&gt;=(N104/10),1, )</f>
        <v>1</v>
      </c>
      <c r="BA104" s="12">
        <f>IF(AY104&gt;BA$3,BA$3,AY104*AZ104)</f>
        <v>1.5</v>
      </c>
      <c r="BB104" s="12">
        <f>IF(M104="long",((AX104-Q104)-N104)/10*AZ104,((Q104-AX104)-N104)/10*AZ104)</f>
        <v>10.1</v>
      </c>
      <c r="BC104" s="12">
        <f>IF(AND(BA104&lt;BA$3,BB104&gt;BC$3),BC$3,-BA104)</f>
        <v>-1.5</v>
      </c>
      <c r="BD104" s="12">
        <f>BD103+BC104</f>
        <v>37.100000000000072</v>
      </c>
      <c r="BE104" s="12">
        <f>BC104*I104</f>
        <v>0</v>
      </c>
      <c r="BF104" s="12">
        <f>K104*BC104</f>
        <v>0</v>
      </c>
      <c r="BG104" s="12">
        <f>AB104*BC104</f>
        <v>-1.5</v>
      </c>
      <c r="BH104" s="12">
        <f>BH103+BG104</f>
        <v>304.2</v>
      </c>
      <c r="BJ104" s="20">
        <f t="shared" si="11"/>
        <v>1</v>
      </c>
      <c r="BK104" s="12">
        <f t="shared" si="12"/>
        <v>-1.5</v>
      </c>
      <c r="BM104" s="12">
        <f t="shared" si="13"/>
        <v>1871.38</v>
      </c>
      <c r="BN104" s="12">
        <f t="shared" si="14"/>
        <v>93</v>
      </c>
      <c r="BO104" s="12">
        <f t="shared" si="15"/>
        <v>-139.5</v>
      </c>
      <c r="BP104" s="12">
        <f t="shared" si="16"/>
        <v>18574.3</v>
      </c>
      <c r="BQ104" s="12">
        <f>MAX(BP$4:BP104)</f>
        <v>19732.899999999998</v>
      </c>
      <c r="BR104" s="8">
        <f t="shared" si="17"/>
        <v>-5.8714127168333019E-2</v>
      </c>
      <c r="BS104" s="20">
        <f t="shared" si="18"/>
        <v>0</v>
      </c>
      <c r="BT104" s="20">
        <f t="shared" si="19"/>
        <v>-1.5</v>
      </c>
    </row>
    <row r="105" spans="1:72" x14ac:dyDescent="0.3">
      <c r="A105" s="1">
        <v>42692</v>
      </c>
      <c r="B105" s="1">
        <v>42692</v>
      </c>
      <c r="C105" s="1" t="s">
        <v>44</v>
      </c>
      <c r="D105" s="3">
        <v>1345</v>
      </c>
      <c r="E105" s="3">
        <v>-200</v>
      </c>
      <c r="F105" s="3">
        <f>D105+E105</f>
        <v>1145</v>
      </c>
      <c r="G105" s="20">
        <f>B105-A105</f>
        <v>0</v>
      </c>
      <c r="H105" s="3" t="s">
        <v>43</v>
      </c>
      <c r="L105" s="20">
        <f>IF(AND(F105&gt;=L$3,F105&lt;=L$4),0,1)</f>
        <v>1</v>
      </c>
      <c r="M105" s="20" t="s">
        <v>21</v>
      </c>
      <c r="N105" s="20">
        <v>10</v>
      </c>
      <c r="O105" s="20">
        <v>134970</v>
      </c>
      <c r="P105" s="20">
        <f>IF(M105="short",O105,O105+N105)</f>
        <v>134980</v>
      </c>
      <c r="Q105" s="20">
        <f>IF(M105="short",P105+Q$3,P105-Q$3)</f>
        <v>134980</v>
      </c>
      <c r="R105" s="20">
        <v>134928</v>
      </c>
      <c r="S105" s="20">
        <v>135216</v>
      </c>
      <c r="T105" s="19">
        <f>IF(M105="short",((R105-P105)+N105)/10,((P105-R105)+N105)/10)</f>
        <v>6.2</v>
      </c>
      <c r="U105" s="19">
        <f>IF(M105="long",((S105-O105)-N105)/10,((O105-S105)-N105)/10)</f>
        <v>23.6</v>
      </c>
      <c r="W105" s="19">
        <f>-T105+(Q$3/10)</f>
        <v>-6.2</v>
      </c>
      <c r="X105" s="19">
        <f>U105+(Q$3/10)</f>
        <v>23.6</v>
      </c>
      <c r="Y105" s="7">
        <f>IF(AND(M105="long",R105&lt;Q105),1, )</f>
        <v>1</v>
      </c>
      <c r="Z105" s="7">
        <f>IF(AND(M105="short",R105&gt;Q105),1, )</f>
        <v>0</v>
      </c>
      <c r="AA105" s="7">
        <f>Y105+Z105</f>
        <v>1</v>
      </c>
      <c r="AB105" s="7">
        <f>IF(OR(I105=1,K105=1),0,L105*AA105)</f>
        <v>1</v>
      </c>
      <c r="AC105" s="19">
        <f>IF(W105&lt;=-AC$3,-AC$3,0)</f>
        <v>0</v>
      </c>
      <c r="AD105" s="7">
        <f t="shared" si="10"/>
        <v>0</v>
      </c>
      <c r="AE105" s="19">
        <f>IF(AND(AC105=0,U105&gt;=AE$3-(N105/10)),0,-AC$3*AA105)</f>
        <v>0</v>
      </c>
      <c r="AF105" s="19">
        <f>IF(AND(AC105=0,X105&gt;AF$3),AF$3*AA105,AE105*AA105)</f>
        <v>10</v>
      </c>
      <c r="AG105" s="19">
        <f>AG104+AF105</f>
        <v>-108</v>
      </c>
      <c r="AH105" s="7">
        <f>IF(AF105&gt;0,1, )</f>
        <v>1</v>
      </c>
      <c r="AI105" s="19">
        <f>IF(I105=1,AF105,)</f>
        <v>0</v>
      </c>
      <c r="AJ105" s="19">
        <f>IF(K105=1,AF105, )</f>
        <v>0</v>
      </c>
      <c r="AK105" s="19">
        <f>IF(L105=1, ,AF105)</f>
        <v>0</v>
      </c>
      <c r="AL105" s="19">
        <f>AB105*AF105</f>
        <v>10</v>
      </c>
      <c r="AM105" s="19">
        <f>AM104+AL105</f>
        <v>38</v>
      </c>
      <c r="AN105" s="20">
        <f>IF(AL105&gt;0,1, )</f>
        <v>1</v>
      </c>
      <c r="AP105" s="12">
        <f>IF(B105=B104,AP104,AS104*AP$3)</f>
        <v>305.45999999999998</v>
      </c>
      <c r="AQ105" s="12">
        <f>INT(AP105/AQ$3)</f>
        <v>25</v>
      </c>
      <c r="AR105" s="12">
        <f>AL105*AQ105</f>
        <v>250</v>
      </c>
      <c r="AS105" s="12">
        <f>AS104+AR105</f>
        <v>10682</v>
      </c>
      <c r="AT105" s="12">
        <f>MAX(AS$4:AS105)</f>
        <v>11698</v>
      </c>
      <c r="AU105" s="8">
        <f>(AS105-AT105)/AT105</f>
        <v>-8.6852453410839456E-2</v>
      </c>
      <c r="AW105" s="20">
        <v>134928</v>
      </c>
      <c r="AX105" s="20">
        <v>135388</v>
      </c>
      <c r="AY105" s="12">
        <f>IF(M105="long",((Q105-AW105)+N105)/10,((AW105-Q105)+N105)/10)</f>
        <v>6.2</v>
      </c>
      <c r="AZ105" s="20">
        <f>IF(AY105&gt;=(N105/10),1, )</f>
        <v>1</v>
      </c>
      <c r="BA105" s="12">
        <f>IF(AY105&gt;BA$3,BA$3,AY105*AZ105)</f>
        <v>6.2</v>
      </c>
      <c r="BB105" s="12">
        <f>IF(M105="long",((AX105-Q105)-N105)/10*AZ105,((Q105-AX105)-N105)/10*AZ105)</f>
        <v>39.799999999999997</v>
      </c>
      <c r="BC105" s="12">
        <f>IF(AND(BA105&lt;BA$3,BB105&gt;BC$3),BC$3,-BA105)</f>
        <v>20</v>
      </c>
      <c r="BD105" s="12">
        <f>BD104+BC105</f>
        <v>57.100000000000072</v>
      </c>
      <c r="BE105" s="12">
        <f>BC105*I105</f>
        <v>0</v>
      </c>
      <c r="BF105" s="12">
        <f>K105*BC105</f>
        <v>0</v>
      </c>
      <c r="BG105" s="12">
        <f>AB105*BC105</f>
        <v>20</v>
      </c>
      <c r="BH105" s="12">
        <f>BH104+BG105</f>
        <v>324.2</v>
      </c>
      <c r="BJ105" s="20">
        <f t="shared" si="11"/>
        <v>0</v>
      </c>
      <c r="BK105" s="12">
        <f t="shared" si="12"/>
        <v>0</v>
      </c>
      <c r="BM105" s="12">
        <f t="shared" si="13"/>
        <v>1871.38</v>
      </c>
      <c r="BN105" s="12">
        <f t="shared" si="14"/>
        <v>93</v>
      </c>
      <c r="BO105" s="12">
        <f t="shared" si="15"/>
        <v>1860</v>
      </c>
      <c r="BP105" s="12">
        <f t="shared" si="16"/>
        <v>20434.3</v>
      </c>
      <c r="BQ105" s="12">
        <f>MAX(BP$4:BP105)</f>
        <v>20434.3</v>
      </c>
      <c r="BR105" s="8">
        <f t="shared" si="17"/>
        <v>0</v>
      </c>
      <c r="BS105" s="20">
        <f t="shared" si="18"/>
        <v>1</v>
      </c>
      <c r="BT105" s="20">
        <f t="shared" si="19"/>
        <v>0</v>
      </c>
    </row>
    <row r="106" spans="1:72" x14ac:dyDescent="0.3">
      <c r="A106" s="1">
        <v>42692</v>
      </c>
      <c r="B106" s="1">
        <v>42692</v>
      </c>
      <c r="C106" s="1" t="s">
        <v>44</v>
      </c>
      <c r="D106" s="3">
        <v>1350</v>
      </c>
      <c r="E106" s="3">
        <v>-200</v>
      </c>
      <c r="F106" s="3">
        <f>D106+E106</f>
        <v>1150</v>
      </c>
      <c r="G106" s="20">
        <f>B106-A106</f>
        <v>0</v>
      </c>
      <c r="H106" s="3" t="s">
        <v>38</v>
      </c>
      <c r="L106" s="20">
        <f>IF(AND(F106&gt;=L$3,F106&lt;=L$4),0,1)</f>
        <v>1</v>
      </c>
      <c r="M106" s="20" t="s">
        <v>21</v>
      </c>
      <c r="N106" s="20">
        <v>7</v>
      </c>
      <c r="O106" s="20">
        <v>110170</v>
      </c>
      <c r="P106" s="20">
        <f>IF(M106="short",O106,O106+N106)</f>
        <v>110177</v>
      </c>
      <c r="Q106" s="20">
        <f>IF(M106="short",P106+Q$3,P106-Q$3)</f>
        <v>110177</v>
      </c>
      <c r="R106" s="20">
        <v>110084</v>
      </c>
      <c r="S106" s="20">
        <v>110293</v>
      </c>
      <c r="T106" s="19">
        <f>IF(M106="short",((R106-P106)+N106)/10,((P106-R106)+N106)/10)</f>
        <v>10</v>
      </c>
      <c r="U106" s="19">
        <f>IF(M106="long",((S106-O106)-N106)/10,((O106-S106)-N106)/10)</f>
        <v>11.6</v>
      </c>
      <c r="W106" s="19">
        <f>-T106+(Q$3/10)</f>
        <v>-10</v>
      </c>
      <c r="X106" s="19">
        <f>U106+(Q$3/10)</f>
        <v>11.6</v>
      </c>
      <c r="Y106" s="7">
        <f>IF(AND(M106="long",R106&lt;Q106),1, )</f>
        <v>1</v>
      </c>
      <c r="Z106" s="7">
        <f>IF(AND(M106="short",R106&gt;Q106),1, )</f>
        <v>0</v>
      </c>
      <c r="AA106" s="7">
        <f>Y106+Z106</f>
        <v>1</v>
      </c>
      <c r="AB106" s="7">
        <f>IF(OR(I106=1,K106=1),0,L106*AA106)</f>
        <v>1</v>
      </c>
      <c r="AC106" s="19">
        <f>IF(W106&lt;=-AC$3,-AC$3,0)</f>
        <v>0</v>
      </c>
      <c r="AD106" s="7">
        <f t="shared" si="10"/>
        <v>0</v>
      </c>
      <c r="AE106" s="19">
        <f>IF(AND(AC106=0,U106&gt;=AE$3-(N106/10)),0,-AC$3*AA106)</f>
        <v>-12</v>
      </c>
      <c r="AF106" s="19">
        <f>IF(AND(AC106=0,X106&gt;AF$3),AF$3*AA106,AE106*AA106)</f>
        <v>10</v>
      </c>
      <c r="AG106" s="19">
        <f>AG105+AF106</f>
        <v>-98</v>
      </c>
      <c r="AH106" s="7">
        <f>IF(AF106&gt;0,1, )</f>
        <v>1</v>
      </c>
      <c r="AI106" s="19">
        <f>IF(I106=1,AF106,)</f>
        <v>0</v>
      </c>
      <c r="AJ106" s="19">
        <f>IF(K106=1,AF106, )</f>
        <v>0</v>
      </c>
      <c r="AK106" s="19">
        <f>IF(L106=1, ,AF106)</f>
        <v>0</v>
      </c>
      <c r="AL106" s="19">
        <f>AB106*AF106</f>
        <v>10</v>
      </c>
      <c r="AM106" s="19">
        <f>AM105+AL106</f>
        <v>48</v>
      </c>
      <c r="AN106" s="20">
        <f>IF(AL106&gt;0,1, )</f>
        <v>1</v>
      </c>
      <c r="AP106" s="12">
        <f>IF(B106=B105,AP105,AS105*AP$3)</f>
        <v>305.45999999999998</v>
      </c>
      <c r="AQ106" s="12">
        <f>INT(AP106/AQ$3)</f>
        <v>25</v>
      </c>
      <c r="AR106" s="12">
        <f>AL106*AQ106</f>
        <v>250</v>
      </c>
      <c r="AS106" s="12">
        <f>AS105+AR106</f>
        <v>10932</v>
      </c>
      <c r="AT106" s="12">
        <f>MAX(AS$4:AS106)</f>
        <v>11698</v>
      </c>
      <c r="AU106" s="8">
        <f>(AS106-AT106)/AT106</f>
        <v>-6.548127885108565E-2</v>
      </c>
      <c r="AW106" s="20">
        <v>110084</v>
      </c>
      <c r="AX106" s="20">
        <v>110293</v>
      </c>
      <c r="AY106" s="12">
        <f>IF(M106="long",((Q106-AW106)+N106)/10,((AW106-Q106)+N106)/10)</f>
        <v>10</v>
      </c>
      <c r="AZ106" s="20">
        <f>IF(AY106&gt;=(N106/10),1, )</f>
        <v>1</v>
      </c>
      <c r="BA106" s="12">
        <f>IF(AY106&gt;BA$3,BA$3,AY106*AZ106)</f>
        <v>10</v>
      </c>
      <c r="BB106" s="12">
        <f>IF(M106="long",((AX106-Q106)-N106)/10*AZ106,((Q106-AX106)-N106)/10*AZ106)</f>
        <v>10.9</v>
      </c>
      <c r="BC106" s="12">
        <f>IF(AND(BA106&lt;BA$3,BB106&gt;BC$3),BC$3,-BA106)</f>
        <v>-10</v>
      </c>
      <c r="BD106" s="12">
        <f>BD105+BC106</f>
        <v>47.100000000000072</v>
      </c>
      <c r="BE106" s="12">
        <f>BC106*I106</f>
        <v>0</v>
      </c>
      <c r="BF106" s="12">
        <f>K106*BC106</f>
        <v>0</v>
      </c>
      <c r="BG106" s="12">
        <f>AB106*BC106</f>
        <v>-10</v>
      </c>
      <c r="BH106" s="12">
        <f>BH105+BG106</f>
        <v>314.2</v>
      </c>
      <c r="BJ106" s="20">
        <f t="shared" si="11"/>
        <v>1</v>
      </c>
      <c r="BK106" s="12">
        <f t="shared" si="12"/>
        <v>-10</v>
      </c>
      <c r="BM106" s="12">
        <f t="shared" si="13"/>
        <v>1871.38</v>
      </c>
      <c r="BN106" s="12">
        <f t="shared" si="14"/>
        <v>93</v>
      </c>
      <c r="BO106" s="12">
        <f t="shared" si="15"/>
        <v>-930</v>
      </c>
      <c r="BP106" s="12">
        <f t="shared" si="16"/>
        <v>19504.3</v>
      </c>
      <c r="BQ106" s="12">
        <f>MAX(BP$4:BP106)</f>
        <v>20434.3</v>
      </c>
      <c r="BR106" s="8">
        <f t="shared" si="17"/>
        <v>-4.5511713148970116E-2</v>
      </c>
      <c r="BS106" s="20">
        <f t="shared" si="18"/>
        <v>0</v>
      </c>
      <c r="BT106" s="20">
        <f t="shared" si="19"/>
        <v>-10</v>
      </c>
    </row>
    <row r="107" spans="1:72" x14ac:dyDescent="0.3">
      <c r="A107" s="1">
        <v>42691</v>
      </c>
      <c r="B107" s="1">
        <v>42692</v>
      </c>
      <c r="C107" s="1" t="s">
        <v>44</v>
      </c>
      <c r="D107" s="3">
        <v>2555</v>
      </c>
      <c r="E107" s="3">
        <v>-200</v>
      </c>
      <c r="F107" s="3">
        <f>D107+E107</f>
        <v>2355</v>
      </c>
      <c r="G107" s="20">
        <f>B107-A107</f>
        <v>1</v>
      </c>
      <c r="H107" s="3" t="s">
        <v>43</v>
      </c>
      <c r="L107" s="20">
        <f>IF(AND(F107&gt;=L$3,F107&lt;=L$4),0,1)</f>
        <v>1</v>
      </c>
      <c r="M107" s="20" t="s">
        <v>20</v>
      </c>
      <c r="N107" s="20">
        <v>10</v>
      </c>
      <c r="O107" s="20">
        <v>135340</v>
      </c>
      <c r="P107" s="20">
        <f>IF(M107="short",O107,O107+N107)</f>
        <v>135340</v>
      </c>
      <c r="Q107" s="20">
        <f>IF(M107="short",P107+Q$3,P107-Q$3)</f>
        <v>135340</v>
      </c>
      <c r="R107" s="20">
        <v>135388</v>
      </c>
      <c r="S107" s="20">
        <v>133855</v>
      </c>
      <c r="T107" s="19">
        <f>IF(M107="short",((R107-P107)+N107)/10,((P107-R107)+N107)/10)</f>
        <v>5.8</v>
      </c>
      <c r="U107" s="19">
        <f>IF(M107="long",((S107-O107)-N107)/10,((O107-S107)-N107)/10)</f>
        <v>147.5</v>
      </c>
      <c r="W107" s="19">
        <f>-T107+(Q$3/10)</f>
        <v>-5.8</v>
      </c>
      <c r="X107" s="19">
        <f>U107+(Q$3/10)</f>
        <v>147.5</v>
      </c>
      <c r="Y107" s="7">
        <f>IF(AND(M107="long",R107&lt;Q107),1, )</f>
        <v>0</v>
      </c>
      <c r="Z107" s="7">
        <f>IF(AND(M107="short",R107&gt;Q107),1, )</f>
        <v>1</v>
      </c>
      <c r="AA107" s="7">
        <f>Y107+Z107</f>
        <v>1</v>
      </c>
      <c r="AB107" s="7">
        <f>IF(OR(I107=1,K107=1),0,L107*AA107)</f>
        <v>1</v>
      </c>
      <c r="AC107" s="19">
        <f>IF(W107&lt;=-AC$3,-AC$3,0)</f>
        <v>0</v>
      </c>
      <c r="AD107" s="7">
        <f t="shared" si="10"/>
        <v>0</v>
      </c>
      <c r="AE107" s="19">
        <f>IF(AND(AC107=0,U107&gt;=AE$3-(N107/10)),0,-AC$3*AA107)</f>
        <v>0</v>
      </c>
      <c r="AF107" s="19">
        <f>IF(AND(AC107=0,X107&gt;AF$3),AF$3*AA107,AE107*AA107)</f>
        <v>10</v>
      </c>
      <c r="AG107" s="19">
        <f>AG106+AF107</f>
        <v>-88</v>
      </c>
      <c r="AH107" s="7">
        <f>IF(AF107&gt;0,1, )</f>
        <v>1</v>
      </c>
      <c r="AI107" s="19">
        <f>IF(I107=1,AF107,)</f>
        <v>0</v>
      </c>
      <c r="AJ107" s="19">
        <f>IF(K107=1,AF107, )</f>
        <v>0</v>
      </c>
      <c r="AK107" s="19">
        <f>IF(L107=1, ,AF107)</f>
        <v>0</v>
      </c>
      <c r="AL107" s="19">
        <f>AB107*AF107</f>
        <v>10</v>
      </c>
      <c r="AM107" s="19">
        <f>AM106+AL107</f>
        <v>58</v>
      </c>
      <c r="AN107" s="20">
        <f>IF(AL107&gt;0,1, )</f>
        <v>1</v>
      </c>
      <c r="AP107" s="12">
        <f>IF(B107=B106,AP106,AS106*AP$3)</f>
        <v>305.45999999999998</v>
      </c>
      <c r="AQ107" s="12">
        <f>INT(AP107/AQ$3)</f>
        <v>25</v>
      </c>
      <c r="AR107" s="12">
        <f>AL107*AQ107</f>
        <v>250</v>
      </c>
      <c r="AS107" s="12">
        <f>AS106+AR107</f>
        <v>11182</v>
      </c>
      <c r="AT107" s="12">
        <f>MAX(AS$4:AS107)</f>
        <v>11698</v>
      </c>
      <c r="AU107" s="8">
        <f>(AS107-AT107)/AT107</f>
        <v>-4.4110104291331852E-2</v>
      </c>
      <c r="AW107" s="20">
        <v>135366</v>
      </c>
      <c r="AX107" s="20">
        <v>135290</v>
      </c>
      <c r="AY107" s="12">
        <f>IF(M107="long",((Q107-AW107)+N107)/10,((AW107-Q107)+N107)/10)</f>
        <v>3.6</v>
      </c>
      <c r="AZ107" s="20">
        <f>IF(AY107&gt;=(N107/10),1, )</f>
        <v>1</v>
      </c>
      <c r="BA107" s="12">
        <f>IF(AY107&gt;BA$3,BA$3,AY107*AZ107)</f>
        <v>3.6</v>
      </c>
      <c r="BB107" s="12">
        <f>IF(M107="long",((AX107-Q107)-N107)/10*AZ107,((Q107-AX107)-N107)/10*AZ107)</f>
        <v>4</v>
      </c>
      <c r="BC107" s="12">
        <f>IF(AND(BA107&lt;BA$3,BB107&gt;BC$3),BC$3,-BA107)</f>
        <v>-3.6</v>
      </c>
      <c r="BD107" s="12">
        <f>BD106+BC107</f>
        <v>43.500000000000071</v>
      </c>
      <c r="BE107" s="12">
        <f>BC107*I107</f>
        <v>0</v>
      </c>
      <c r="BF107" s="12">
        <f>K107*BC107</f>
        <v>0</v>
      </c>
      <c r="BG107" s="12">
        <f>AB107*BC107</f>
        <v>-3.6</v>
      </c>
      <c r="BH107" s="12">
        <f>BH106+BG107</f>
        <v>310.59999999999997</v>
      </c>
      <c r="BJ107" s="20">
        <f t="shared" si="11"/>
        <v>1</v>
      </c>
      <c r="BK107" s="12">
        <f t="shared" si="12"/>
        <v>-3.6</v>
      </c>
      <c r="BM107" s="12">
        <f t="shared" si="13"/>
        <v>1871.38</v>
      </c>
      <c r="BN107" s="12">
        <f t="shared" si="14"/>
        <v>93</v>
      </c>
      <c r="BO107" s="12">
        <f t="shared" si="15"/>
        <v>-334.8</v>
      </c>
      <c r="BP107" s="12">
        <f t="shared" si="16"/>
        <v>19169.5</v>
      </c>
      <c r="BQ107" s="12">
        <f>MAX(BP$4:BP107)</f>
        <v>20434.3</v>
      </c>
      <c r="BR107" s="8">
        <f t="shared" si="17"/>
        <v>-6.1895929882599322E-2</v>
      </c>
      <c r="BS107" s="20">
        <f t="shared" si="18"/>
        <v>0</v>
      </c>
      <c r="BT107" s="20">
        <f t="shared" si="19"/>
        <v>-3.6</v>
      </c>
    </row>
    <row r="108" spans="1:72" x14ac:dyDescent="0.3">
      <c r="A108" s="1">
        <v>42695</v>
      </c>
      <c r="B108" s="1">
        <v>42695</v>
      </c>
      <c r="C108" s="1" t="s">
        <v>44</v>
      </c>
      <c r="D108" s="3">
        <v>1540</v>
      </c>
      <c r="E108" s="3">
        <v>-200</v>
      </c>
      <c r="F108" s="3">
        <f>D108+E108</f>
        <v>1340</v>
      </c>
      <c r="G108" s="20">
        <f>B108-A108</f>
        <v>0</v>
      </c>
      <c r="H108" s="3" t="s">
        <v>37</v>
      </c>
      <c r="I108" s="20">
        <v>1</v>
      </c>
      <c r="J108" s="20">
        <v>13</v>
      </c>
      <c r="L108" s="20">
        <f>IF(AND(F108&gt;=L$3,F108&lt;=L$4),0,1)</f>
        <v>1</v>
      </c>
      <c r="M108" s="20" t="s">
        <v>20</v>
      </c>
      <c r="N108" s="20">
        <v>8</v>
      </c>
      <c r="O108" s="20">
        <v>73800</v>
      </c>
      <c r="P108" s="20">
        <f>IF(M108="short",O108,O108+N108)</f>
        <v>73800</v>
      </c>
      <c r="Q108" s="20">
        <f>IF(M108="short",P108+Q$3,P108-Q$3)</f>
        <v>73800</v>
      </c>
      <c r="R108" s="20">
        <v>73811</v>
      </c>
      <c r="S108" s="20">
        <v>73529</v>
      </c>
      <c r="T108" s="19">
        <f>IF(M108="short",((R108-P108)+N108)/10,((P108-R108)+N108)/10)</f>
        <v>1.9</v>
      </c>
      <c r="U108" s="19">
        <f>IF(M108="long",((S108-O108)-N108)/10,((O108-S108)-N108)/10)</f>
        <v>26.3</v>
      </c>
      <c r="W108" s="19">
        <f>-T108+(Q$3/10)</f>
        <v>-1.9</v>
      </c>
      <c r="X108" s="19">
        <f>U108+(Q$3/10)</f>
        <v>26.3</v>
      </c>
      <c r="Y108" s="7">
        <f>IF(AND(M108="long",R108&lt;Q108),1, )</f>
        <v>0</v>
      </c>
      <c r="Z108" s="7">
        <f>IF(AND(M108="short",R108&gt;Q108),1, )</f>
        <v>1</v>
      </c>
      <c r="AA108" s="7">
        <f>Y108+Z108</f>
        <v>1</v>
      </c>
      <c r="AB108" s="7">
        <f>IF(OR(I108=1,K108=1),0,L108*AA108)</f>
        <v>0</v>
      </c>
      <c r="AC108" s="19">
        <f>IF(W108&lt;=-AC$3,-AC$3,0)</f>
        <v>0</v>
      </c>
      <c r="AD108" s="7">
        <f t="shared" si="10"/>
        <v>0</v>
      </c>
      <c r="AE108" s="19">
        <f>IF(AND(AC108=0,U108&gt;=AE$3-(N108/10)),0,-AC$3*AA108)</f>
        <v>0</v>
      </c>
      <c r="AF108" s="19">
        <f>IF(AND(AC108=0,X108&gt;AF$3),AF$3*AA108,AE108*AA108)</f>
        <v>10</v>
      </c>
      <c r="AG108" s="19">
        <f>AG107+AF108</f>
        <v>-78</v>
      </c>
      <c r="AH108" s="7">
        <f>IF(AF108&gt;0,1, )</f>
        <v>1</v>
      </c>
      <c r="AI108" s="19">
        <f>IF(I108=1,AF108,)</f>
        <v>10</v>
      </c>
      <c r="AJ108" s="19">
        <f>IF(K108=1,AF108, )</f>
        <v>0</v>
      </c>
      <c r="AK108" s="19">
        <f>IF(L108=1, ,AF108)</f>
        <v>0</v>
      </c>
      <c r="AL108" s="19">
        <f>AB108*AF108</f>
        <v>0</v>
      </c>
      <c r="AM108" s="19">
        <f>AM107+AL108</f>
        <v>58</v>
      </c>
      <c r="AN108" s="20">
        <f>IF(AL108&gt;0,1, )</f>
        <v>0</v>
      </c>
      <c r="AP108" s="12">
        <f>IF(B108=B107,AP107,AS107*AP$3)</f>
        <v>335.46</v>
      </c>
      <c r="AQ108" s="12">
        <f>INT(AP108/AQ$3)</f>
        <v>27</v>
      </c>
      <c r="AR108" s="12">
        <f>AL108*AQ108</f>
        <v>0</v>
      </c>
      <c r="AS108" s="12">
        <f>AS107+AR108</f>
        <v>11182</v>
      </c>
      <c r="AT108" s="12">
        <f>MAX(AS$4:AS108)</f>
        <v>11698</v>
      </c>
      <c r="AU108" s="8">
        <f>(AS108-AT108)/AT108</f>
        <v>-4.4110104291331852E-2</v>
      </c>
      <c r="AW108" s="20">
        <v>73811</v>
      </c>
      <c r="AX108" s="20">
        <v>73529</v>
      </c>
      <c r="AY108" s="12">
        <f>IF(M108="long",((Q108-AW108)+N108)/10,((AW108-Q108)+N108)/10)</f>
        <v>1.9</v>
      </c>
      <c r="AZ108" s="20">
        <f>IF(AY108&gt;=(N108/10),1, )</f>
        <v>1</v>
      </c>
      <c r="BA108" s="12">
        <f>IF(AY108&gt;BA$3,BA$3,AY108*AZ108)</f>
        <v>1.9</v>
      </c>
      <c r="BB108" s="12">
        <f>IF(M108="long",((AX108-Q108)-N108)/10*AZ108,((Q108-AX108)-N108)/10*AZ108)</f>
        <v>26.3</v>
      </c>
      <c r="BC108" s="12">
        <f>IF(AND(BA108&lt;BA$3,BB108&gt;BC$3),BC$3,-BA108)</f>
        <v>20</v>
      </c>
      <c r="BD108" s="12">
        <f>BD107+BC108</f>
        <v>63.500000000000071</v>
      </c>
      <c r="BE108" s="12">
        <f>BC108*I108</f>
        <v>20</v>
      </c>
      <c r="BF108" s="12">
        <f>K108*BC108</f>
        <v>0</v>
      </c>
      <c r="BG108" s="12">
        <f>AB108*BC108</f>
        <v>0</v>
      </c>
      <c r="BH108" s="12">
        <f>BH107+BG108</f>
        <v>310.59999999999997</v>
      </c>
      <c r="BJ108" s="20">
        <f t="shared" si="11"/>
        <v>0</v>
      </c>
      <c r="BK108" s="12">
        <f t="shared" si="12"/>
        <v>0</v>
      </c>
      <c r="BM108" s="12">
        <f t="shared" si="13"/>
        <v>1916.95</v>
      </c>
      <c r="BN108" s="12">
        <f t="shared" si="14"/>
        <v>95</v>
      </c>
      <c r="BO108" s="12">
        <f t="shared" si="15"/>
        <v>0</v>
      </c>
      <c r="BP108" s="12">
        <f t="shared" si="16"/>
        <v>19169.5</v>
      </c>
      <c r="BQ108" s="12">
        <f>MAX(BP$4:BP108)</f>
        <v>20434.3</v>
      </c>
      <c r="BR108" s="8">
        <f t="shared" si="17"/>
        <v>-6.1895929882599322E-2</v>
      </c>
      <c r="BS108" s="20">
        <f t="shared" si="18"/>
        <v>0</v>
      </c>
      <c r="BT108" s="20">
        <f t="shared" si="19"/>
        <v>0</v>
      </c>
    </row>
    <row r="109" spans="1:72" x14ac:dyDescent="0.3">
      <c r="A109" s="1">
        <v>42695</v>
      </c>
      <c r="B109" s="1">
        <v>42695</v>
      </c>
      <c r="C109" s="1" t="s">
        <v>44</v>
      </c>
      <c r="D109" s="3">
        <v>1540</v>
      </c>
      <c r="E109" s="3">
        <v>-200</v>
      </c>
      <c r="F109" s="3">
        <f>D109+E109</f>
        <v>1340</v>
      </c>
      <c r="G109" s="20">
        <f>B109-A109</f>
        <v>0</v>
      </c>
      <c r="H109" s="3" t="s">
        <v>43</v>
      </c>
      <c r="I109" s="20">
        <v>1</v>
      </c>
      <c r="J109" s="20">
        <v>44</v>
      </c>
      <c r="L109" s="20">
        <f>IF(AND(F109&gt;=L$3,F109&lt;=L$4),0,1)</f>
        <v>1</v>
      </c>
      <c r="M109" s="20" t="s">
        <v>21</v>
      </c>
      <c r="N109" s="20">
        <v>10</v>
      </c>
      <c r="O109" s="20">
        <v>134300</v>
      </c>
      <c r="P109" s="20">
        <f>IF(M109="short",O109,O109+N109)</f>
        <v>134310</v>
      </c>
      <c r="Q109" s="20">
        <f>IF(M109="short",P109+Q$3,P109-Q$3)</f>
        <v>134310</v>
      </c>
      <c r="R109" s="20">
        <v>133855</v>
      </c>
      <c r="S109" s="20">
        <v>134486</v>
      </c>
      <c r="T109" s="19">
        <f>IF(M109="short",((R109-P109)+N109)/10,((P109-R109)+N109)/10)</f>
        <v>46.5</v>
      </c>
      <c r="U109" s="19">
        <f>IF(M109="long",((S109-O109)-N109)/10,((O109-S109)-N109)/10)</f>
        <v>17.600000000000001</v>
      </c>
      <c r="W109" s="19">
        <f>-T109+(Q$3/10)</f>
        <v>-46.5</v>
      </c>
      <c r="X109" s="19">
        <f>U109+(Q$3/10)</f>
        <v>17.600000000000001</v>
      </c>
      <c r="Y109" s="7">
        <f>IF(AND(M109="long",R109&lt;Q109),1, )</f>
        <v>1</v>
      </c>
      <c r="Z109" s="7">
        <f>IF(AND(M109="short",R109&gt;Q109),1, )</f>
        <v>0</v>
      </c>
      <c r="AA109" s="7">
        <f>Y109+Z109</f>
        <v>1</v>
      </c>
      <c r="AB109" s="7">
        <f>IF(OR(I109=1,K109=1),0,L109*AA109)</f>
        <v>0</v>
      </c>
      <c r="AC109" s="19">
        <f>IF(W109&lt;=-AC$3,-AC$3,0)</f>
        <v>-12</v>
      </c>
      <c r="AD109" s="7">
        <f t="shared" si="10"/>
        <v>0</v>
      </c>
      <c r="AE109" s="19">
        <f>IF(AND(AC109=0,U109&gt;=AE$3-(N109/10)),0,-AC$3*AA109)</f>
        <v>-12</v>
      </c>
      <c r="AF109" s="19">
        <f>IF(AND(AC109=0,X109&gt;AF$3),AF$3*AA109,AE109*AA109)</f>
        <v>-12</v>
      </c>
      <c r="AG109" s="19">
        <f>AG108+AF109</f>
        <v>-90</v>
      </c>
      <c r="AH109" s="7">
        <f>IF(AF109&gt;0,1, )</f>
        <v>0</v>
      </c>
      <c r="AI109" s="19">
        <f>IF(I109=1,AF109,)</f>
        <v>-12</v>
      </c>
      <c r="AJ109" s="19">
        <f>IF(K109=1,AF109, )</f>
        <v>0</v>
      </c>
      <c r="AK109" s="19">
        <f>IF(L109=1, ,AF109)</f>
        <v>0</v>
      </c>
      <c r="AL109" s="19">
        <f>AB109*AF109</f>
        <v>0</v>
      </c>
      <c r="AM109" s="19">
        <f>AM108+AL109</f>
        <v>58</v>
      </c>
      <c r="AN109" s="20">
        <f>IF(AL109&gt;0,1, )</f>
        <v>0</v>
      </c>
      <c r="AP109" s="12">
        <f>IF(B109=B108,AP108,AS108*AP$3)</f>
        <v>335.46</v>
      </c>
      <c r="AQ109" s="12">
        <f>INT(AP109/AQ$3)</f>
        <v>27</v>
      </c>
      <c r="AR109" s="12">
        <f>AL109*AQ109</f>
        <v>0</v>
      </c>
      <c r="AS109" s="12">
        <f>AS108+AR109</f>
        <v>11182</v>
      </c>
      <c r="AT109" s="12">
        <f>MAX(AS$4:AS109)</f>
        <v>11698</v>
      </c>
      <c r="AU109" s="8">
        <f>(AS109-AT109)/AT109</f>
        <v>-4.4110104291331852E-2</v>
      </c>
      <c r="AW109" s="20">
        <v>133855</v>
      </c>
      <c r="AX109" s="20">
        <v>134486</v>
      </c>
      <c r="AY109" s="12">
        <f>IF(M109="long",((Q109-AW109)+N109)/10,((AW109-Q109)+N109)/10)</f>
        <v>46.5</v>
      </c>
      <c r="AZ109" s="20">
        <f>IF(AY109&gt;=(N109/10),1, )</f>
        <v>1</v>
      </c>
      <c r="BA109" s="12">
        <f>IF(AY109&gt;BA$3,BA$3,AY109*AZ109)</f>
        <v>20</v>
      </c>
      <c r="BB109" s="12">
        <f>IF(M109="long",((AX109-Q109)-N109)/10*AZ109,((Q109-AX109)-N109)/10*AZ109)</f>
        <v>16.600000000000001</v>
      </c>
      <c r="BC109" s="12">
        <f>IF(AND(BA109&lt;BA$3,BB109&gt;BC$3),BC$3,-BA109)</f>
        <v>-20</v>
      </c>
      <c r="BD109" s="12">
        <f>BD108+BC109</f>
        <v>43.500000000000071</v>
      </c>
      <c r="BE109" s="12">
        <f>BC109*I109</f>
        <v>-20</v>
      </c>
      <c r="BF109" s="12">
        <f>K109*BC109</f>
        <v>0</v>
      </c>
      <c r="BG109" s="12">
        <f>AB109*BC109</f>
        <v>0</v>
      </c>
      <c r="BH109" s="12">
        <f>BH108+BG109</f>
        <v>310.59999999999997</v>
      </c>
      <c r="BJ109" s="20">
        <f t="shared" si="11"/>
        <v>1</v>
      </c>
      <c r="BK109" s="12">
        <f t="shared" si="12"/>
        <v>-20</v>
      </c>
      <c r="BM109" s="12">
        <f t="shared" si="13"/>
        <v>1916.95</v>
      </c>
      <c r="BN109" s="12">
        <f t="shared" si="14"/>
        <v>95</v>
      </c>
      <c r="BO109" s="12">
        <f t="shared" si="15"/>
        <v>0</v>
      </c>
      <c r="BP109" s="12">
        <f t="shared" si="16"/>
        <v>19169.5</v>
      </c>
      <c r="BQ109" s="12">
        <f>MAX(BP$4:BP109)</f>
        <v>20434.3</v>
      </c>
      <c r="BR109" s="8">
        <f t="shared" si="17"/>
        <v>-6.1895929882599322E-2</v>
      </c>
      <c r="BS109" s="20">
        <f t="shared" si="18"/>
        <v>0</v>
      </c>
      <c r="BT109" s="20">
        <f t="shared" si="19"/>
        <v>0</v>
      </c>
    </row>
    <row r="110" spans="1:72" x14ac:dyDescent="0.3">
      <c r="A110" s="1">
        <v>42696</v>
      </c>
      <c r="B110" s="1">
        <v>42696</v>
      </c>
      <c r="C110" s="1" t="s">
        <v>44</v>
      </c>
      <c r="D110" s="3">
        <v>1145</v>
      </c>
      <c r="E110" s="3">
        <v>-200</v>
      </c>
      <c r="F110" s="3">
        <f>D110+E110</f>
        <v>945</v>
      </c>
      <c r="G110" s="20">
        <f>B110-A110</f>
        <v>0</v>
      </c>
      <c r="H110" s="3" t="s">
        <v>37</v>
      </c>
      <c r="L110" s="20">
        <f>IF(AND(F110&gt;=L$3,F110&lt;=L$4),0,1)</f>
        <v>1</v>
      </c>
      <c r="M110" s="20" t="s">
        <v>20</v>
      </c>
      <c r="N110" s="20">
        <v>8</v>
      </c>
      <c r="O110" s="20">
        <v>74110</v>
      </c>
      <c r="P110" s="20">
        <f>IF(M110="short",O110,O110+N110)</f>
        <v>74110</v>
      </c>
      <c r="Q110" s="20">
        <f>IF(M110="short",P110+Q$3,P110-Q$3)</f>
        <v>74110</v>
      </c>
      <c r="R110" s="20">
        <v>74126</v>
      </c>
      <c r="S110" s="20">
        <v>73737</v>
      </c>
      <c r="T110" s="19">
        <f>IF(M110="short",((R110-P110)+N110)/10,((P110-R110)+N110)/10)</f>
        <v>2.4</v>
      </c>
      <c r="U110" s="19">
        <f>IF(M110="long",((S110-O110)-N110)/10,((O110-S110)-N110)/10)</f>
        <v>36.5</v>
      </c>
      <c r="W110" s="19">
        <f>-T110+(Q$3/10)</f>
        <v>-2.4</v>
      </c>
      <c r="X110" s="19">
        <f>U110+(Q$3/10)</f>
        <v>36.5</v>
      </c>
      <c r="Y110" s="7">
        <f>IF(AND(M110="long",R110&lt;Q110),1, )</f>
        <v>0</v>
      </c>
      <c r="Z110" s="7">
        <f>IF(AND(M110="short",R110&gt;Q110),1, )</f>
        <v>1</v>
      </c>
      <c r="AA110" s="7">
        <f>Y110+Z110</f>
        <v>1</v>
      </c>
      <c r="AB110" s="7">
        <f>IF(OR(I110=1,K110=1),0,L110*AA110)</f>
        <v>1</v>
      </c>
      <c r="AC110" s="19">
        <f>IF(W110&lt;=-AC$3,-AC$3,0)</f>
        <v>0</v>
      </c>
      <c r="AD110" s="7">
        <f t="shared" si="10"/>
        <v>0</v>
      </c>
      <c r="AE110" s="19">
        <f>IF(AND(AC110=0,U110&gt;=AE$3-(N110/10)),0,-AC$3*AA110)</f>
        <v>0</v>
      </c>
      <c r="AF110" s="19">
        <f>IF(AND(AC110=0,X110&gt;AF$3),AF$3*AA110,AE110*AA110)</f>
        <v>10</v>
      </c>
      <c r="AG110" s="19">
        <f>AG109+AF110</f>
        <v>-80</v>
      </c>
      <c r="AH110" s="7">
        <f>IF(AF110&gt;0,1, )</f>
        <v>1</v>
      </c>
      <c r="AI110" s="19">
        <f>IF(I110=1,AF110,)</f>
        <v>0</v>
      </c>
      <c r="AJ110" s="19">
        <f>IF(K110=1,AF110, )</f>
        <v>0</v>
      </c>
      <c r="AK110" s="19">
        <f>IF(L110=1, ,AF110)</f>
        <v>0</v>
      </c>
      <c r="AL110" s="19">
        <f>AB110*AF110</f>
        <v>10</v>
      </c>
      <c r="AM110" s="19">
        <f>AM109+AL110</f>
        <v>68</v>
      </c>
      <c r="AN110" s="20">
        <f>IF(AL110&gt;0,1, )</f>
        <v>1</v>
      </c>
      <c r="AP110" s="12">
        <f>IF(B110=B109,AP109,AS109*AP$3)</f>
        <v>335.46</v>
      </c>
      <c r="AQ110" s="12">
        <f>INT(AP110/AQ$3)</f>
        <v>27</v>
      </c>
      <c r="AR110" s="12">
        <f>AL110*AQ110</f>
        <v>270</v>
      </c>
      <c r="AS110" s="12">
        <f>AS109+AR110</f>
        <v>11452</v>
      </c>
      <c r="AT110" s="12">
        <f>MAX(AS$4:AS110)</f>
        <v>11698</v>
      </c>
      <c r="AU110" s="8">
        <f>(AS110-AT110)/AT110</f>
        <v>-2.1029235766797744E-2</v>
      </c>
      <c r="AW110" s="20">
        <v>74126</v>
      </c>
      <c r="AX110" s="20">
        <v>73737</v>
      </c>
      <c r="AY110" s="12">
        <f>IF(M110="long",((Q110-AW110)+N110)/10,((AW110-Q110)+N110)/10)</f>
        <v>2.4</v>
      </c>
      <c r="AZ110" s="20">
        <f>IF(AY110&gt;=(N110/10),1, )</f>
        <v>1</v>
      </c>
      <c r="BA110" s="12">
        <f>IF(AY110&gt;BA$3,BA$3,AY110*AZ110)</f>
        <v>2.4</v>
      </c>
      <c r="BB110" s="12">
        <f>IF(M110="long",((AX110-Q110)-N110)/10*AZ110,((Q110-AX110)-N110)/10*AZ110)</f>
        <v>36.5</v>
      </c>
      <c r="BC110" s="12">
        <f>IF(AND(BA110&lt;BA$3,BB110&gt;BC$3),BC$3,-BA110)</f>
        <v>20</v>
      </c>
      <c r="BD110" s="12">
        <f>BD109+BC110</f>
        <v>63.500000000000071</v>
      </c>
      <c r="BE110" s="12">
        <f>BC110*I110</f>
        <v>0</v>
      </c>
      <c r="BF110" s="12">
        <f>K110*BC110</f>
        <v>0</v>
      </c>
      <c r="BG110" s="12">
        <f>AB110*BC110</f>
        <v>20</v>
      </c>
      <c r="BH110" s="12">
        <f>BH109+BG110</f>
        <v>330.59999999999997</v>
      </c>
      <c r="BJ110" s="20">
        <f t="shared" si="11"/>
        <v>0</v>
      </c>
      <c r="BK110" s="12">
        <f t="shared" si="12"/>
        <v>0</v>
      </c>
      <c r="BM110" s="12">
        <f t="shared" si="13"/>
        <v>1916.95</v>
      </c>
      <c r="BN110" s="12">
        <f t="shared" si="14"/>
        <v>95</v>
      </c>
      <c r="BO110" s="12">
        <f t="shared" si="15"/>
        <v>1900</v>
      </c>
      <c r="BP110" s="12">
        <f t="shared" si="16"/>
        <v>21069.5</v>
      </c>
      <c r="BQ110" s="12">
        <f>MAX(BP$4:BP110)</f>
        <v>21069.5</v>
      </c>
      <c r="BR110" s="8">
        <f t="shared" si="17"/>
        <v>0</v>
      </c>
      <c r="BS110" s="20">
        <f t="shared" si="18"/>
        <v>1</v>
      </c>
      <c r="BT110" s="20">
        <f t="shared" si="19"/>
        <v>0</v>
      </c>
    </row>
    <row r="111" spans="1:72" x14ac:dyDescent="0.3">
      <c r="A111" s="1">
        <v>42697</v>
      </c>
      <c r="B111" s="1">
        <v>42697</v>
      </c>
      <c r="C111" s="1" t="s">
        <v>44</v>
      </c>
      <c r="D111" s="3">
        <v>1600</v>
      </c>
      <c r="E111" s="3">
        <v>-200</v>
      </c>
      <c r="F111" s="3">
        <f>D111+E111</f>
        <v>1400</v>
      </c>
      <c r="G111" s="20">
        <f>B111-A111</f>
        <v>0</v>
      </c>
      <c r="H111" s="3" t="s">
        <v>37</v>
      </c>
      <c r="L111" s="20">
        <f>IF(AND(F111&gt;=L$3,F111&lt;=L$4),0,1)</f>
        <v>1</v>
      </c>
      <c r="M111" s="20" t="s">
        <v>21</v>
      </c>
      <c r="N111" s="20">
        <v>8</v>
      </c>
      <c r="O111" s="20">
        <v>73820</v>
      </c>
      <c r="P111" s="20">
        <f>IF(M111="short",O111,O111+N111)</f>
        <v>73828</v>
      </c>
      <c r="Q111" s="20">
        <f>IF(M111="short",P111+Q$3,P111-Q$3)</f>
        <v>73828</v>
      </c>
      <c r="R111" s="20">
        <v>73718</v>
      </c>
      <c r="S111" s="20">
        <v>74003</v>
      </c>
      <c r="T111" s="19">
        <f>IF(M111="short",((R111-P111)+N111)/10,((P111-R111)+N111)/10)</f>
        <v>11.8</v>
      </c>
      <c r="U111" s="19">
        <f>IF(M111="long",((S111-O111)-N111)/10,((O111-S111)-N111)/10)</f>
        <v>17.5</v>
      </c>
      <c r="W111" s="19">
        <f>-T111+(Q$3/10)</f>
        <v>-11.8</v>
      </c>
      <c r="X111" s="19">
        <f>U111+(Q$3/10)</f>
        <v>17.5</v>
      </c>
      <c r="Y111" s="7">
        <f>IF(AND(M111="long",R111&lt;Q111),1, )</f>
        <v>1</v>
      </c>
      <c r="Z111" s="7">
        <f>IF(AND(M111="short",R111&gt;Q111),1, )</f>
        <v>0</v>
      </c>
      <c r="AA111" s="7">
        <f>Y111+Z111</f>
        <v>1</v>
      </c>
      <c r="AB111" s="7">
        <f>IF(OR(I111=1,K111=1),0,L111*AA111)</f>
        <v>1</v>
      </c>
      <c r="AC111" s="19">
        <f>IF(W111&lt;=-AC$3,-AC$3,0)</f>
        <v>0</v>
      </c>
      <c r="AD111" s="7">
        <f t="shared" si="10"/>
        <v>0</v>
      </c>
      <c r="AE111" s="19">
        <f>IF(AND(AC111=0,U111&gt;=AE$3-(N111/10)),0,-AC$3*AA111)</f>
        <v>-12</v>
      </c>
      <c r="AF111" s="19">
        <f>IF(AND(AC111=0,X111&gt;AF$3),AF$3*AA111,AE111*AA111)</f>
        <v>10</v>
      </c>
      <c r="AG111" s="19">
        <f>AG110+AF111</f>
        <v>-70</v>
      </c>
      <c r="AH111" s="7">
        <f>IF(AF111&gt;0,1, )</f>
        <v>1</v>
      </c>
      <c r="AI111" s="19">
        <f>IF(I111=1,AF111,)</f>
        <v>0</v>
      </c>
      <c r="AJ111" s="19">
        <f>IF(K111=1,AF111, )</f>
        <v>0</v>
      </c>
      <c r="AK111" s="19">
        <f>IF(L111=1, ,AF111)</f>
        <v>0</v>
      </c>
      <c r="AL111" s="19">
        <f>AB111*AF111</f>
        <v>10</v>
      </c>
      <c r="AM111" s="19">
        <f>AM110+AL111</f>
        <v>78</v>
      </c>
      <c r="AN111" s="20">
        <f>IF(AL111&gt;0,1, )</f>
        <v>1</v>
      </c>
      <c r="AP111" s="12">
        <f>IF(B111=B110,AP110,AS110*AP$3)</f>
        <v>343.56</v>
      </c>
      <c r="AQ111" s="12">
        <f>INT(AP111/AQ$3)</f>
        <v>28</v>
      </c>
      <c r="AR111" s="12">
        <f>AL111*AQ111</f>
        <v>280</v>
      </c>
      <c r="AS111" s="12">
        <f>AS110+AR111</f>
        <v>11732</v>
      </c>
      <c r="AT111" s="12">
        <f>MAX(AS$4:AS111)</f>
        <v>11732</v>
      </c>
      <c r="AU111" s="8">
        <f>(AS111-AT111)/AT111</f>
        <v>0</v>
      </c>
      <c r="AW111" s="20">
        <v>73718</v>
      </c>
      <c r="AX111" s="20">
        <v>74003</v>
      </c>
      <c r="AY111" s="12">
        <f>IF(M111="long",((Q111-AW111)+N111)/10,((AW111-Q111)+N111)/10)</f>
        <v>11.8</v>
      </c>
      <c r="AZ111" s="20">
        <f>IF(AY111&gt;=(N111/10),1, )</f>
        <v>1</v>
      </c>
      <c r="BA111" s="12">
        <f>IF(AY111&gt;BA$3,BA$3,AY111*AZ111)</f>
        <v>11.8</v>
      </c>
      <c r="BB111" s="12">
        <f>IF(M111="long",((AX111-Q111)-N111)/10*AZ111,((Q111-AX111)-N111)/10*AZ111)</f>
        <v>16.7</v>
      </c>
      <c r="BC111" s="12">
        <f>IF(AND(BA111&lt;BA$3,BB111&gt;BC$3),BC$3,-BA111)</f>
        <v>-11.8</v>
      </c>
      <c r="BD111" s="12">
        <f>BD110+BC111</f>
        <v>51.700000000000074</v>
      </c>
      <c r="BE111" s="12">
        <f>BC111*I111</f>
        <v>0</v>
      </c>
      <c r="BF111" s="12">
        <f>K111*BC111</f>
        <v>0</v>
      </c>
      <c r="BG111" s="12">
        <f>AB111*BC111</f>
        <v>-11.8</v>
      </c>
      <c r="BH111" s="12">
        <f>BH110+BG111</f>
        <v>318.79999999999995</v>
      </c>
      <c r="BJ111" s="20">
        <f t="shared" si="11"/>
        <v>1</v>
      </c>
      <c r="BK111" s="12">
        <f t="shared" si="12"/>
        <v>-11.8</v>
      </c>
      <c r="BM111" s="12">
        <f t="shared" si="13"/>
        <v>2106.9500000000003</v>
      </c>
      <c r="BN111" s="12">
        <f t="shared" si="14"/>
        <v>105</v>
      </c>
      <c r="BO111" s="12">
        <f t="shared" si="15"/>
        <v>-1239</v>
      </c>
      <c r="BP111" s="12">
        <f t="shared" si="16"/>
        <v>19830.5</v>
      </c>
      <c r="BQ111" s="12">
        <f>MAX(BP$4:BP111)</f>
        <v>21069.5</v>
      </c>
      <c r="BR111" s="8">
        <f t="shared" si="17"/>
        <v>-5.8805382187522251E-2</v>
      </c>
      <c r="BS111" s="20">
        <f t="shared" si="18"/>
        <v>0</v>
      </c>
      <c r="BT111" s="20">
        <f t="shared" si="19"/>
        <v>-11.8</v>
      </c>
    </row>
    <row r="112" spans="1:72" x14ac:dyDescent="0.3">
      <c r="A112" s="1">
        <v>42697</v>
      </c>
      <c r="B112" s="1">
        <v>42697</v>
      </c>
      <c r="C112" s="1" t="s">
        <v>44</v>
      </c>
      <c r="D112" s="3">
        <v>1610</v>
      </c>
      <c r="E112" s="3">
        <v>-200</v>
      </c>
      <c r="F112" s="3">
        <f>D112+E112</f>
        <v>1410</v>
      </c>
      <c r="G112" s="20">
        <f>B112-A112</f>
        <v>0</v>
      </c>
      <c r="H112" s="3" t="s">
        <v>43</v>
      </c>
      <c r="L112" s="20">
        <f>IF(AND(F112&gt;=L$3,F112&lt;=L$4),0,1)</f>
        <v>1</v>
      </c>
      <c r="M112" s="20" t="s">
        <v>20</v>
      </c>
      <c r="N112" s="20">
        <v>10</v>
      </c>
      <c r="O112" s="20">
        <v>135060</v>
      </c>
      <c r="P112" s="20">
        <f>IF(M112="short",O112,O112+N112)</f>
        <v>135060</v>
      </c>
      <c r="Q112" s="20">
        <f>IF(M112="short",P112+Q$3,P112-Q$3)</f>
        <v>135060</v>
      </c>
      <c r="R112" s="20">
        <v>135158</v>
      </c>
      <c r="S112" s="20">
        <v>134635</v>
      </c>
      <c r="T112" s="19">
        <f>IF(M112="short",((R112-P112)+N112)/10,((P112-R112)+N112)/10)</f>
        <v>10.8</v>
      </c>
      <c r="U112" s="19">
        <f>IF(M112="long",((S112-O112)-N112)/10,((O112-S112)-N112)/10)</f>
        <v>41.5</v>
      </c>
      <c r="W112" s="19">
        <f>-T112+(Q$3/10)</f>
        <v>-10.8</v>
      </c>
      <c r="X112" s="19">
        <f>U112+(Q$3/10)</f>
        <v>41.5</v>
      </c>
      <c r="Y112" s="7">
        <f>IF(AND(M112="long",R112&lt;Q112),1, )</f>
        <v>0</v>
      </c>
      <c r="Z112" s="7">
        <f>IF(AND(M112="short",R112&gt;Q112),1, )</f>
        <v>1</v>
      </c>
      <c r="AA112" s="7">
        <f>Y112+Z112</f>
        <v>1</v>
      </c>
      <c r="AB112" s="7">
        <f>IF(OR(I112=1,K112=1),0,L112*AA112)</f>
        <v>1</v>
      </c>
      <c r="AC112" s="19">
        <f>IF(W112&lt;=-AC$3,-AC$3,0)</f>
        <v>0</v>
      </c>
      <c r="AD112" s="7">
        <f t="shared" si="10"/>
        <v>0</v>
      </c>
      <c r="AE112" s="19">
        <f>IF(AND(AC112=0,U112&gt;=AE$3-(N112/10)),0,-AC$3*AA112)</f>
        <v>0</v>
      </c>
      <c r="AF112" s="19">
        <f>IF(AND(AC112=0,X112&gt;AF$3),AF$3*AA112,AE112*AA112)</f>
        <v>10</v>
      </c>
      <c r="AG112" s="19">
        <f>AG111+AF112</f>
        <v>-60</v>
      </c>
      <c r="AH112" s="7">
        <f>IF(AF112&gt;0,1, )</f>
        <v>1</v>
      </c>
      <c r="AI112" s="19">
        <f>IF(I112=1,AF112,)</f>
        <v>0</v>
      </c>
      <c r="AJ112" s="19">
        <f>IF(K112=1,AF112, )</f>
        <v>0</v>
      </c>
      <c r="AK112" s="19">
        <f>IF(L112=1, ,AF112)</f>
        <v>0</v>
      </c>
      <c r="AL112" s="19">
        <f>AB112*AF112</f>
        <v>10</v>
      </c>
      <c r="AM112" s="19">
        <f>AM111+AL112</f>
        <v>88</v>
      </c>
      <c r="AN112" s="20">
        <f>IF(AL112&gt;0,1, )</f>
        <v>1</v>
      </c>
      <c r="AP112" s="12">
        <f>IF(B112=B111,AP111,AS111*AP$3)</f>
        <v>343.56</v>
      </c>
      <c r="AQ112" s="12">
        <f>INT(AP112/AQ$3)</f>
        <v>28</v>
      </c>
      <c r="AR112" s="12">
        <f>AL112*AQ112</f>
        <v>280</v>
      </c>
      <c r="AS112" s="12">
        <f>AS111+AR112</f>
        <v>12012</v>
      </c>
      <c r="AT112" s="12">
        <f>MAX(AS$4:AS112)</f>
        <v>12012</v>
      </c>
      <c r="AU112" s="8">
        <f>(AS112-AT112)/AT112</f>
        <v>0</v>
      </c>
      <c r="AW112" s="20">
        <v>135158</v>
      </c>
      <c r="AX112" s="20">
        <v>134670</v>
      </c>
      <c r="AY112" s="12">
        <f>IF(M112="long",((Q112-AW112)+N112)/10,((AW112-Q112)+N112)/10)</f>
        <v>10.8</v>
      </c>
      <c r="AZ112" s="20">
        <f>IF(AY112&gt;=(N112/10),1, )</f>
        <v>1</v>
      </c>
      <c r="BA112" s="12">
        <f>IF(AY112&gt;BA$3,BA$3,AY112*AZ112)</f>
        <v>10.8</v>
      </c>
      <c r="BB112" s="12">
        <f>IF(M112="long",((AX112-Q112)-N112)/10*AZ112,((Q112-AX112)-N112)/10*AZ112)</f>
        <v>38</v>
      </c>
      <c r="BC112" s="12">
        <f>IF(AND(BA112&lt;BA$3,BB112&gt;BC$3),BC$3,-BA112)</f>
        <v>20</v>
      </c>
      <c r="BD112" s="12">
        <f>BD111+BC112</f>
        <v>71.700000000000074</v>
      </c>
      <c r="BE112" s="12">
        <f>BC112*I112</f>
        <v>0</v>
      </c>
      <c r="BF112" s="12">
        <f>K112*BC112</f>
        <v>0</v>
      </c>
      <c r="BG112" s="12">
        <f>AB112*BC112</f>
        <v>20</v>
      </c>
      <c r="BH112" s="12">
        <f>BH111+BG112</f>
        <v>338.79999999999995</v>
      </c>
      <c r="BJ112" s="20">
        <f t="shared" si="11"/>
        <v>0</v>
      </c>
      <c r="BK112" s="12">
        <f t="shared" si="12"/>
        <v>0</v>
      </c>
      <c r="BM112" s="12">
        <f t="shared" si="13"/>
        <v>2106.9500000000003</v>
      </c>
      <c r="BN112" s="12">
        <f t="shared" si="14"/>
        <v>105</v>
      </c>
      <c r="BO112" s="12">
        <f t="shared" si="15"/>
        <v>2100</v>
      </c>
      <c r="BP112" s="12">
        <f t="shared" si="16"/>
        <v>21930.5</v>
      </c>
      <c r="BQ112" s="12">
        <f>MAX(BP$4:BP112)</f>
        <v>21930.5</v>
      </c>
      <c r="BR112" s="8">
        <f t="shared" si="17"/>
        <v>0</v>
      </c>
      <c r="BS112" s="20">
        <f t="shared" si="18"/>
        <v>1</v>
      </c>
      <c r="BT112" s="20">
        <f t="shared" si="19"/>
        <v>0</v>
      </c>
    </row>
    <row r="113" spans="1:72" x14ac:dyDescent="0.3">
      <c r="A113" s="1">
        <v>42698</v>
      </c>
      <c r="B113" s="1">
        <v>42698</v>
      </c>
      <c r="C113" s="1" t="s">
        <v>44</v>
      </c>
      <c r="D113" s="3">
        <v>1155</v>
      </c>
      <c r="E113" s="3">
        <v>-200</v>
      </c>
      <c r="F113" s="3">
        <f>D113+E113</f>
        <v>955</v>
      </c>
      <c r="G113" s="20">
        <f>B113-A113</f>
        <v>0</v>
      </c>
      <c r="H113" s="3" t="s">
        <v>37</v>
      </c>
      <c r="L113" s="20">
        <f>IF(AND(F113&gt;=L$3,F113&lt;=L$4),0,1)</f>
        <v>1</v>
      </c>
      <c r="M113" s="20" t="s">
        <v>20</v>
      </c>
      <c r="N113" s="20">
        <v>8</v>
      </c>
      <c r="O113" s="20">
        <v>74150</v>
      </c>
      <c r="P113" s="20">
        <f>IF(M113="short",O113,O113+N113)</f>
        <v>74150</v>
      </c>
      <c r="Q113" s="20">
        <f>IF(M113="short",P113+Q$3,P113-Q$3)</f>
        <v>74150</v>
      </c>
      <c r="R113" s="20">
        <v>74179</v>
      </c>
      <c r="S113" s="20">
        <v>73836</v>
      </c>
      <c r="T113" s="19">
        <f>IF(M113="short",((R113-P113)+N113)/10,((P113-R113)+N113)/10)</f>
        <v>3.7</v>
      </c>
      <c r="U113" s="19">
        <f>IF(M113="long",((S113-O113)-N113)/10,((O113-S113)-N113)/10)</f>
        <v>30.6</v>
      </c>
      <c r="W113" s="19">
        <f>-T113+(Q$3/10)</f>
        <v>-3.7</v>
      </c>
      <c r="X113" s="19">
        <f>U113+(Q$3/10)</f>
        <v>30.6</v>
      </c>
      <c r="Y113" s="7">
        <f>IF(AND(M113="long",R113&lt;Q113),1, )</f>
        <v>0</v>
      </c>
      <c r="Z113" s="7">
        <f>IF(AND(M113="short",R113&gt;Q113),1, )</f>
        <v>1</v>
      </c>
      <c r="AA113" s="7">
        <f>Y113+Z113</f>
        <v>1</v>
      </c>
      <c r="AB113" s="7">
        <f>IF(OR(I113=1,K113=1),0,L113*AA113)</f>
        <v>1</v>
      </c>
      <c r="AC113" s="19">
        <f>IF(W113&lt;=-AC$3,-AC$3,0)</f>
        <v>0</v>
      </c>
      <c r="AD113" s="7">
        <f t="shared" si="10"/>
        <v>0</v>
      </c>
      <c r="AE113" s="19">
        <f>IF(AND(AC113=0,U113&gt;=AE$3-(N113/10)),0,-AC$3*AA113)</f>
        <v>0</v>
      </c>
      <c r="AF113" s="19">
        <f>IF(AND(AC113=0,X113&gt;AF$3),AF$3*AA113,AE113*AA113)</f>
        <v>10</v>
      </c>
      <c r="AG113" s="19">
        <f>AG112+AF113</f>
        <v>-50</v>
      </c>
      <c r="AH113" s="7">
        <f>IF(AF113&gt;0,1, )</f>
        <v>1</v>
      </c>
      <c r="AI113" s="19">
        <f>IF(I113=1,AF113,)</f>
        <v>0</v>
      </c>
      <c r="AJ113" s="19">
        <f>IF(K113=1,AF113, )</f>
        <v>0</v>
      </c>
      <c r="AK113" s="19">
        <f>IF(L113=1, ,AF113)</f>
        <v>0</v>
      </c>
      <c r="AL113" s="19">
        <f>AB113*AF113</f>
        <v>10</v>
      </c>
      <c r="AM113" s="19">
        <f>AM112+AL113</f>
        <v>98</v>
      </c>
      <c r="AN113" s="20">
        <f>IF(AL113&gt;0,1, )</f>
        <v>1</v>
      </c>
      <c r="AP113" s="12">
        <f>IF(B113=B112,AP112,AS112*AP$3)</f>
        <v>360.36</v>
      </c>
      <c r="AQ113" s="12">
        <f>INT(AP113/AQ$3)</f>
        <v>30</v>
      </c>
      <c r="AR113" s="12">
        <f>AL113*AQ113</f>
        <v>300</v>
      </c>
      <c r="AS113" s="12">
        <f>AS112+AR113</f>
        <v>12312</v>
      </c>
      <c r="AT113" s="12">
        <f>MAX(AS$4:AS113)</f>
        <v>12312</v>
      </c>
      <c r="AU113" s="8">
        <f>(AS113-AT113)/AT113</f>
        <v>0</v>
      </c>
      <c r="AW113" s="20">
        <v>74179</v>
      </c>
      <c r="AX113" s="20">
        <v>73836</v>
      </c>
      <c r="AY113" s="12">
        <f>IF(M113="long",((Q113-AW113)+N113)/10,((AW113-Q113)+N113)/10)</f>
        <v>3.7</v>
      </c>
      <c r="AZ113" s="20">
        <f>IF(AY113&gt;=(N113/10),1, )</f>
        <v>1</v>
      </c>
      <c r="BA113" s="12">
        <f>IF(AY113&gt;BA$3,BA$3,AY113*AZ113)</f>
        <v>3.7</v>
      </c>
      <c r="BB113" s="12">
        <f>IF(M113="long",((AX113-Q113)-N113)/10*AZ113,((Q113-AX113)-N113)/10*AZ113)</f>
        <v>30.6</v>
      </c>
      <c r="BC113" s="12">
        <f>IF(AND(BA113&lt;BA$3,BB113&gt;BC$3),BC$3,-BA113)</f>
        <v>20</v>
      </c>
      <c r="BD113" s="12">
        <f>BD112+BC113</f>
        <v>91.700000000000074</v>
      </c>
      <c r="BE113" s="12">
        <f>BC113*I113</f>
        <v>0</v>
      </c>
      <c r="BF113" s="12">
        <f>K113*BC113</f>
        <v>0</v>
      </c>
      <c r="BG113" s="12">
        <f>AB113*BC113</f>
        <v>20</v>
      </c>
      <c r="BH113" s="12">
        <f>BH112+BG113</f>
        <v>358.79999999999995</v>
      </c>
      <c r="BJ113" s="20">
        <f t="shared" si="11"/>
        <v>0</v>
      </c>
      <c r="BK113" s="12">
        <f t="shared" si="12"/>
        <v>0</v>
      </c>
      <c r="BM113" s="12">
        <f t="shared" si="13"/>
        <v>2193.0500000000002</v>
      </c>
      <c r="BN113" s="12">
        <f t="shared" si="14"/>
        <v>109</v>
      </c>
      <c r="BO113" s="12">
        <f t="shared" si="15"/>
        <v>2180</v>
      </c>
      <c r="BP113" s="12">
        <f t="shared" si="16"/>
        <v>24110.5</v>
      </c>
      <c r="BQ113" s="12">
        <f>MAX(BP$4:BP113)</f>
        <v>24110.5</v>
      </c>
      <c r="BR113" s="8">
        <f t="shared" si="17"/>
        <v>0</v>
      </c>
      <c r="BS113" s="20">
        <f t="shared" si="18"/>
        <v>1</v>
      </c>
      <c r="BT113" s="20">
        <f t="shared" si="19"/>
        <v>0</v>
      </c>
    </row>
    <row r="114" spans="1:72" x14ac:dyDescent="0.3">
      <c r="A114" s="1">
        <v>42698</v>
      </c>
      <c r="B114" s="1">
        <v>42698</v>
      </c>
      <c r="C114" s="1" t="s">
        <v>44</v>
      </c>
      <c r="D114" s="3">
        <v>1155</v>
      </c>
      <c r="E114" s="3">
        <v>-200</v>
      </c>
      <c r="F114" s="3">
        <f>D114+E114</f>
        <v>955</v>
      </c>
      <c r="G114" s="20">
        <f>B114-A114</f>
        <v>0</v>
      </c>
      <c r="H114" s="3" t="s">
        <v>43</v>
      </c>
      <c r="L114" s="20">
        <f>IF(AND(F114&gt;=L$3,F114&lt;=L$4),0,1)</f>
        <v>1</v>
      </c>
      <c r="M114" s="20" t="s">
        <v>21</v>
      </c>
      <c r="N114" s="20">
        <v>10</v>
      </c>
      <c r="O114" s="20">
        <v>134880</v>
      </c>
      <c r="P114" s="20">
        <f>IF(M114="short",O114,O114+N114)</f>
        <v>134890</v>
      </c>
      <c r="Q114" s="20">
        <f>IF(M114="short",P114+Q$3,P114-Q$3)</f>
        <v>134890</v>
      </c>
      <c r="R114" s="20">
        <v>134837</v>
      </c>
      <c r="S114" s="20">
        <v>135048</v>
      </c>
      <c r="T114" s="19">
        <f>IF(M114="short",((R114-P114)+N114)/10,((P114-R114)+N114)/10)</f>
        <v>6.3</v>
      </c>
      <c r="U114" s="19">
        <f>IF(M114="long",((S114-O114)-N114)/10,((O114-S114)-N114)/10)</f>
        <v>15.8</v>
      </c>
      <c r="W114" s="19">
        <f>-T114+(Q$3/10)</f>
        <v>-6.3</v>
      </c>
      <c r="X114" s="19">
        <f>U114+(Q$3/10)</f>
        <v>15.8</v>
      </c>
      <c r="Y114" s="7">
        <f>IF(AND(M114="long",R114&lt;Q114),1, )</f>
        <v>1</v>
      </c>
      <c r="Z114" s="7">
        <f>IF(AND(M114="short",R114&gt;Q114),1, )</f>
        <v>0</v>
      </c>
      <c r="AA114" s="7">
        <f>Y114+Z114</f>
        <v>1</v>
      </c>
      <c r="AB114" s="7">
        <f>IF(OR(I114=1,K114=1),0,L114*AA114)</f>
        <v>1</v>
      </c>
      <c r="AC114" s="19">
        <f>IF(W114&lt;=-AC$3,-AC$3,0)</f>
        <v>0</v>
      </c>
      <c r="AD114" s="7">
        <f t="shared" si="10"/>
        <v>0</v>
      </c>
      <c r="AE114" s="19">
        <f>IF(AND(AC114=0,U114&gt;=AE$3-(N114/10)),0,-AC$3*AA114)</f>
        <v>-12</v>
      </c>
      <c r="AF114" s="19">
        <f>IF(AND(AC114=0,X114&gt;AF$3),AF$3*AA114,AE114*AA114)</f>
        <v>10</v>
      </c>
      <c r="AG114" s="19">
        <f>AG113+AF114</f>
        <v>-40</v>
      </c>
      <c r="AH114" s="7">
        <f>IF(AF114&gt;0,1, )</f>
        <v>1</v>
      </c>
      <c r="AI114" s="19">
        <f>IF(I114=1,AF114,)</f>
        <v>0</v>
      </c>
      <c r="AJ114" s="19">
        <f>IF(K114=1,AF114, )</f>
        <v>0</v>
      </c>
      <c r="AK114" s="19">
        <f>IF(L114=1, ,AF114)</f>
        <v>0</v>
      </c>
      <c r="AL114" s="19">
        <f>AB114*AF114</f>
        <v>10</v>
      </c>
      <c r="AM114" s="19">
        <f>AM113+AL114</f>
        <v>108</v>
      </c>
      <c r="AN114" s="20">
        <f>IF(AL114&gt;0,1, )</f>
        <v>1</v>
      </c>
      <c r="AP114" s="12">
        <f>IF(B114=B113,AP113,AS113*AP$3)</f>
        <v>360.36</v>
      </c>
      <c r="AQ114" s="12">
        <f>INT(AP114/AQ$3)</f>
        <v>30</v>
      </c>
      <c r="AR114" s="12">
        <f>AL114*AQ114</f>
        <v>300</v>
      </c>
      <c r="AS114" s="12">
        <f>AS113+AR114</f>
        <v>12612</v>
      </c>
      <c r="AT114" s="12">
        <f>MAX(AS$4:AS114)</f>
        <v>12612</v>
      </c>
      <c r="AU114" s="8">
        <f>(AS114-AT114)/AT114</f>
        <v>0</v>
      </c>
      <c r="AW114" s="20">
        <v>134837</v>
      </c>
      <c r="AX114" s="20">
        <v>135048</v>
      </c>
      <c r="AY114" s="12">
        <f>IF(M114="long",((Q114-AW114)+N114)/10,((AW114-Q114)+N114)/10)</f>
        <v>6.3</v>
      </c>
      <c r="AZ114" s="20">
        <f>IF(AY114&gt;=(N114/10),1, )</f>
        <v>1</v>
      </c>
      <c r="BA114" s="12">
        <f>IF(AY114&gt;BA$3,BA$3,AY114*AZ114)</f>
        <v>6.3</v>
      </c>
      <c r="BB114" s="12">
        <f>IF(M114="long",((AX114-Q114)-N114)/10*AZ114,((Q114-AX114)-N114)/10*AZ114)</f>
        <v>14.8</v>
      </c>
      <c r="BC114" s="12">
        <f>IF(AND(BA114&lt;BA$3,BB114&gt;BC$3),BC$3,-BA114)</f>
        <v>-6.3</v>
      </c>
      <c r="BD114" s="12">
        <f>BD113+BC114</f>
        <v>85.400000000000077</v>
      </c>
      <c r="BE114" s="12">
        <f>BC114*I114</f>
        <v>0</v>
      </c>
      <c r="BF114" s="12">
        <f>K114*BC114</f>
        <v>0</v>
      </c>
      <c r="BG114" s="12">
        <f>AB114*BC114</f>
        <v>-6.3</v>
      </c>
      <c r="BH114" s="12">
        <f>BH113+BG114</f>
        <v>352.49999999999994</v>
      </c>
      <c r="BJ114" s="20">
        <f t="shared" si="11"/>
        <v>1</v>
      </c>
      <c r="BK114" s="12">
        <f t="shared" si="12"/>
        <v>-6.3</v>
      </c>
      <c r="BM114" s="12">
        <f t="shared" si="13"/>
        <v>2193.0500000000002</v>
      </c>
      <c r="BN114" s="12">
        <f t="shared" si="14"/>
        <v>109</v>
      </c>
      <c r="BO114" s="12">
        <f t="shared" si="15"/>
        <v>-686.69999999999993</v>
      </c>
      <c r="BP114" s="12">
        <f t="shared" si="16"/>
        <v>23423.8</v>
      </c>
      <c r="BQ114" s="12">
        <f>MAX(BP$4:BP114)</f>
        <v>24110.5</v>
      </c>
      <c r="BR114" s="8">
        <f t="shared" si="17"/>
        <v>-2.8481367039256786E-2</v>
      </c>
      <c r="BS114" s="20">
        <f t="shared" si="18"/>
        <v>0</v>
      </c>
      <c r="BT114" s="20">
        <f t="shared" si="19"/>
        <v>-6.3</v>
      </c>
    </row>
    <row r="115" spans="1:72" x14ac:dyDescent="0.3">
      <c r="A115" s="1">
        <v>42698</v>
      </c>
      <c r="B115" s="1">
        <v>42699</v>
      </c>
      <c r="C115" s="1" t="s">
        <v>44</v>
      </c>
      <c r="D115" s="3">
        <v>350</v>
      </c>
      <c r="E115" s="3">
        <v>-200</v>
      </c>
      <c r="F115" s="3">
        <f>D115+E115</f>
        <v>150</v>
      </c>
      <c r="G115" s="20">
        <f>B115-A115</f>
        <v>1</v>
      </c>
      <c r="H115" s="3" t="s">
        <v>37</v>
      </c>
      <c r="L115" s="20">
        <f>IF(AND(F115&gt;=L$3,F115&lt;=L$4),0,1)</f>
        <v>1</v>
      </c>
      <c r="M115" s="20" t="s">
        <v>20</v>
      </c>
      <c r="N115" s="20">
        <v>8</v>
      </c>
      <c r="O115" s="20">
        <v>74280</v>
      </c>
      <c r="P115" s="20">
        <f>IF(M115="short",O115,O115+N115)</f>
        <v>74280</v>
      </c>
      <c r="Q115" s="20">
        <f>IF(M115="short",P115+Q$3,P115-Q$3)</f>
        <v>74280</v>
      </c>
      <c r="R115" s="20">
        <v>74674</v>
      </c>
      <c r="S115" s="20">
        <v>74206</v>
      </c>
      <c r="T115" s="19">
        <f>IF(M115="short",((R115-P115)+N115)/10,((P115-R115)+N115)/10)</f>
        <v>40.200000000000003</v>
      </c>
      <c r="U115" s="19">
        <f>IF(M115="long",((S115-O115)-N115)/10,((O115-S115)-N115)/10)</f>
        <v>6.6</v>
      </c>
      <c r="W115" s="19">
        <f>-T115+(Q$3/10)</f>
        <v>-40.200000000000003</v>
      </c>
      <c r="X115" s="19">
        <f>U115+(Q$3/10)</f>
        <v>6.6</v>
      </c>
      <c r="Y115" s="7">
        <f>IF(AND(M115="long",R115&lt;Q115),1, )</f>
        <v>0</v>
      </c>
      <c r="Z115" s="7">
        <f>IF(AND(M115="short",R115&gt;Q115),1, )</f>
        <v>1</v>
      </c>
      <c r="AA115" s="7">
        <f>Y115+Z115</f>
        <v>1</v>
      </c>
      <c r="AB115" s="7">
        <f>IF(OR(I115=1,K115=1),0,L115*AA115)</f>
        <v>1</v>
      </c>
      <c r="AC115" s="19">
        <f>IF(W115&lt;=-AC$3,-AC$3,0)</f>
        <v>-12</v>
      </c>
      <c r="AD115" s="7">
        <f t="shared" si="10"/>
        <v>0</v>
      </c>
      <c r="AE115" s="19">
        <f>IF(AND(AC115=0,U115&gt;=AE$3-(N115/10)),0,-AC$3*AA115)</f>
        <v>-12</v>
      </c>
      <c r="AF115" s="19">
        <f>IF(AND(AC115=0,X115&gt;AF$3),AF$3*AA115,AE115*AA115)</f>
        <v>-12</v>
      </c>
      <c r="AG115" s="19">
        <f>AG114+AF115</f>
        <v>-52</v>
      </c>
      <c r="AH115" s="7">
        <f>IF(AF115&gt;0,1, )</f>
        <v>0</v>
      </c>
      <c r="AI115" s="19">
        <f>IF(I115=1,AF115,)</f>
        <v>0</v>
      </c>
      <c r="AJ115" s="19">
        <f>IF(K115=1,AF115, )</f>
        <v>0</v>
      </c>
      <c r="AK115" s="19">
        <f>IF(L115=1, ,AF115)</f>
        <v>0</v>
      </c>
      <c r="AL115" s="19">
        <f>AB115*AF115</f>
        <v>-12</v>
      </c>
      <c r="AM115" s="19">
        <f>AM114+AL115</f>
        <v>96</v>
      </c>
      <c r="AN115" s="20">
        <f>IF(AL115&gt;0,1, )</f>
        <v>0</v>
      </c>
      <c r="AP115" s="12">
        <f>IF(B115=B114,AP114,AS114*AP$3)</f>
        <v>378.36</v>
      </c>
      <c r="AQ115" s="12">
        <f>INT(AP115/AQ$3)</f>
        <v>31</v>
      </c>
      <c r="AR115" s="12">
        <f>AL115*AQ115</f>
        <v>-372</v>
      </c>
      <c r="AS115" s="12">
        <f>AS114+AR115</f>
        <v>12240</v>
      </c>
      <c r="AT115" s="12">
        <f>MAX(AS$4:AS115)</f>
        <v>12612</v>
      </c>
      <c r="AU115" s="8">
        <f>(AS115-AT115)/AT115</f>
        <v>-2.9495718363463368E-2</v>
      </c>
      <c r="AW115" s="20">
        <v>74347</v>
      </c>
      <c r="AX115" s="20">
        <v>74211</v>
      </c>
      <c r="AY115" s="12">
        <f>IF(M115="long",((Q115-AW115)+N115)/10,((AW115-Q115)+N115)/10)</f>
        <v>7.5</v>
      </c>
      <c r="AZ115" s="20">
        <f>IF(AY115&gt;=(N115/10),1, )</f>
        <v>1</v>
      </c>
      <c r="BA115" s="12">
        <f>IF(AY115&gt;BA$3,BA$3,AY115*AZ115)</f>
        <v>7.5</v>
      </c>
      <c r="BB115" s="12">
        <f>IF(M115="long",((AX115-Q115)-N115)/10*AZ115,((Q115-AX115)-N115)/10*AZ115)</f>
        <v>6.1</v>
      </c>
      <c r="BC115" s="12">
        <f>IF(AND(BA115&lt;BA$3,BB115&gt;BC$3),BC$3,-BA115)</f>
        <v>-7.5</v>
      </c>
      <c r="BD115" s="12">
        <f>BD114+BC115</f>
        <v>77.900000000000077</v>
      </c>
      <c r="BE115" s="12">
        <f>BC115*I115</f>
        <v>0</v>
      </c>
      <c r="BF115" s="12">
        <f>K115*BC115</f>
        <v>0</v>
      </c>
      <c r="BG115" s="12">
        <f>AB115*BC115</f>
        <v>-7.5</v>
      </c>
      <c r="BH115" s="12">
        <f>BH114+BG115</f>
        <v>344.99999999999994</v>
      </c>
      <c r="BJ115" s="20">
        <f t="shared" si="11"/>
        <v>1</v>
      </c>
      <c r="BK115" s="12">
        <f t="shared" si="12"/>
        <v>-7.5</v>
      </c>
      <c r="BM115" s="12">
        <f t="shared" si="13"/>
        <v>2342.38</v>
      </c>
      <c r="BN115" s="12">
        <f t="shared" si="14"/>
        <v>117</v>
      </c>
      <c r="BO115" s="12">
        <f t="shared" si="15"/>
        <v>-877.5</v>
      </c>
      <c r="BP115" s="12">
        <f t="shared" si="16"/>
        <v>22546.3</v>
      </c>
      <c r="BQ115" s="12">
        <f>MAX(BP$4:BP115)</f>
        <v>24110.5</v>
      </c>
      <c r="BR115" s="8">
        <f t="shared" si="17"/>
        <v>-6.4876298708031799E-2</v>
      </c>
      <c r="BS115" s="20">
        <f t="shared" si="18"/>
        <v>0</v>
      </c>
      <c r="BT115" s="20">
        <f t="shared" si="19"/>
        <v>-7.5</v>
      </c>
    </row>
    <row r="116" spans="1:72" x14ac:dyDescent="0.3">
      <c r="A116" s="1">
        <v>42697</v>
      </c>
      <c r="B116" s="1">
        <v>42699</v>
      </c>
      <c r="C116" s="1" t="s">
        <v>44</v>
      </c>
      <c r="D116" s="3">
        <v>910</v>
      </c>
      <c r="E116" s="3">
        <v>-200</v>
      </c>
      <c r="F116" s="3">
        <f>D116+E116</f>
        <v>710</v>
      </c>
      <c r="G116" s="20">
        <f>B116-A116</f>
        <v>2</v>
      </c>
      <c r="H116" s="3" t="s">
        <v>37</v>
      </c>
      <c r="L116" s="20">
        <f>IF(AND(F116&gt;=L$3,F116&lt;=L$4),0,1)</f>
        <v>1</v>
      </c>
      <c r="M116" s="20" t="s">
        <v>20</v>
      </c>
      <c r="N116" s="20">
        <v>8</v>
      </c>
      <c r="O116" s="20">
        <v>74680</v>
      </c>
      <c r="P116" s="20">
        <f>IF(M116="short",O116,O116+N116)</f>
        <v>74680</v>
      </c>
      <c r="Q116" s="20">
        <f>IF(M116="short",P116+Q$3,P116-Q$3)</f>
        <v>74680</v>
      </c>
      <c r="R116" s="20">
        <v>74674</v>
      </c>
      <c r="S116" s="20">
        <v>74260</v>
      </c>
      <c r="T116" s="19">
        <f>IF(M116="short",((R116-P116)+N116)/10,((P116-R116)+N116)/10)</f>
        <v>0.2</v>
      </c>
      <c r="U116" s="19">
        <f>IF(M116="long",((S116-O116)-N116)/10,((O116-S116)-N116)/10)</f>
        <v>41.2</v>
      </c>
      <c r="W116" s="19">
        <f>-T116+(Q$3/10)</f>
        <v>-0.2</v>
      </c>
      <c r="X116" s="19">
        <f>U116+(Q$3/10)</f>
        <v>41.2</v>
      </c>
      <c r="Y116" s="7">
        <f>IF(AND(M116="long",R116&lt;Q116),1, )</f>
        <v>0</v>
      </c>
      <c r="Z116" s="7">
        <f>IF(AND(M116="short",R116&gt;Q116),1, )</f>
        <v>0</v>
      </c>
      <c r="AA116" s="7">
        <f>Y116+Z116</f>
        <v>0</v>
      </c>
      <c r="AB116" s="7">
        <f>IF(OR(I116=1,K116=1),0,L116*AA116)</f>
        <v>0</v>
      </c>
      <c r="AC116" s="19">
        <f>IF(W116&lt;=-AC$3,-AC$3,0)</f>
        <v>0</v>
      </c>
      <c r="AD116" s="7">
        <f t="shared" si="10"/>
        <v>0</v>
      </c>
      <c r="AE116" s="19">
        <f>IF(AND(AC116=0,U116&gt;=AE$3-(N116/10)),0,-AC$3*AA116)</f>
        <v>0</v>
      </c>
      <c r="AF116" s="19">
        <f>IF(AND(AC116=0,X116&gt;AF$3),AF$3*AA116,AE116*AA116)</f>
        <v>0</v>
      </c>
      <c r="AG116" s="19">
        <f>AG115+AF116</f>
        <v>-52</v>
      </c>
      <c r="AH116" s="7">
        <f>IF(AF116&gt;0,1, )</f>
        <v>0</v>
      </c>
      <c r="AI116" s="19">
        <f>IF(I116=1,AF116,)</f>
        <v>0</v>
      </c>
      <c r="AJ116" s="19">
        <f>IF(K116=1,AF116, )</f>
        <v>0</v>
      </c>
      <c r="AK116" s="19">
        <f>IF(L116=1, ,AF116)</f>
        <v>0</v>
      </c>
      <c r="AL116" s="19">
        <f>AB116*AF116</f>
        <v>0</v>
      </c>
      <c r="AM116" s="19">
        <f>AM115+AL116</f>
        <v>96</v>
      </c>
      <c r="AN116" s="20">
        <f>IF(AL116&gt;0,1, )</f>
        <v>0</v>
      </c>
      <c r="AP116" s="12">
        <f>IF(B116=B115,AP115,AS115*AP$3)</f>
        <v>378.36</v>
      </c>
      <c r="AQ116" s="12">
        <f>INT(AP116/AQ$3)</f>
        <v>31</v>
      </c>
      <c r="AR116" s="12">
        <f>AL116*AQ116</f>
        <v>0</v>
      </c>
      <c r="AS116" s="12">
        <f>AS115+AR116</f>
        <v>12240</v>
      </c>
      <c r="AT116" s="12">
        <f>MAX(AS$4:AS116)</f>
        <v>12612</v>
      </c>
      <c r="AU116" s="8">
        <f>(AS116-AT116)/AT116</f>
        <v>-2.9495718363463368E-2</v>
      </c>
      <c r="AW116" s="20">
        <v>74674</v>
      </c>
      <c r="AX116" s="20">
        <v>74206</v>
      </c>
      <c r="AY116" s="12">
        <f>IF(M116="long",((Q116-AW116)+N116)/10,((AW116-Q116)+N116)/10)</f>
        <v>0.2</v>
      </c>
      <c r="AZ116" s="20">
        <f>IF(AY116&gt;=(N116/10),1, )</f>
        <v>0</v>
      </c>
      <c r="BA116" s="12">
        <f>IF(AY116&gt;BA$3,BA$3,AY116*AZ116)</f>
        <v>0</v>
      </c>
      <c r="BB116" s="12">
        <f>IF(M116="long",((AX116-Q116)-N116)/10*AZ116,((Q116-AX116)-N116)/10*AZ116)</f>
        <v>0</v>
      </c>
      <c r="BC116" s="12">
        <f>IF(AND(BA116&lt;BA$3,BB116&gt;BC$3),BC$3,-BA116)</f>
        <v>0</v>
      </c>
      <c r="BD116" s="12">
        <f>BD115+BC116</f>
        <v>77.900000000000077</v>
      </c>
      <c r="BE116" s="12">
        <f>BC116*I116</f>
        <v>0</v>
      </c>
      <c r="BF116" s="12">
        <f>K116*BC116</f>
        <v>0</v>
      </c>
      <c r="BG116" s="12">
        <f>AB116*BC116</f>
        <v>0</v>
      </c>
      <c r="BH116" s="12">
        <f>BH115+BG116</f>
        <v>344.99999999999994</v>
      </c>
      <c r="BJ116" s="20">
        <f t="shared" si="11"/>
        <v>0</v>
      </c>
      <c r="BK116" s="12">
        <f t="shared" si="12"/>
        <v>0</v>
      </c>
      <c r="BM116" s="12">
        <f t="shared" si="13"/>
        <v>2342.38</v>
      </c>
      <c r="BN116" s="12">
        <f t="shared" si="14"/>
        <v>117</v>
      </c>
      <c r="BO116" s="12">
        <f t="shared" si="15"/>
        <v>0</v>
      </c>
      <c r="BP116" s="12">
        <f t="shared" si="16"/>
        <v>22546.3</v>
      </c>
      <c r="BQ116" s="12">
        <f>MAX(BP$4:BP116)</f>
        <v>24110.5</v>
      </c>
      <c r="BR116" s="8">
        <f t="shared" si="17"/>
        <v>-6.4876298708031799E-2</v>
      </c>
      <c r="BS116" s="20">
        <f t="shared" si="18"/>
        <v>0</v>
      </c>
      <c r="BT116" s="20">
        <f t="shared" si="19"/>
        <v>0</v>
      </c>
    </row>
    <row r="117" spans="1:72" x14ac:dyDescent="0.3">
      <c r="A117" s="1">
        <v>42698</v>
      </c>
      <c r="B117" s="1">
        <v>42699</v>
      </c>
      <c r="C117" s="1" t="s">
        <v>45</v>
      </c>
      <c r="D117" s="3">
        <v>735</v>
      </c>
      <c r="E117" s="3">
        <v>0</v>
      </c>
      <c r="F117" s="3">
        <f>D117+E117</f>
        <v>735</v>
      </c>
      <c r="G117" s="20">
        <f>B117-A117</f>
        <v>1</v>
      </c>
      <c r="H117" s="3" t="s">
        <v>17</v>
      </c>
      <c r="I117" s="20">
        <v>1</v>
      </c>
      <c r="J117" s="20">
        <v>19</v>
      </c>
      <c r="L117" s="20">
        <f>IF(AND(F117&gt;=L$3,F117&lt;=L$4),0,1)</f>
        <v>1</v>
      </c>
      <c r="M117" s="20" t="s">
        <v>20</v>
      </c>
      <c r="N117" s="20">
        <v>7</v>
      </c>
      <c r="O117" s="20">
        <v>106080</v>
      </c>
      <c r="P117" s="20">
        <f>IF(M117="short",O117,O117+N117)</f>
        <v>106080</v>
      </c>
      <c r="Q117" s="20">
        <f>IF(M117="short",P117+Q$3,P117-Q$3)</f>
        <v>106080</v>
      </c>
      <c r="R117" s="20">
        <v>106075</v>
      </c>
      <c r="S117" s="20">
        <v>105834</v>
      </c>
      <c r="T117" s="19">
        <f>IF(M117="short",((R117-P117)+N117)/10,((P117-R117)+N117)/10)</f>
        <v>0.2</v>
      </c>
      <c r="U117" s="19">
        <f>IF(M117="long",((S117-O117)-N117)/10,((O117-S117)-N117)/10)</f>
        <v>23.9</v>
      </c>
      <c r="W117" s="19">
        <f>-T117+(Q$3/10)</f>
        <v>-0.2</v>
      </c>
      <c r="X117" s="19">
        <f>U117+(Q$3/10)</f>
        <v>23.9</v>
      </c>
      <c r="Y117" s="7">
        <f>IF(AND(M117="long",R117&lt;Q117),1, )</f>
        <v>0</v>
      </c>
      <c r="Z117" s="7">
        <f>IF(AND(M117="short",R117&gt;Q117),1, )</f>
        <v>0</v>
      </c>
      <c r="AA117" s="7">
        <f>Y117+Z117</f>
        <v>0</v>
      </c>
      <c r="AB117" s="7">
        <f>IF(OR(I117=1,K117=1),0,L117*AA117)</f>
        <v>0</v>
      </c>
      <c r="AC117" s="19">
        <f>IF(W117&lt;=-AC$3,-AC$3,0)</f>
        <v>0</v>
      </c>
      <c r="AD117" s="7">
        <f t="shared" si="10"/>
        <v>0</v>
      </c>
      <c r="AE117" s="19">
        <f>IF(AND(AC117=0,U117&gt;=AE$3-(N117/10)),0,-AC$3*AA117)</f>
        <v>0</v>
      </c>
      <c r="AF117" s="19">
        <f>IF(AND(AC117=0,X117&gt;AF$3),AF$3*AA117,AE117*AA117)</f>
        <v>0</v>
      </c>
      <c r="AG117" s="19">
        <f>AG116+AF117</f>
        <v>-52</v>
      </c>
      <c r="AH117" s="7">
        <f>IF(AF117&gt;0,1, )</f>
        <v>0</v>
      </c>
      <c r="AI117" s="19">
        <f>IF(I117=1,AF117,)</f>
        <v>0</v>
      </c>
      <c r="AJ117" s="19">
        <f>IF(K117=1,AF117, )</f>
        <v>0</v>
      </c>
      <c r="AK117" s="19">
        <f>IF(L117=1, ,AF117)</f>
        <v>0</v>
      </c>
      <c r="AL117" s="19">
        <f>AB117*AF117</f>
        <v>0</v>
      </c>
      <c r="AM117" s="19">
        <f>AM116+AL117</f>
        <v>96</v>
      </c>
      <c r="AN117" s="20">
        <f>IF(AL117&gt;0,1, )</f>
        <v>0</v>
      </c>
      <c r="AP117" s="12">
        <f>IF(B117=B116,AP116,AS116*AP$3)</f>
        <v>378.36</v>
      </c>
      <c r="AQ117" s="12">
        <f>INT(AP117/AQ$3)</f>
        <v>31</v>
      </c>
      <c r="AR117" s="12">
        <f>AL117*AQ117</f>
        <v>0</v>
      </c>
      <c r="AS117" s="12">
        <f>AS116+AR117</f>
        <v>12240</v>
      </c>
      <c r="AT117" s="12">
        <f>MAX(AS$4:AS117)</f>
        <v>12612</v>
      </c>
      <c r="AU117" s="8">
        <f>(AS117-AT117)/AT117</f>
        <v>-2.9495718363463368E-2</v>
      </c>
      <c r="AW117" s="20">
        <v>106144</v>
      </c>
      <c r="AX117" s="20">
        <v>105807</v>
      </c>
      <c r="AY117" s="12">
        <f>IF(M117="long",((Q117-AW117)+N117)/10,((AW117-Q117)+N117)/10)</f>
        <v>7.1</v>
      </c>
      <c r="AZ117" s="20">
        <f>IF(AY117&gt;=(N117/10),1, )</f>
        <v>1</v>
      </c>
      <c r="BA117" s="12">
        <f>IF(AY117&gt;BA$3,BA$3,AY117*AZ117)</f>
        <v>7.1</v>
      </c>
      <c r="BB117" s="12">
        <f>IF(M117="long",((AX117-Q117)-N117)/10*AZ117,((Q117-AX117)-N117)/10*AZ117)</f>
        <v>26.6</v>
      </c>
      <c r="BC117" s="12">
        <f>IF(AND(BA117&lt;BA$3,BB117&gt;BC$3),BC$3,-BA117)</f>
        <v>20</v>
      </c>
      <c r="BD117" s="12">
        <f>BD116+BC117</f>
        <v>97.900000000000077</v>
      </c>
      <c r="BE117" s="12">
        <f>BC117*I117</f>
        <v>20</v>
      </c>
      <c r="BF117" s="12">
        <f>K117*BC117</f>
        <v>0</v>
      </c>
      <c r="BG117" s="12">
        <f>AB117*BC117</f>
        <v>0</v>
      </c>
      <c r="BH117" s="12">
        <f>BH116+BG117</f>
        <v>344.99999999999994</v>
      </c>
      <c r="BJ117" s="20">
        <f t="shared" si="11"/>
        <v>0</v>
      </c>
      <c r="BK117" s="12">
        <f t="shared" si="12"/>
        <v>0</v>
      </c>
      <c r="BM117" s="12">
        <f t="shared" si="13"/>
        <v>2342.38</v>
      </c>
      <c r="BN117" s="12">
        <f t="shared" si="14"/>
        <v>117</v>
      </c>
      <c r="BO117" s="12">
        <f t="shared" si="15"/>
        <v>0</v>
      </c>
      <c r="BP117" s="12">
        <f t="shared" si="16"/>
        <v>22546.3</v>
      </c>
      <c r="BQ117" s="12">
        <f>MAX(BP$4:BP117)</f>
        <v>24110.5</v>
      </c>
      <c r="BR117" s="8">
        <f t="shared" si="17"/>
        <v>-6.4876298708031799E-2</v>
      </c>
      <c r="BS117" s="20">
        <f t="shared" si="18"/>
        <v>0</v>
      </c>
      <c r="BT117" s="20">
        <f t="shared" si="19"/>
        <v>0</v>
      </c>
    </row>
    <row r="118" spans="1:72" x14ac:dyDescent="0.3">
      <c r="A118" s="1">
        <v>42699</v>
      </c>
      <c r="B118" s="1">
        <v>42699</v>
      </c>
      <c r="C118" s="1" t="s">
        <v>45</v>
      </c>
      <c r="D118" s="3">
        <v>1410</v>
      </c>
      <c r="E118" s="3">
        <v>0</v>
      </c>
      <c r="F118" s="3">
        <f>D118+E118</f>
        <v>1410</v>
      </c>
      <c r="G118" s="20">
        <f>B118-A118</f>
        <v>0</v>
      </c>
      <c r="H118" s="3" t="s">
        <v>17</v>
      </c>
      <c r="L118" s="20">
        <f>IF(AND(F118&gt;=L$3,F118&lt;=L$4),0,1)</f>
        <v>1</v>
      </c>
      <c r="M118" s="20" t="s">
        <v>20</v>
      </c>
      <c r="N118" s="20">
        <v>7</v>
      </c>
      <c r="O118" s="20">
        <v>106210</v>
      </c>
      <c r="P118" s="20">
        <f>IF(M118="short",O118,O118+N118)</f>
        <v>106210</v>
      </c>
      <c r="Q118" s="20">
        <f>IF(M118="short",P118+Q$3,P118-Q$3)</f>
        <v>106210</v>
      </c>
      <c r="R118" s="20">
        <v>106268</v>
      </c>
      <c r="S118" s="20">
        <v>105825</v>
      </c>
      <c r="T118" s="19">
        <f>IF(M118="short",((R118-P118)+N118)/10,((P118-R118)+N118)/10)</f>
        <v>6.5</v>
      </c>
      <c r="U118" s="19">
        <f>IF(M118="long",((S118-O118)-N118)/10,((O118-S118)-N118)/10)</f>
        <v>37.799999999999997</v>
      </c>
      <c r="W118" s="19">
        <f>-T118+(Q$3/10)</f>
        <v>-6.5</v>
      </c>
      <c r="X118" s="19">
        <f>U118+(Q$3/10)</f>
        <v>37.799999999999997</v>
      </c>
      <c r="Y118" s="7">
        <f>IF(AND(M118="long",R118&lt;Q118),1, )</f>
        <v>0</v>
      </c>
      <c r="Z118" s="7">
        <f>IF(AND(M118="short",R118&gt;Q118),1, )</f>
        <v>1</v>
      </c>
      <c r="AA118" s="7">
        <f>Y118+Z118</f>
        <v>1</v>
      </c>
      <c r="AB118" s="7">
        <f>IF(OR(I118=1,K118=1),0,L118*AA118)</f>
        <v>1</v>
      </c>
      <c r="AC118" s="19">
        <f>IF(W118&lt;=-AC$3,-AC$3,0)</f>
        <v>0</v>
      </c>
      <c r="AD118" s="7">
        <f t="shared" si="10"/>
        <v>0</v>
      </c>
      <c r="AE118" s="19">
        <f>IF(AND(AC118=0,U118&gt;=AE$3-(N118/10)),0,-AC$3*AA118)</f>
        <v>0</v>
      </c>
      <c r="AF118" s="19">
        <f>IF(AND(AC118=0,X118&gt;AF$3),AF$3*AA118,AE118*AA118)</f>
        <v>10</v>
      </c>
      <c r="AG118" s="19">
        <f>AG117+AF118</f>
        <v>-42</v>
      </c>
      <c r="AH118" s="7">
        <f>IF(AF118&gt;0,1, )</f>
        <v>1</v>
      </c>
      <c r="AI118" s="19">
        <f>IF(I118=1,AF118,)</f>
        <v>0</v>
      </c>
      <c r="AJ118" s="19">
        <f>IF(K118=1,AF118, )</f>
        <v>0</v>
      </c>
      <c r="AK118" s="19">
        <f>IF(L118=1, ,AF118)</f>
        <v>0</v>
      </c>
      <c r="AL118" s="19">
        <f>AB118*AF118</f>
        <v>10</v>
      </c>
      <c r="AM118" s="19">
        <f>AM117+AL118</f>
        <v>106</v>
      </c>
      <c r="AN118" s="20">
        <f>IF(AL118&gt;0,1, )</f>
        <v>1</v>
      </c>
      <c r="AP118" s="12">
        <f>IF(B118=B117,AP117,AS117*AP$3)</f>
        <v>378.36</v>
      </c>
      <c r="AQ118" s="12">
        <f>INT(AP118/AQ$3)</f>
        <v>31</v>
      </c>
      <c r="AR118" s="12">
        <f>AL118*AQ118</f>
        <v>310</v>
      </c>
      <c r="AS118" s="12">
        <f>AS117+AR118</f>
        <v>12550</v>
      </c>
      <c r="AT118" s="12">
        <f>MAX(AS$4:AS118)</f>
        <v>12612</v>
      </c>
      <c r="AU118" s="8">
        <f>(AS118-AT118)/AT118</f>
        <v>-4.9159530605772279E-3</v>
      </c>
      <c r="AW118" s="20">
        <v>106268</v>
      </c>
      <c r="AX118" s="20">
        <v>105823</v>
      </c>
      <c r="AY118" s="12">
        <f>IF(M118="long",((Q118-AW118)+N118)/10,((AW118-Q118)+N118)/10)</f>
        <v>6.5</v>
      </c>
      <c r="AZ118" s="20">
        <f>IF(AY118&gt;=(N118/10),1, )</f>
        <v>1</v>
      </c>
      <c r="BA118" s="12">
        <f>IF(AY118&gt;BA$3,BA$3,AY118*AZ118)</f>
        <v>6.5</v>
      </c>
      <c r="BB118" s="12">
        <f>IF(M118="long",((AX118-Q118)-N118)/10*AZ118,((Q118-AX118)-N118)/10*AZ118)</f>
        <v>38</v>
      </c>
      <c r="BC118" s="12">
        <f>IF(AND(BA118&lt;BA$3,BB118&gt;BC$3),BC$3,-BA118)</f>
        <v>20</v>
      </c>
      <c r="BD118" s="12">
        <f>BD117+BC118</f>
        <v>117.90000000000008</v>
      </c>
      <c r="BE118" s="12">
        <f>BC118*I118</f>
        <v>0</v>
      </c>
      <c r="BF118" s="12">
        <f>K118*BC118</f>
        <v>0</v>
      </c>
      <c r="BG118" s="12">
        <f>AB118*BC118</f>
        <v>20</v>
      </c>
      <c r="BH118" s="12">
        <f>BH117+BG118</f>
        <v>364.99999999999994</v>
      </c>
      <c r="BJ118" s="20">
        <f t="shared" si="11"/>
        <v>0</v>
      </c>
      <c r="BK118" s="12">
        <f t="shared" si="12"/>
        <v>0</v>
      </c>
      <c r="BM118" s="12">
        <f t="shared" si="13"/>
        <v>2342.38</v>
      </c>
      <c r="BN118" s="12">
        <f t="shared" si="14"/>
        <v>117</v>
      </c>
      <c r="BO118" s="12">
        <f t="shared" si="15"/>
        <v>2340</v>
      </c>
      <c r="BP118" s="12">
        <f t="shared" si="16"/>
        <v>24886.3</v>
      </c>
      <c r="BQ118" s="12">
        <f>MAX(BP$4:BP118)</f>
        <v>24886.3</v>
      </c>
      <c r="BR118" s="8">
        <f t="shared" si="17"/>
        <v>0</v>
      </c>
      <c r="BS118" s="20">
        <f t="shared" si="18"/>
        <v>1</v>
      </c>
      <c r="BT118" s="20">
        <f t="shared" si="19"/>
        <v>0</v>
      </c>
    </row>
    <row r="119" spans="1:72" x14ac:dyDescent="0.3">
      <c r="A119" s="1">
        <v>42699</v>
      </c>
      <c r="B119" s="1">
        <v>42702</v>
      </c>
      <c r="C119" s="1" t="s">
        <v>44</v>
      </c>
      <c r="D119" s="3">
        <v>325</v>
      </c>
      <c r="E119" s="3">
        <v>-200</v>
      </c>
      <c r="F119" s="3">
        <f>D119+E119</f>
        <v>125</v>
      </c>
      <c r="G119" s="20">
        <f>B119-A119</f>
        <v>3</v>
      </c>
      <c r="H119" s="3" t="s">
        <v>38</v>
      </c>
      <c r="L119" s="20">
        <f>IF(AND(F119&gt;=L$3,F119&lt;=L$4),0,1)</f>
        <v>1</v>
      </c>
      <c r="M119" s="20" t="s">
        <v>21</v>
      </c>
      <c r="N119" s="20">
        <v>7</v>
      </c>
      <c r="O119" s="20">
        <v>111950</v>
      </c>
      <c r="P119" s="20">
        <f>IF(M119="short",O119,O119+N119)</f>
        <v>111957</v>
      </c>
      <c r="Q119" s="20">
        <f>IF(M119="short",P119+Q$3,P119-Q$3)</f>
        <v>111957</v>
      </c>
      <c r="R119" s="20">
        <v>111943</v>
      </c>
      <c r="S119" s="20">
        <v>112170</v>
      </c>
      <c r="T119" s="19">
        <f>IF(M119="short",((R119-P119)+N119)/10,((P119-R119)+N119)/10)</f>
        <v>2.1</v>
      </c>
      <c r="U119" s="19">
        <f>IF(M119="long",((S119-O119)-N119)/10,((O119-S119)-N119)/10)</f>
        <v>21.3</v>
      </c>
      <c r="W119" s="19">
        <f>-T119+(Q$3/10)</f>
        <v>-2.1</v>
      </c>
      <c r="X119" s="19">
        <f>U119+(Q$3/10)</f>
        <v>21.3</v>
      </c>
      <c r="Y119" s="7">
        <f>IF(AND(M119="long",R119&lt;Q119),1, )</f>
        <v>1</v>
      </c>
      <c r="Z119" s="7">
        <f>IF(AND(M119="short",R119&gt;Q119),1, )</f>
        <v>0</v>
      </c>
      <c r="AA119" s="7">
        <f>Y119+Z119</f>
        <v>1</v>
      </c>
      <c r="AB119" s="7">
        <f>IF(OR(I119=1,K119=1),0,L119*AA119)</f>
        <v>1</v>
      </c>
      <c r="AC119" s="19">
        <f>IF(W119&lt;=-AC$3,-AC$3,0)</f>
        <v>0</v>
      </c>
      <c r="AD119" s="7">
        <f t="shared" si="10"/>
        <v>0</v>
      </c>
      <c r="AE119" s="19">
        <f>IF(AND(AC119=0,U119&gt;=AE$3-(N119/10)),0,-AC$3*AA119)</f>
        <v>0</v>
      </c>
      <c r="AF119" s="19">
        <f>IF(AND(AC119=0,X119&gt;AF$3),AF$3*AA119,AE119*AA119)</f>
        <v>10</v>
      </c>
      <c r="AG119" s="19">
        <f>AG118+AF119</f>
        <v>-32</v>
      </c>
      <c r="AH119" s="7">
        <f>IF(AF119&gt;0,1, )</f>
        <v>1</v>
      </c>
      <c r="AI119" s="19">
        <f>IF(I119=1,AF119,)</f>
        <v>0</v>
      </c>
      <c r="AJ119" s="19">
        <f>IF(K119=1,AF119, )</f>
        <v>0</v>
      </c>
      <c r="AK119" s="19">
        <f>IF(L119=1, ,AF119)</f>
        <v>0</v>
      </c>
      <c r="AL119" s="19">
        <f>AB119*AF119</f>
        <v>10</v>
      </c>
      <c r="AM119" s="19">
        <f>AM118+AL119</f>
        <v>116</v>
      </c>
      <c r="AN119" s="20">
        <f>IF(AL119&gt;0,1, )</f>
        <v>1</v>
      </c>
      <c r="AP119" s="12">
        <f>IF(B119=B118,AP118,AS118*AP$3)</f>
        <v>376.5</v>
      </c>
      <c r="AQ119" s="12">
        <f>INT(AP119/AQ$3)</f>
        <v>31</v>
      </c>
      <c r="AR119" s="12">
        <f>AL119*AQ119</f>
        <v>310</v>
      </c>
      <c r="AS119" s="12">
        <f>AS118+AR119</f>
        <v>12860</v>
      </c>
      <c r="AT119" s="12">
        <f>MAX(AS$4:AS119)</f>
        <v>12860</v>
      </c>
      <c r="AU119" s="8">
        <f>(AS119-AT119)/AT119</f>
        <v>0</v>
      </c>
      <c r="AW119" s="20">
        <v>111943</v>
      </c>
      <c r="AX119" s="20">
        <v>112170</v>
      </c>
      <c r="AY119" s="12">
        <f>IF(M119="long",((Q119-AW119)+N119)/10,((AW119-Q119)+N119)/10)</f>
        <v>2.1</v>
      </c>
      <c r="AZ119" s="20">
        <f>IF(AY119&gt;=(N119/10),1, )</f>
        <v>1</v>
      </c>
      <c r="BA119" s="12">
        <f>IF(AY119&gt;BA$3,BA$3,AY119*AZ119)</f>
        <v>2.1</v>
      </c>
      <c r="BB119" s="12">
        <f>IF(M119="long",((AX119-Q119)-N119)/10*AZ119,((Q119-AX119)-N119)/10*AZ119)</f>
        <v>20.6</v>
      </c>
      <c r="BC119" s="12">
        <f>IF(AND(BA119&lt;BA$3,BB119&gt;BC$3),BC$3,-BA119)</f>
        <v>20</v>
      </c>
      <c r="BD119" s="12">
        <f>BD118+BC119</f>
        <v>137.90000000000009</v>
      </c>
      <c r="BE119" s="12">
        <f>BC119*I119</f>
        <v>0</v>
      </c>
      <c r="BF119" s="12">
        <f>K119*BC119</f>
        <v>0</v>
      </c>
      <c r="BG119" s="12">
        <f>AB119*BC119</f>
        <v>20</v>
      </c>
      <c r="BH119" s="12">
        <f>BH118+BG119</f>
        <v>384.99999999999994</v>
      </c>
      <c r="BJ119" s="20">
        <f t="shared" si="11"/>
        <v>0</v>
      </c>
      <c r="BK119" s="12">
        <f t="shared" si="12"/>
        <v>0</v>
      </c>
      <c r="BM119" s="12">
        <f t="shared" si="13"/>
        <v>2488.63</v>
      </c>
      <c r="BN119" s="12">
        <f t="shared" si="14"/>
        <v>124</v>
      </c>
      <c r="BO119" s="12">
        <f t="shared" si="15"/>
        <v>2480</v>
      </c>
      <c r="BP119" s="12">
        <f t="shared" si="16"/>
        <v>27366.3</v>
      </c>
      <c r="BQ119" s="12">
        <f>MAX(BP$4:BP119)</f>
        <v>27366.3</v>
      </c>
      <c r="BR119" s="8">
        <f t="shared" si="17"/>
        <v>0</v>
      </c>
      <c r="BS119" s="20">
        <f t="shared" si="18"/>
        <v>1</v>
      </c>
      <c r="BT119" s="20">
        <f t="shared" si="19"/>
        <v>0</v>
      </c>
    </row>
    <row r="120" spans="1:72" x14ac:dyDescent="0.3">
      <c r="A120" s="1">
        <v>42697</v>
      </c>
      <c r="B120" s="1">
        <v>42702</v>
      </c>
      <c r="C120" s="1" t="s">
        <v>45</v>
      </c>
      <c r="D120" s="3">
        <v>230</v>
      </c>
      <c r="E120" s="3">
        <v>0</v>
      </c>
      <c r="F120" s="3">
        <f>D120+E120</f>
        <v>230</v>
      </c>
      <c r="G120" s="20">
        <f>B120-A120</f>
        <v>5</v>
      </c>
      <c r="H120" s="3" t="s">
        <v>17</v>
      </c>
      <c r="L120" s="20">
        <f>IF(AND(F120&gt;=L$3,F120&lt;=L$4),0,1)</f>
        <v>1</v>
      </c>
      <c r="M120" s="20" t="s">
        <v>20</v>
      </c>
      <c r="N120" s="20">
        <v>7</v>
      </c>
      <c r="O120" s="20">
        <v>106760</v>
      </c>
      <c r="P120" s="20">
        <f>IF(M120="short",O120,O120+N120)</f>
        <v>106760</v>
      </c>
      <c r="Q120" s="20">
        <f>IF(M120="short",P120+Q$3,P120-Q$3)</f>
        <v>106760</v>
      </c>
      <c r="R120" s="20">
        <v>106850</v>
      </c>
      <c r="S120" s="20">
        <v>105631</v>
      </c>
      <c r="T120" s="19">
        <f>IF(M120="short",((R120-P120)+N120)/10,((P120-R120)+N120)/10)</f>
        <v>9.6999999999999993</v>
      </c>
      <c r="U120" s="19">
        <f>IF(M120="long",((S120-O120)-N120)/10,((O120-S120)-N120)/10)</f>
        <v>112.2</v>
      </c>
      <c r="W120" s="19">
        <f>-T120+(Q$3/10)</f>
        <v>-9.6999999999999993</v>
      </c>
      <c r="X120" s="19">
        <f>U120+(Q$3/10)</f>
        <v>112.2</v>
      </c>
      <c r="Y120" s="7">
        <f>IF(AND(M120="long",R120&lt;Q120),1, )</f>
        <v>0</v>
      </c>
      <c r="Z120" s="7">
        <f>IF(AND(M120="short",R120&gt;Q120),1, )</f>
        <v>1</v>
      </c>
      <c r="AA120" s="7">
        <f>Y120+Z120</f>
        <v>1</v>
      </c>
      <c r="AB120" s="7">
        <f>IF(OR(I120=1,K120=1),0,L120*AA120)</f>
        <v>1</v>
      </c>
      <c r="AC120" s="19">
        <f>IF(W120&lt;=-AC$3,-AC$3,0)</f>
        <v>0</v>
      </c>
      <c r="AD120" s="7">
        <f t="shared" si="10"/>
        <v>0</v>
      </c>
      <c r="AE120" s="19">
        <f>IF(AND(AC120=0,U120&gt;=AE$3-(N120/10)),0,-AC$3*AA120)</f>
        <v>0</v>
      </c>
      <c r="AF120" s="19">
        <f>IF(AND(AC120=0,X120&gt;AF$3),AF$3*AA120,AE120*AA120)</f>
        <v>10</v>
      </c>
      <c r="AG120" s="19">
        <f>AG119+AF120</f>
        <v>-22</v>
      </c>
      <c r="AH120" s="7">
        <f>IF(AF120&gt;0,1, )</f>
        <v>1</v>
      </c>
      <c r="AI120" s="19">
        <f>IF(I120=1,AF120,)</f>
        <v>0</v>
      </c>
      <c r="AJ120" s="19">
        <f>IF(K120=1,AF120, )</f>
        <v>0</v>
      </c>
      <c r="AK120" s="19">
        <f>IF(L120=1, ,AF120)</f>
        <v>0</v>
      </c>
      <c r="AL120" s="19">
        <f>AB120*AF120</f>
        <v>10</v>
      </c>
      <c r="AM120" s="19">
        <f>AM119+AL120</f>
        <v>126</v>
      </c>
      <c r="AN120" s="20">
        <f>IF(AL120&gt;0,1, )</f>
        <v>1</v>
      </c>
      <c r="AP120" s="12">
        <f>IF(B120=B119,AP119,AS119*AP$3)</f>
        <v>376.5</v>
      </c>
      <c r="AQ120" s="12">
        <f>INT(AP120/AQ$3)</f>
        <v>31</v>
      </c>
      <c r="AR120" s="12">
        <f>AL120*AQ120</f>
        <v>310</v>
      </c>
      <c r="AS120" s="12">
        <f>AS119+AR120</f>
        <v>13170</v>
      </c>
      <c r="AT120" s="12">
        <f>MAX(AS$4:AS120)</f>
        <v>13170</v>
      </c>
      <c r="AU120" s="8">
        <f>(AS120-AT120)/AT120</f>
        <v>0</v>
      </c>
      <c r="AW120" s="20">
        <v>106850</v>
      </c>
      <c r="AX120" s="20">
        <v>105631</v>
      </c>
      <c r="AY120" s="12">
        <f>IF(M120="long",((Q120-AW120)+N120)/10,((AW120-Q120)+N120)/10)</f>
        <v>9.6999999999999993</v>
      </c>
      <c r="AZ120" s="20">
        <f>IF(AY120&gt;=(N120/10),1, )</f>
        <v>1</v>
      </c>
      <c r="BA120" s="12">
        <f>IF(AY120&gt;BA$3,BA$3,AY120*AZ120)</f>
        <v>9.6999999999999993</v>
      </c>
      <c r="BB120" s="12">
        <f>IF(M120="long",((AX120-Q120)-N120)/10*AZ120,((Q120-AX120)-N120)/10*AZ120)</f>
        <v>112.2</v>
      </c>
      <c r="BC120" s="12">
        <f>IF(AND(BA120&lt;BA$3,BB120&gt;BC$3),BC$3,-BA120)</f>
        <v>20</v>
      </c>
      <c r="BD120" s="12">
        <f>BD119+BC120</f>
        <v>157.90000000000009</v>
      </c>
      <c r="BE120" s="12">
        <f>BC120*I120</f>
        <v>0</v>
      </c>
      <c r="BF120" s="12">
        <f>K120*BC120</f>
        <v>0</v>
      </c>
      <c r="BG120" s="12">
        <f>AB120*BC120</f>
        <v>20</v>
      </c>
      <c r="BH120" s="12">
        <f>BH119+BG120</f>
        <v>404.99999999999994</v>
      </c>
      <c r="BJ120" s="20">
        <f t="shared" si="11"/>
        <v>0</v>
      </c>
      <c r="BK120" s="12">
        <f t="shared" si="12"/>
        <v>0</v>
      </c>
      <c r="BM120" s="12">
        <f t="shared" si="13"/>
        <v>2488.63</v>
      </c>
      <c r="BN120" s="12">
        <f t="shared" si="14"/>
        <v>124</v>
      </c>
      <c r="BO120" s="12">
        <f t="shared" si="15"/>
        <v>2480</v>
      </c>
      <c r="BP120" s="12">
        <f t="shared" si="16"/>
        <v>29846.3</v>
      </c>
      <c r="BQ120" s="12">
        <f>MAX(BP$4:BP120)</f>
        <v>29846.3</v>
      </c>
      <c r="BR120" s="8">
        <f t="shared" si="17"/>
        <v>0</v>
      </c>
      <c r="BS120" s="20">
        <f t="shared" si="18"/>
        <v>1</v>
      </c>
      <c r="BT120" s="20">
        <f t="shared" si="19"/>
        <v>0</v>
      </c>
    </row>
    <row r="121" spans="1:72" x14ac:dyDescent="0.3">
      <c r="A121" s="1">
        <v>42702</v>
      </c>
      <c r="B121" s="1">
        <v>42702</v>
      </c>
      <c r="C121" s="1" t="s">
        <v>45</v>
      </c>
      <c r="D121" s="3">
        <v>1140</v>
      </c>
      <c r="E121" s="3">
        <v>0</v>
      </c>
      <c r="F121" s="3">
        <f>D121+E121</f>
        <v>1140</v>
      </c>
      <c r="G121" s="20">
        <f>B121-A121</f>
        <v>0</v>
      </c>
      <c r="H121" s="3" t="s">
        <v>17</v>
      </c>
      <c r="L121" s="20">
        <f>IF(AND(F121&gt;=L$3,F121&lt;=L$4),0,1)</f>
        <v>1</v>
      </c>
      <c r="M121" s="20" t="s">
        <v>21</v>
      </c>
      <c r="N121" s="20">
        <v>7</v>
      </c>
      <c r="O121" s="20">
        <v>105970</v>
      </c>
      <c r="P121" s="20">
        <f>IF(M121="short",O121,O121+N121)</f>
        <v>105977</v>
      </c>
      <c r="Q121" s="20">
        <f>IF(M121="short",P121+Q$3,P121-Q$3)</f>
        <v>105977</v>
      </c>
      <c r="R121" s="20">
        <v>105938</v>
      </c>
      <c r="S121" s="20">
        <v>106109</v>
      </c>
      <c r="T121" s="19">
        <f>IF(M121="short",((R121-P121)+N121)/10,((P121-R121)+N121)/10)</f>
        <v>4.5999999999999996</v>
      </c>
      <c r="U121" s="19">
        <f>IF(M121="long",((S121-O121)-N121)/10,((O121-S121)-N121)/10)</f>
        <v>13.2</v>
      </c>
      <c r="W121" s="19">
        <f>-T121+(Q$3/10)</f>
        <v>-4.5999999999999996</v>
      </c>
      <c r="X121" s="19">
        <f>U121+(Q$3/10)</f>
        <v>13.2</v>
      </c>
      <c r="Y121" s="7">
        <f>IF(AND(M121="long",R121&lt;Q121),1, )</f>
        <v>1</v>
      </c>
      <c r="Z121" s="7">
        <f>IF(AND(M121="short",R121&gt;Q121),1, )</f>
        <v>0</v>
      </c>
      <c r="AA121" s="7">
        <f>Y121+Z121</f>
        <v>1</v>
      </c>
      <c r="AB121" s="7">
        <f>IF(OR(I121=1,K121=1),0,L121*AA121)</f>
        <v>1</v>
      </c>
      <c r="AC121" s="19">
        <f>IF(W121&lt;=-AC$3,-AC$3,0)</f>
        <v>0</v>
      </c>
      <c r="AD121" s="7">
        <f t="shared" si="10"/>
        <v>0</v>
      </c>
      <c r="AE121" s="19">
        <f>IF(AND(AC121=0,U121&gt;=AE$3-(N121/10)),0,-AC$3*AA121)</f>
        <v>-12</v>
      </c>
      <c r="AF121" s="19">
        <f>IF(AND(AC121=0,X121&gt;AF$3),AF$3*AA121,AE121*AA121)</f>
        <v>10</v>
      </c>
      <c r="AG121" s="19">
        <f>AG120+AF121</f>
        <v>-12</v>
      </c>
      <c r="AH121" s="7">
        <f>IF(AF121&gt;0,1, )</f>
        <v>1</v>
      </c>
      <c r="AI121" s="19">
        <f>IF(I121=1,AF121,)</f>
        <v>0</v>
      </c>
      <c r="AJ121" s="19">
        <f>IF(K121=1,AF121, )</f>
        <v>0</v>
      </c>
      <c r="AK121" s="19">
        <f>IF(L121=1, ,AF121)</f>
        <v>0</v>
      </c>
      <c r="AL121" s="19">
        <f>AB121*AF121</f>
        <v>10</v>
      </c>
      <c r="AM121" s="19">
        <f>AM120+AL121</f>
        <v>136</v>
      </c>
      <c r="AN121" s="20">
        <f>IF(AL121&gt;0,1, )</f>
        <v>1</v>
      </c>
      <c r="AP121" s="12">
        <f>IF(B121=B120,AP120,AS120*AP$3)</f>
        <v>376.5</v>
      </c>
      <c r="AQ121" s="12">
        <f>INT(AP121/AQ$3)</f>
        <v>31</v>
      </c>
      <c r="AR121" s="12">
        <f>AL121*AQ121</f>
        <v>310</v>
      </c>
      <c r="AS121" s="12">
        <f>AS120+AR121</f>
        <v>13480</v>
      </c>
      <c r="AT121" s="12">
        <f>MAX(AS$4:AS121)</f>
        <v>13480</v>
      </c>
      <c r="AU121" s="8">
        <f>(AS121-AT121)/AT121</f>
        <v>0</v>
      </c>
      <c r="AW121" s="20">
        <v>105938</v>
      </c>
      <c r="AX121" s="20">
        <v>106109</v>
      </c>
      <c r="AY121" s="12">
        <f>IF(M121="long",((Q121-AW121)+N121)/10,((AW121-Q121)+N121)/10)</f>
        <v>4.5999999999999996</v>
      </c>
      <c r="AZ121" s="20">
        <f>IF(AY121&gt;=(N121/10),1, )</f>
        <v>1</v>
      </c>
      <c r="BA121" s="12">
        <f>IF(AY121&gt;BA$3,BA$3,AY121*AZ121)</f>
        <v>4.5999999999999996</v>
      </c>
      <c r="BB121" s="12">
        <f>IF(M121="long",((AX121-Q121)-N121)/10*AZ121,((Q121-AX121)-N121)/10*AZ121)</f>
        <v>12.5</v>
      </c>
      <c r="BC121" s="12">
        <f>IF(AND(BA121&lt;BA$3,BB121&gt;BC$3),BC$3,-BA121)</f>
        <v>-4.5999999999999996</v>
      </c>
      <c r="BD121" s="12">
        <f>BD120+BC121</f>
        <v>153.3000000000001</v>
      </c>
      <c r="BE121" s="12">
        <f>BC121*I121</f>
        <v>0</v>
      </c>
      <c r="BF121" s="12">
        <f>K121*BC121</f>
        <v>0</v>
      </c>
      <c r="BG121" s="12">
        <f>AB121*BC121</f>
        <v>-4.5999999999999996</v>
      </c>
      <c r="BH121" s="12">
        <f>BH120+BG121</f>
        <v>400.39999999999992</v>
      </c>
      <c r="BJ121" s="20">
        <f t="shared" si="11"/>
        <v>1</v>
      </c>
      <c r="BK121" s="12">
        <f t="shared" si="12"/>
        <v>-4.5999999999999996</v>
      </c>
      <c r="BM121" s="12">
        <f t="shared" si="13"/>
        <v>2488.63</v>
      </c>
      <c r="BN121" s="12">
        <f t="shared" si="14"/>
        <v>124</v>
      </c>
      <c r="BO121" s="12">
        <f t="shared" si="15"/>
        <v>-570.4</v>
      </c>
      <c r="BP121" s="12">
        <f t="shared" si="16"/>
        <v>29275.899999999998</v>
      </c>
      <c r="BQ121" s="12">
        <f>MAX(BP$4:BP121)</f>
        <v>29846.3</v>
      </c>
      <c r="BR121" s="8">
        <f t="shared" si="17"/>
        <v>-1.9111246620184125E-2</v>
      </c>
      <c r="BS121" s="20">
        <f t="shared" si="18"/>
        <v>0</v>
      </c>
      <c r="BT121" s="20">
        <f t="shared" si="19"/>
        <v>-4.5999999999999996</v>
      </c>
    </row>
    <row r="122" spans="1:72" x14ac:dyDescent="0.3">
      <c r="A122" s="1">
        <v>42702</v>
      </c>
      <c r="B122" s="1">
        <v>42702</v>
      </c>
      <c r="C122" s="1" t="s">
        <v>44</v>
      </c>
      <c r="D122" s="3">
        <v>1445</v>
      </c>
      <c r="E122" s="3">
        <v>-200</v>
      </c>
      <c r="F122" s="3">
        <f>D122+E122</f>
        <v>1245</v>
      </c>
      <c r="G122" s="20">
        <f>B122-A122</f>
        <v>0</v>
      </c>
      <c r="H122" s="3" t="s">
        <v>37</v>
      </c>
      <c r="L122" s="20">
        <f>IF(AND(F122&gt;=L$3,F122&lt;=L$4),0,1)</f>
        <v>1</v>
      </c>
      <c r="M122" s="20" t="s">
        <v>21</v>
      </c>
      <c r="N122" s="20">
        <v>8</v>
      </c>
      <c r="O122" s="20">
        <v>74450</v>
      </c>
      <c r="P122" s="20">
        <f>IF(M122="short",O122,O122+N122)</f>
        <v>74458</v>
      </c>
      <c r="Q122" s="20">
        <f>IF(M122="short",P122+Q$3,P122-Q$3)</f>
        <v>74458</v>
      </c>
      <c r="R122" s="20">
        <v>74462</v>
      </c>
      <c r="S122" s="20">
        <v>74897</v>
      </c>
      <c r="T122" s="19">
        <f>IF(M122="short",((R122-P122)+N122)/10,((P122-R122)+N122)/10)</f>
        <v>0.4</v>
      </c>
      <c r="U122" s="19">
        <f>IF(M122="long",((S122-O122)-N122)/10,((O122-S122)-N122)/10)</f>
        <v>43.9</v>
      </c>
      <c r="W122" s="19">
        <f>-T122+(Q$3/10)</f>
        <v>-0.4</v>
      </c>
      <c r="X122" s="19">
        <f>U122+(Q$3/10)</f>
        <v>43.9</v>
      </c>
      <c r="Y122" s="7">
        <f>IF(AND(M122="long",R122&lt;Q122),1, )</f>
        <v>0</v>
      </c>
      <c r="Z122" s="7">
        <f>IF(AND(M122="short",R122&gt;Q122),1, )</f>
        <v>0</v>
      </c>
      <c r="AA122" s="7">
        <f>Y122+Z122</f>
        <v>0</v>
      </c>
      <c r="AB122" s="7">
        <f>IF(OR(I122=1,K122=1),0,L122*AA122)</f>
        <v>0</v>
      </c>
      <c r="AC122" s="19">
        <f>IF(W122&lt;=-AC$3,-AC$3,0)</f>
        <v>0</v>
      </c>
      <c r="AD122" s="7">
        <f t="shared" si="10"/>
        <v>0</v>
      </c>
      <c r="AE122" s="19">
        <f>IF(AND(AC122=0,U122&gt;=AE$3-(N122/10)),0,-AC$3*AA122)</f>
        <v>0</v>
      </c>
      <c r="AF122" s="19">
        <f>IF(AND(AC122=0,X122&gt;AF$3),AF$3*AA122,AE122*AA122)</f>
        <v>0</v>
      </c>
      <c r="AG122" s="19">
        <f>AG121+AF122</f>
        <v>-12</v>
      </c>
      <c r="AH122" s="7">
        <f>IF(AF122&gt;0,1, )</f>
        <v>0</v>
      </c>
      <c r="AI122" s="19">
        <f>IF(I122=1,AF122,)</f>
        <v>0</v>
      </c>
      <c r="AJ122" s="19">
        <f>IF(K122=1,AF122, )</f>
        <v>0</v>
      </c>
      <c r="AK122" s="19">
        <f>IF(L122=1, ,AF122)</f>
        <v>0</v>
      </c>
      <c r="AL122" s="19">
        <f>AB122*AF122</f>
        <v>0</v>
      </c>
      <c r="AM122" s="19">
        <f>AM121+AL122</f>
        <v>136</v>
      </c>
      <c r="AN122" s="20">
        <f>IF(AL122&gt;0,1, )</f>
        <v>0</v>
      </c>
      <c r="AP122" s="12">
        <f>IF(B122=B121,AP121,AS121*AP$3)</f>
        <v>376.5</v>
      </c>
      <c r="AQ122" s="12">
        <f>INT(AP122/AQ$3)</f>
        <v>31</v>
      </c>
      <c r="AR122" s="12">
        <f>AL122*AQ122</f>
        <v>0</v>
      </c>
      <c r="AS122" s="12">
        <f>AS121+AR122</f>
        <v>13480</v>
      </c>
      <c r="AT122" s="12">
        <f>MAX(AS$4:AS122)</f>
        <v>13480</v>
      </c>
      <c r="AU122" s="8">
        <f>(AS122-AT122)/AT122</f>
        <v>0</v>
      </c>
      <c r="AW122" s="20">
        <v>74462</v>
      </c>
      <c r="AX122" s="20">
        <v>74899</v>
      </c>
      <c r="AY122" s="12">
        <f>IF(M122="long",((Q122-AW122)+N122)/10,((AW122-Q122)+N122)/10)</f>
        <v>0.4</v>
      </c>
      <c r="AZ122" s="20">
        <f>IF(AY122&gt;=(N122/10),1, )</f>
        <v>0</v>
      </c>
      <c r="BA122" s="12">
        <f>IF(AY122&gt;BA$3,BA$3,AY122*AZ122)</f>
        <v>0</v>
      </c>
      <c r="BB122" s="12">
        <f>IF(M122="long",((AX122-Q122)-N122)/10*AZ122,((Q122-AX122)-N122)/10*AZ122)</f>
        <v>0</v>
      </c>
      <c r="BC122" s="12">
        <f>IF(AND(BA122&lt;BA$3,BB122&gt;BC$3),BC$3,-BA122)</f>
        <v>0</v>
      </c>
      <c r="BD122" s="12">
        <f>BD121+BC122</f>
        <v>153.3000000000001</v>
      </c>
      <c r="BE122" s="12">
        <f>BC122*I122</f>
        <v>0</v>
      </c>
      <c r="BF122" s="12">
        <f>K122*BC122</f>
        <v>0</v>
      </c>
      <c r="BG122" s="12">
        <f>AB122*BC122</f>
        <v>0</v>
      </c>
      <c r="BH122" s="12">
        <f>BH121+BG122</f>
        <v>400.39999999999992</v>
      </c>
      <c r="BJ122" s="20">
        <f t="shared" si="11"/>
        <v>0</v>
      </c>
      <c r="BK122" s="12">
        <f t="shared" si="12"/>
        <v>0</v>
      </c>
      <c r="BM122" s="12">
        <f t="shared" si="13"/>
        <v>2488.63</v>
      </c>
      <c r="BN122" s="12">
        <f t="shared" si="14"/>
        <v>124</v>
      </c>
      <c r="BO122" s="12">
        <f t="shared" si="15"/>
        <v>0</v>
      </c>
      <c r="BP122" s="12">
        <f t="shared" si="16"/>
        <v>29275.899999999998</v>
      </c>
      <c r="BQ122" s="12">
        <f>MAX(BP$4:BP122)</f>
        <v>29846.3</v>
      </c>
      <c r="BR122" s="8">
        <f t="shared" si="17"/>
        <v>-1.9111246620184125E-2</v>
      </c>
      <c r="BS122" s="20">
        <f t="shared" si="18"/>
        <v>0</v>
      </c>
      <c r="BT122" s="20">
        <f t="shared" si="19"/>
        <v>0</v>
      </c>
    </row>
    <row r="123" spans="1:72" x14ac:dyDescent="0.3">
      <c r="A123" s="1">
        <v>42702</v>
      </c>
      <c r="B123" s="1">
        <v>42702</v>
      </c>
      <c r="C123" s="1" t="s">
        <v>44</v>
      </c>
      <c r="D123" s="3">
        <v>1725</v>
      </c>
      <c r="E123" s="3">
        <v>-200</v>
      </c>
      <c r="F123" s="3">
        <f>D123+E123</f>
        <v>1525</v>
      </c>
      <c r="G123" s="20">
        <f>B123-A123</f>
        <v>0</v>
      </c>
      <c r="H123" s="3" t="s">
        <v>43</v>
      </c>
      <c r="L123" s="20">
        <f>IF(AND(F123&gt;=L$3,F123&lt;=L$4),0,1)</f>
        <v>1</v>
      </c>
      <c r="M123" s="20" t="s">
        <v>21</v>
      </c>
      <c r="N123" s="20">
        <v>10</v>
      </c>
      <c r="O123" s="20">
        <v>133940</v>
      </c>
      <c r="P123" s="20">
        <f>IF(M123="short",O123,O123+N123)</f>
        <v>133950</v>
      </c>
      <c r="Q123" s="20">
        <f>IF(M123="short",P123+Q$3,P123-Q$3)</f>
        <v>133950</v>
      </c>
      <c r="R123" s="20">
        <v>133956</v>
      </c>
      <c r="S123" s="20">
        <v>134315</v>
      </c>
      <c r="T123" s="19">
        <f>IF(M123="short",((R123-P123)+N123)/10,((P123-R123)+N123)/10)</f>
        <v>0.4</v>
      </c>
      <c r="U123" s="19">
        <f>IF(M123="long",((S123-O123)-N123)/10,((O123-S123)-N123)/10)</f>
        <v>36.5</v>
      </c>
      <c r="W123" s="19">
        <f>-T123+(Q$3/10)</f>
        <v>-0.4</v>
      </c>
      <c r="X123" s="19">
        <f>U123+(Q$3/10)</f>
        <v>36.5</v>
      </c>
      <c r="Y123" s="7">
        <f>IF(AND(M123="long",R123&lt;Q123),1, )</f>
        <v>0</v>
      </c>
      <c r="Z123" s="7">
        <f>IF(AND(M123="short",R123&gt;Q123),1, )</f>
        <v>0</v>
      </c>
      <c r="AA123" s="7">
        <f>Y123+Z123</f>
        <v>0</v>
      </c>
      <c r="AB123" s="7">
        <f>IF(OR(I123=1,K123=1),0,L123*AA123)</f>
        <v>0</v>
      </c>
      <c r="AC123" s="19">
        <f>IF(W123&lt;=-AC$3,-AC$3,0)</f>
        <v>0</v>
      </c>
      <c r="AD123" s="7">
        <f t="shared" si="10"/>
        <v>0</v>
      </c>
      <c r="AE123" s="19">
        <f>IF(AND(AC123=0,U123&gt;=AE$3-(N123/10)),0,-AC$3*AA123)</f>
        <v>0</v>
      </c>
      <c r="AF123" s="19">
        <f>IF(AND(AC123=0,X123&gt;AF$3),AF$3*AA123,AE123*AA123)</f>
        <v>0</v>
      </c>
      <c r="AG123" s="19">
        <f>AG122+AF123</f>
        <v>-12</v>
      </c>
      <c r="AH123" s="7">
        <f>IF(AF123&gt;0,1, )</f>
        <v>0</v>
      </c>
      <c r="AI123" s="19">
        <f>IF(I123=1,AF123,)</f>
        <v>0</v>
      </c>
      <c r="AJ123" s="19">
        <f>IF(K123=1,AF123, )</f>
        <v>0</v>
      </c>
      <c r="AK123" s="19">
        <f>IF(L123=1, ,AF123)</f>
        <v>0</v>
      </c>
      <c r="AL123" s="19">
        <f>AB123*AF123</f>
        <v>0</v>
      </c>
      <c r="AM123" s="19">
        <f>AM122+AL123</f>
        <v>136</v>
      </c>
      <c r="AN123" s="20">
        <f>IF(AL123&gt;0,1, )</f>
        <v>0</v>
      </c>
      <c r="AP123" s="12">
        <f>IF(B123=B122,AP122,AS122*AP$3)</f>
        <v>376.5</v>
      </c>
      <c r="AQ123" s="12">
        <f>INT(AP123/AQ$3)</f>
        <v>31</v>
      </c>
      <c r="AR123" s="12">
        <f>AL123*AQ123</f>
        <v>0</v>
      </c>
      <c r="AS123" s="12">
        <f>AS122+AR123</f>
        <v>13480</v>
      </c>
      <c r="AT123" s="12">
        <f>MAX(AS$4:AS123)</f>
        <v>13480</v>
      </c>
      <c r="AU123" s="8">
        <f>(AS123-AT123)/AT123</f>
        <v>0</v>
      </c>
      <c r="AW123" s="20">
        <v>133956</v>
      </c>
      <c r="AX123" s="20">
        <v>134799</v>
      </c>
      <c r="AY123" s="12">
        <f>IF(M123="long",((Q123-AW123)+N123)/10,((AW123-Q123)+N123)/10)</f>
        <v>0.4</v>
      </c>
      <c r="AZ123" s="20">
        <f>IF(AY123&gt;=(N123/10),1, )</f>
        <v>0</v>
      </c>
      <c r="BA123" s="12">
        <f>IF(AY123&gt;BA$3,BA$3,AY123*AZ123)</f>
        <v>0</v>
      </c>
      <c r="BB123" s="12">
        <f>IF(M123="long",((AX123-Q123)-N123)/10*AZ123,((Q123-AX123)-N123)/10*AZ123)</f>
        <v>0</v>
      </c>
      <c r="BC123" s="12">
        <f>IF(AND(BA123&lt;BA$3,BB123&gt;BC$3),BC$3,-BA123)</f>
        <v>0</v>
      </c>
      <c r="BD123" s="12">
        <f>BD122+BC123</f>
        <v>153.3000000000001</v>
      </c>
      <c r="BE123" s="12">
        <f>BC123*I123</f>
        <v>0</v>
      </c>
      <c r="BF123" s="12">
        <f>K123*BC123</f>
        <v>0</v>
      </c>
      <c r="BG123" s="12">
        <f>AB123*BC123</f>
        <v>0</v>
      </c>
      <c r="BH123" s="12">
        <f>BH122+BG123</f>
        <v>400.39999999999992</v>
      </c>
      <c r="BJ123" s="20">
        <f t="shared" si="11"/>
        <v>0</v>
      </c>
      <c r="BK123" s="12">
        <f t="shared" si="12"/>
        <v>0</v>
      </c>
      <c r="BM123" s="12">
        <f t="shared" si="13"/>
        <v>2488.63</v>
      </c>
      <c r="BN123" s="12">
        <f t="shared" si="14"/>
        <v>124</v>
      </c>
      <c r="BO123" s="12">
        <f t="shared" si="15"/>
        <v>0</v>
      </c>
      <c r="BP123" s="12">
        <f t="shared" si="16"/>
        <v>29275.899999999998</v>
      </c>
      <c r="BQ123" s="12">
        <f>MAX(BP$4:BP123)</f>
        <v>29846.3</v>
      </c>
      <c r="BR123" s="8">
        <f t="shared" si="17"/>
        <v>-1.9111246620184125E-2</v>
      </c>
      <c r="BS123" s="20">
        <f t="shared" si="18"/>
        <v>0</v>
      </c>
      <c r="BT123" s="20">
        <f t="shared" si="19"/>
        <v>0</v>
      </c>
    </row>
    <row r="124" spans="1:72" x14ac:dyDescent="0.3">
      <c r="A124" s="1">
        <v>42703</v>
      </c>
      <c r="B124" s="1">
        <v>42703</v>
      </c>
      <c r="C124" s="1" t="s">
        <v>44</v>
      </c>
      <c r="D124" s="3">
        <v>1055</v>
      </c>
      <c r="E124" s="3">
        <v>-200</v>
      </c>
      <c r="F124" s="3">
        <f>D124+E124</f>
        <v>855</v>
      </c>
      <c r="G124" s="20">
        <f>B124-A124</f>
        <v>0</v>
      </c>
      <c r="H124" s="3" t="s">
        <v>38</v>
      </c>
      <c r="L124" s="20">
        <f>IF(AND(F124&gt;=L$3,F124&lt;=L$4),0,1)</f>
        <v>1</v>
      </c>
      <c r="M124" s="20" t="s">
        <v>20</v>
      </c>
      <c r="N124" s="20">
        <v>7</v>
      </c>
      <c r="O124" s="20">
        <v>112600</v>
      </c>
      <c r="P124" s="20">
        <f>IF(M124="short",O124,O124+N124)</f>
        <v>112600</v>
      </c>
      <c r="Q124" s="20">
        <f>IF(M124="short",P124+Q$3,P124-Q$3)</f>
        <v>112600</v>
      </c>
      <c r="R124" s="20">
        <v>112717</v>
      </c>
      <c r="S124" s="20">
        <v>112441</v>
      </c>
      <c r="T124" s="19">
        <f>IF(M124="short",((R124-P124)+N124)/10,((P124-R124)+N124)/10)</f>
        <v>12.4</v>
      </c>
      <c r="U124" s="19">
        <f>IF(M124="long",((S124-O124)-N124)/10,((O124-S124)-N124)/10)</f>
        <v>15.2</v>
      </c>
      <c r="W124" s="19">
        <f>-T124+(Q$3/10)</f>
        <v>-12.4</v>
      </c>
      <c r="X124" s="19">
        <f>U124+(Q$3/10)</f>
        <v>15.2</v>
      </c>
      <c r="Y124" s="7">
        <f>IF(AND(M124="long",R124&lt;Q124),1, )</f>
        <v>0</v>
      </c>
      <c r="Z124" s="7">
        <f>IF(AND(M124="short",R124&gt;Q124),1, )</f>
        <v>1</v>
      </c>
      <c r="AA124" s="7">
        <f>Y124+Z124</f>
        <v>1</v>
      </c>
      <c r="AB124" s="7">
        <f>IF(OR(I124=1,K124=1),0,L124*AA124)</f>
        <v>1</v>
      </c>
      <c r="AC124" s="19">
        <f>IF(W124&lt;=-AC$3,-AC$3,0)</f>
        <v>-12</v>
      </c>
      <c r="AD124" s="7">
        <f t="shared" si="10"/>
        <v>0</v>
      </c>
      <c r="AE124" s="19">
        <f>IF(AND(AC124=0,U124&gt;=AE$3-(N124/10)),0,-AC$3*AA124)</f>
        <v>-12</v>
      </c>
      <c r="AF124" s="19">
        <f>IF(AND(AC124=0,X124&gt;AF$3),AF$3*AA124,AE124*AA124)</f>
        <v>-12</v>
      </c>
      <c r="AG124" s="19">
        <f>AG123+AF124</f>
        <v>-24</v>
      </c>
      <c r="AH124" s="7">
        <f>IF(AF124&gt;0,1, )</f>
        <v>0</v>
      </c>
      <c r="AI124" s="19">
        <f>IF(I124=1,AF124,)</f>
        <v>0</v>
      </c>
      <c r="AJ124" s="19">
        <f>IF(K124=1,AF124, )</f>
        <v>0</v>
      </c>
      <c r="AK124" s="19">
        <f>IF(L124=1, ,AF124)</f>
        <v>0</v>
      </c>
      <c r="AL124" s="19">
        <f>AB124*AF124</f>
        <v>-12</v>
      </c>
      <c r="AM124" s="19">
        <f>AM123+AL124</f>
        <v>124</v>
      </c>
      <c r="AN124" s="20">
        <f>IF(AL124&gt;0,1, )</f>
        <v>0</v>
      </c>
      <c r="AP124" s="12">
        <f>IF(B124=B123,AP123,AS123*AP$3)</f>
        <v>404.4</v>
      </c>
      <c r="AQ124" s="12">
        <f>INT(AP124/AQ$3)</f>
        <v>33</v>
      </c>
      <c r="AR124" s="12">
        <f>AL124*AQ124</f>
        <v>-396</v>
      </c>
      <c r="AS124" s="12">
        <f>AS123+AR124</f>
        <v>13084</v>
      </c>
      <c r="AT124" s="12">
        <f>MAX(AS$4:AS124)</f>
        <v>13480</v>
      </c>
      <c r="AU124" s="8">
        <f>(AS124-AT124)/AT124</f>
        <v>-2.9376854599406529E-2</v>
      </c>
      <c r="AW124" s="20">
        <v>112717</v>
      </c>
      <c r="AX124" s="20">
        <v>112441</v>
      </c>
      <c r="AY124" s="12">
        <f>IF(M124="long",((Q124-AW124)+N124)/10,((AW124-Q124)+N124)/10)</f>
        <v>12.4</v>
      </c>
      <c r="AZ124" s="20">
        <f>IF(AY124&gt;=(N124/10),1, )</f>
        <v>1</v>
      </c>
      <c r="BA124" s="12">
        <f>IF(AY124&gt;BA$3,BA$3,AY124*AZ124)</f>
        <v>12.4</v>
      </c>
      <c r="BB124" s="12">
        <f>IF(M124="long",((AX124-Q124)-N124)/10*AZ124,((Q124-AX124)-N124)/10*AZ124)</f>
        <v>15.2</v>
      </c>
      <c r="BC124" s="12">
        <f>IF(AND(BA124&lt;BA$3,BB124&gt;BC$3),BC$3,-BA124)</f>
        <v>-12.4</v>
      </c>
      <c r="BD124" s="12">
        <f>BD123+BC124</f>
        <v>140.90000000000009</v>
      </c>
      <c r="BE124" s="12">
        <f>BC124*I124</f>
        <v>0</v>
      </c>
      <c r="BF124" s="12">
        <f>K124*BC124</f>
        <v>0</v>
      </c>
      <c r="BG124" s="12">
        <f>AB124*BC124</f>
        <v>-12.4</v>
      </c>
      <c r="BH124" s="12">
        <f>BH123+BG124</f>
        <v>387.99999999999994</v>
      </c>
      <c r="BJ124" s="20">
        <f t="shared" si="11"/>
        <v>1</v>
      </c>
      <c r="BK124" s="12">
        <f t="shared" si="12"/>
        <v>-12.4</v>
      </c>
      <c r="BM124" s="12">
        <f t="shared" si="13"/>
        <v>2927.59</v>
      </c>
      <c r="BN124" s="12">
        <f t="shared" si="14"/>
        <v>146</v>
      </c>
      <c r="BO124" s="12">
        <f t="shared" si="15"/>
        <v>-1810.4</v>
      </c>
      <c r="BP124" s="12">
        <f t="shared" si="16"/>
        <v>27465.499999999996</v>
      </c>
      <c r="BQ124" s="12">
        <f>MAX(BP$4:BP124)</f>
        <v>29846.3</v>
      </c>
      <c r="BR124" s="8">
        <f t="shared" si="17"/>
        <v>-7.9768681545116238E-2</v>
      </c>
      <c r="BS124" s="20">
        <f t="shared" si="18"/>
        <v>0</v>
      </c>
      <c r="BT124" s="20">
        <f t="shared" si="19"/>
        <v>-12.4</v>
      </c>
    </row>
    <row r="125" spans="1:72" x14ac:dyDescent="0.3">
      <c r="A125" s="1">
        <v>42703</v>
      </c>
      <c r="B125" s="1">
        <v>42703</v>
      </c>
      <c r="C125" s="1" t="s">
        <v>44</v>
      </c>
      <c r="D125" s="3">
        <v>1440</v>
      </c>
      <c r="E125" s="3">
        <v>-200</v>
      </c>
      <c r="F125" s="3">
        <f>D125+E125</f>
        <v>1240</v>
      </c>
      <c r="G125" s="20">
        <f>B125-A125</f>
        <v>0</v>
      </c>
      <c r="H125" s="3" t="s">
        <v>38</v>
      </c>
      <c r="L125" s="20">
        <f>IF(AND(F125&gt;=L$3,F125&lt;=L$4),0,1)</f>
        <v>1</v>
      </c>
      <c r="M125" s="20" t="s">
        <v>20</v>
      </c>
      <c r="N125" s="20">
        <v>7</v>
      </c>
      <c r="O125" s="20">
        <v>112950</v>
      </c>
      <c r="P125" s="20">
        <f>IF(M125="short",O125,O125+N125)</f>
        <v>112950</v>
      </c>
      <c r="Q125" s="20">
        <f>IF(M125="short",P125+Q$3,P125-Q$3)</f>
        <v>112950</v>
      </c>
      <c r="R125" s="20">
        <v>113140</v>
      </c>
      <c r="S125" s="20">
        <v>112875</v>
      </c>
      <c r="T125" s="19">
        <f>IF(M125="short",((R125-P125)+N125)/10,((P125-R125)+N125)/10)</f>
        <v>19.7</v>
      </c>
      <c r="U125" s="19">
        <f>IF(M125="long",((S125-O125)-N125)/10,((O125-S125)-N125)/10)</f>
        <v>6.8</v>
      </c>
      <c r="W125" s="19">
        <f>-T125+(Q$3/10)</f>
        <v>-19.7</v>
      </c>
      <c r="X125" s="19">
        <f>U125+(Q$3/10)</f>
        <v>6.8</v>
      </c>
      <c r="Y125" s="7">
        <f>IF(AND(M125="long",R125&lt;Q125),1, )</f>
        <v>0</v>
      </c>
      <c r="Z125" s="7">
        <f>IF(AND(M125="short",R125&gt;Q125),1, )</f>
        <v>1</v>
      </c>
      <c r="AA125" s="7">
        <f>Y125+Z125</f>
        <v>1</v>
      </c>
      <c r="AB125" s="7">
        <f>IF(OR(I125=1,K125=1),0,L125*AA125)</f>
        <v>1</v>
      </c>
      <c r="AC125" s="19">
        <f>IF(W125&lt;=-AC$3,-AC$3,0)</f>
        <v>-12</v>
      </c>
      <c r="AD125" s="7">
        <f t="shared" si="10"/>
        <v>0</v>
      </c>
      <c r="AE125" s="19">
        <f>IF(AND(AC125=0,U125&gt;=AE$3-(N125/10)),0,-AC$3*AA125)</f>
        <v>-12</v>
      </c>
      <c r="AF125" s="19">
        <f>IF(AND(AC125=0,X125&gt;AF$3),AF$3*AA125,AE125*AA125)</f>
        <v>-12</v>
      </c>
      <c r="AG125" s="19">
        <f>AG124+AF125</f>
        <v>-36</v>
      </c>
      <c r="AH125" s="7">
        <f>IF(AF125&gt;0,1, )</f>
        <v>0</v>
      </c>
      <c r="AI125" s="19">
        <f>IF(I125=1,AF125,)</f>
        <v>0</v>
      </c>
      <c r="AJ125" s="19">
        <f>IF(K125=1,AF125, )</f>
        <v>0</v>
      </c>
      <c r="AK125" s="19">
        <f>IF(L125=1, ,AF125)</f>
        <v>0</v>
      </c>
      <c r="AL125" s="19">
        <f>AB125*AF125</f>
        <v>-12</v>
      </c>
      <c r="AM125" s="19">
        <f>AM124+AL125</f>
        <v>112</v>
      </c>
      <c r="AN125" s="20">
        <f>IF(AL125&gt;0,1, )</f>
        <v>0</v>
      </c>
      <c r="AP125" s="12">
        <f>IF(B125=B124,AP124,AS124*AP$3)</f>
        <v>404.4</v>
      </c>
      <c r="AQ125" s="12">
        <f>INT(AP125/AQ$3)</f>
        <v>33</v>
      </c>
      <c r="AR125" s="12">
        <f>AL125*AQ125</f>
        <v>-396</v>
      </c>
      <c r="AS125" s="12">
        <f>AS124+AR125</f>
        <v>12688</v>
      </c>
      <c r="AT125" s="12">
        <f>MAX(AS$4:AS125)</f>
        <v>13480</v>
      </c>
      <c r="AU125" s="8">
        <f>(AS125-AT125)/AT125</f>
        <v>-5.8753709198813057E-2</v>
      </c>
      <c r="AW125" s="20">
        <v>113140</v>
      </c>
      <c r="AX125" s="20">
        <v>112875</v>
      </c>
      <c r="AY125" s="12">
        <f>IF(M125="long",((Q125-AW125)+N125)/10,((AW125-Q125)+N125)/10)</f>
        <v>19.7</v>
      </c>
      <c r="AZ125" s="20">
        <f>IF(AY125&gt;=(N125/10),1, )</f>
        <v>1</v>
      </c>
      <c r="BA125" s="12">
        <f>IF(AY125&gt;BA$3,BA$3,AY125*AZ125)</f>
        <v>19.7</v>
      </c>
      <c r="BB125" s="12">
        <f>IF(M125="long",((AX125-Q125)-N125)/10*AZ125,((Q125-AX125)-N125)/10*AZ125)</f>
        <v>6.8</v>
      </c>
      <c r="BC125" s="12">
        <f>IF(AND(BA125&lt;BA$3,BB125&gt;BC$3),BC$3,-BA125)</f>
        <v>-19.7</v>
      </c>
      <c r="BD125" s="12">
        <f>BD124+BC125</f>
        <v>121.20000000000009</v>
      </c>
      <c r="BE125" s="12">
        <f>BC125*I125</f>
        <v>0</v>
      </c>
      <c r="BF125" s="12">
        <f>K125*BC125</f>
        <v>0</v>
      </c>
      <c r="BG125" s="12">
        <f>AB125*BC125</f>
        <v>-19.7</v>
      </c>
      <c r="BH125" s="12">
        <f>BH124+BG125</f>
        <v>368.29999999999995</v>
      </c>
      <c r="BJ125" s="20">
        <f t="shared" si="11"/>
        <v>1</v>
      </c>
      <c r="BK125" s="12">
        <f t="shared" si="12"/>
        <v>-19.7</v>
      </c>
      <c r="BM125" s="12">
        <f t="shared" si="13"/>
        <v>2927.59</v>
      </c>
      <c r="BN125" s="12">
        <f t="shared" si="14"/>
        <v>146</v>
      </c>
      <c r="BO125" s="12">
        <f t="shared" si="15"/>
        <v>-2876.2</v>
      </c>
      <c r="BP125" s="12">
        <f t="shared" si="16"/>
        <v>24589.299999999996</v>
      </c>
      <c r="BQ125" s="12">
        <f>MAX(BP$4:BP125)</f>
        <v>29846.3</v>
      </c>
      <c r="BR125" s="8">
        <f t="shared" si="17"/>
        <v>-0.1761357354177906</v>
      </c>
      <c r="BS125" s="20">
        <f t="shared" si="18"/>
        <v>0</v>
      </c>
      <c r="BT125" s="20">
        <f t="shared" si="19"/>
        <v>-19.7</v>
      </c>
    </row>
    <row r="126" spans="1:72" x14ac:dyDescent="0.3">
      <c r="A126" s="1">
        <v>42703</v>
      </c>
      <c r="B126" s="1">
        <v>42703</v>
      </c>
      <c r="C126" s="1" t="s">
        <v>44</v>
      </c>
      <c r="D126" s="3">
        <v>1530</v>
      </c>
      <c r="E126" s="3">
        <v>-200</v>
      </c>
      <c r="F126" s="3">
        <f>D126+E126</f>
        <v>1330</v>
      </c>
      <c r="G126" s="20">
        <f>B126-A126</f>
        <v>0</v>
      </c>
      <c r="H126" s="3" t="s">
        <v>43</v>
      </c>
      <c r="K126" s="20">
        <v>1</v>
      </c>
      <c r="L126" s="20">
        <f>IF(AND(F126&gt;=L$3,F126&lt;=L$4),0,1)</f>
        <v>1</v>
      </c>
      <c r="M126" s="20" t="s">
        <v>20</v>
      </c>
      <c r="N126" s="20">
        <v>10</v>
      </c>
      <c r="O126" s="20">
        <v>134780</v>
      </c>
      <c r="P126" s="20">
        <f>IF(M126="short",O126,O126+N126)</f>
        <v>134780</v>
      </c>
      <c r="Q126" s="20">
        <f>IF(M126="short",P126+Q$3,P126-Q$3)</f>
        <v>134780</v>
      </c>
      <c r="R126" s="20">
        <v>134796</v>
      </c>
      <c r="S126" s="20">
        <v>134460</v>
      </c>
      <c r="T126" s="19">
        <f>IF(M126="short",((R126-P126)+N126)/10,((P126-R126)+N126)/10)</f>
        <v>2.6</v>
      </c>
      <c r="U126" s="19">
        <f>IF(M126="long",((S126-O126)-N126)/10,((O126-S126)-N126)/10)</f>
        <v>31</v>
      </c>
      <c r="W126" s="19">
        <f>-T126+(Q$3/10)</f>
        <v>-2.6</v>
      </c>
      <c r="X126" s="19">
        <f>U126+(Q$3/10)</f>
        <v>31</v>
      </c>
      <c r="Y126" s="7">
        <f>IF(AND(M126="long",R126&lt;Q126),1, )</f>
        <v>0</v>
      </c>
      <c r="Z126" s="7">
        <f>IF(AND(M126="short",R126&gt;Q126),1, )</f>
        <v>1</v>
      </c>
      <c r="AA126" s="7">
        <f>Y126+Z126</f>
        <v>1</v>
      </c>
      <c r="AB126" s="7">
        <f>IF(OR(I126=1,K126=1),0,L126*AA126)</f>
        <v>0</v>
      </c>
      <c r="AC126" s="19">
        <f>IF(W126&lt;=-AC$3,-AC$3,0)</f>
        <v>0</v>
      </c>
      <c r="AD126" s="7">
        <f t="shared" si="10"/>
        <v>1</v>
      </c>
      <c r="AE126" s="19">
        <f>IF(AND(AC126=0,U126&gt;=AE$3-(N126/10)),0,-AC$3*AA126)</f>
        <v>0</v>
      </c>
      <c r="AF126" s="19">
        <f>IF(AND(AC126=0,X126&gt;AF$3),AF$3*AA126,AE126*AA126)</f>
        <v>10</v>
      </c>
      <c r="AG126" s="19">
        <f>AG125+AF126</f>
        <v>-26</v>
      </c>
      <c r="AH126" s="7">
        <f>IF(AF126&gt;0,1, )</f>
        <v>1</v>
      </c>
      <c r="AI126" s="19">
        <f>IF(I126=1,AF126,)</f>
        <v>0</v>
      </c>
      <c r="AJ126" s="19">
        <f>IF(K126=1,AF126, )</f>
        <v>10</v>
      </c>
      <c r="AK126" s="19">
        <f>IF(L126=1, ,AF126)</f>
        <v>0</v>
      </c>
      <c r="AL126" s="19">
        <f>AB126*AF126</f>
        <v>0</v>
      </c>
      <c r="AM126" s="19">
        <f>AM125+AL126</f>
        <v>112</v>
      </c>
      <c r="AN126" s="20">
        <f>IF(AL126&gt;0,1, )</f>
        <v>0</v>
      </c>
      <c r="AP126" s="12">
        <f>IF(B126=B125,AP125,AS125*AP$3)</f>
        <v>404.4</v>
      </c>
      <c r="AQ126" s="12">
        <f>INT(AP126/AQ$3)</f>
        <v>33</v>
      </c>
      <c r="AR126" s="12">
        <f>AL126*AQ126</f>
        <v>0</v>
      </c>
      <c r="AS126" s="12">
        <f>AS125+AR126</f>
        <v>12688</v>
      </c>
      <c r="AT126" s="12">
        <f>MAX(AS$4:AS126)</f>
        <v>13480</v>
      </c>
      <c r="AU126" s="8">
        <f>(AS126-AT126)/AT126</f>
        <v>-5.8753709198813057E-2</v>
      </c>
      <c r="AW126" s="20">
        <v>134796</v>
      </c>
      <c r="AX126" s="20">
        <v>134460</v>
      </c>
      <c r="AY126" s="12">
        <f>IF(M126="long",((Q126-AW126)+N126)/10,((AW126-Q126)+N126)/10)</f>
        <v>2.6</v>
      </c>
      <c r="AZ126" s="20">
        <f>IF(AY126&gt;=(N126/10),1, )</f>
        <v>1</v>
      </c>
      <c r="BA126" s="12">
        <f>IF(AY126&gt;BA$3,BA$3,AY126*AZ126)</f>
        <v>2.6</v>
      </c>
      <c r="BB126" s="12">
        <f>IF(M126="long",((AX126-Q126)-N126)/10*AZ126,((Q126-AX126)-N126)/10*AZ126)</f>
        <v>31</v>
      </c>
      <c r="BC126" s="12">
        <f>IF(AND(BA126&lt;BA$3,BB126&gt;BC$3),BC$3,-BA126)</f>
        <v>20</v>
      </c>
      <c r="BD126" s="12">
        <f>BD125+BC126</f>
        <v>141.2000000000001</v>
      </c>
      <c r="BE126" s="12">
        <f>BC126*I126</f>
        <v>0</v>
      </c>
      <c r="BF126" s="12">
        <f>K126*BC126</f>
        <v>20</v>
      </c>
      <c r="BG126" s="12">
        <f>AB126*BC126</f>
        <v>0</v>
      </c>
      <c r="BH126" s="12">
        <f>BH125+BG126</f>
        <v>368.29999999999995</v>
      </c>
      <c r="BJ126" s="20">
        <f t="shared" si="11"/>
        <v>0</v>
      </c>
      <c r="BK126" s="12">
        <f t="shared" si="12"/>
        <v>0</v>
      </c>
      <c r="BM126" s="12">
        <f t="shared" si="13"/>
        <v>2927.59</v>
      </c>
      <c r="BN126" s="12">
        <f t="shared" si="14"/>
        <v>146</v>
      </c>
      <c r="BO126" s="12">
        <f t="shared" si="15"/>
        <v>0</v>
      </c>
      <c r="BP126" s="12">
        <f t="shared" si="16"/>
        <v>24589.299999999996</v>
      </c>
      <c r="BQ126" s="12">
        <f>MAX(BP$4:BP126)</f>
        <v>29846.3</v>
      </c>
      <c r="BR126" s="8">
        <f t="shared" si="17"/>
        <v>-0.1761357354177906</v>
      </c>
      <c r="BS126" s="20">
        <f t="shared" si="18"/>
        <v>0</v>
      </c>
      <c r="BT126" s="20">
        <f t="shared" si="19"/>
        <v>0</v>
      </c>
    </row>
    <row r="127" spans="1:72" x14ac:dyDescent="0.3">
      <c r="A127" s="1">
        <v>42703</v>
      </c>
      <c r="B127" s="1">
        <v>42703</v>
      </c>
      <c r="C127" s="1" t="s">
        <v>45</v>
      </c>
      <c r="D127" s="3">
        <v>1550</v>
      </c>
      <c r="E127" s="3">
        <v>0</v>
      </c>
      <c r="F127" s="3">
        <f>D127+E127</f>
        <v>1550</v>
      </c>
      <c r="G127" s="20">
        <f>B127-A127</f>
        <v>0</v>
      </c>
      <c r="H127" s="3" t="s">
        <v>17</v>
      </c>
      <c r="I127" s="20">
        <v>1</v>
      </c>
      <c r="J127" s="20">
        <v>22</v>
      </c>
      <c r="L127" s="20">
        <f>IF(AND(F127&gt;=L$3,F127&lt;=L$4),0,1)</f>
        <v>1</v>
      </c>
      <c r="M127" s="20" t="s">
        <v>20</v>
      </c>
      <c r="N127" s="20">
        <v>7</v>
      </c>
      <c r="O127" s="20">
        <v>106340</v>
      </c>
      <c r="P127" s="20">
        <f>IF(M127="short",O127,O127+N127)</f>
        <v>106340</v>
      </c>
      <c r="Q127" s="20">
        <f>IF(M127="short",P127+Q$3,P127-Q$3)</f>
        <v>106340</v>
      </c>
      <c r="R127" s="20">
        <v>106333</v>
      </c>
      <c r="S127" s="20">
        <v>106061</v>
      </c>
      <c r="T127" s="19">
        <f>IF(M127="short",((R127-P127)+N127)/10,((P127-R127)+N127)/10)</f>
        <v>0</v>
      </c>
      <c r="U127" s="19">
        <f>IF(M127="long",((S127-O127)-N127)/10,((O127-S127)-N127)/10)</f>
        <v>27.2</v>
      </c>
      <c r="W127" s="19">
        <f>-T127+(Q$3/10)</f>
        <v>0</v>
      </c>
      <c r="X127" s="19">
        <f>U127+(Q$3/10)</f>
        <v>27.2</v>
      </c>
      <c r="Y127" s="7">
        <f>IF(AND(M127="long",R127&lt;Q127),1, )</f>
        <v>0</v>
      </c>
      <c r="Z127" s="7">
        <f>IF(AND(M127="short",R127&gt;Q127),1, )</f>
        <v>0</v>
      </c>
      <c r="AA127" s="7">
        <f>Y127+Z127</f>
        <v>0</v>
      </c>
      <c r="AB127" s="7">
        <f>IF(OR(I127=1,K127=1),0,L127*AA127)</f>
        <v>0</v>
      </c>
      <c r="AC127" s="19">
        <f>IF(W127&lt;=-AC$3,-AC$3,0)</f>
        <v>0</v>
      </c>
      <c r="AD127" s="7">
        <f t="shared" si="10"/>
        <v>0</v>
      </c>
      <c r="AE127" s="19">
        <f>IF(AND(AC127=0,U127&gt;=AE$3-(N127/10)),0,-AC$3*AA127)</f>
        <v>0</v>
      </c>
      <c r="AF127" s="19">
        <f>IF(AND(AC127=0,X127&gt;AF$3),AF$3*AA127,AE127*AA127)</f>
        <v>0</v>
      </c>
      <c r="AG127" s="19">
        <f>AG126+AF127</f>
        <v>-26</v>
      </c>
      <c r="AH127" s="7">
        <f>IF(AF127&gt;0,1, )</f>
        <v>0</v>
      </c>
      <c r="AI127" s="19">
        <f>IF(I127=1,AF127,)</f>
        <v>0</v>
      </c>
      <c r="AJ127" s="19">
        <f>IF(K127=1,AF127, )</f>
        <v>0</v>
      </c>
      <c r="AK127" s="19">
        <f>IF(L127=1, ,AF127)</f>
        <v>0</v>
      </c>
      <c r="AL127" s="19">
        <f>AB127*AF127</f>
        <v>0</v>
      </c>
      <c r="AM127" s="19">
        <f>AM126+AL127</f>
        <v>112</v>
      </c>
      <c r="AN127" s="20">
        <f>IF(AL127&gt;0,1, )</f>
        <v>0</v>
      </c>
      <c r="AP127" s="12">
        <f>IF(B127=B126,AP126,AS126*AP$3)</f>
        <v>404.4</v>
      </c>
      <c r="AQ127" s="12">
        <f>INT(AP127/AQ$3)</f>
        <v>33</v>
      </c>
      <c r="AR127" s="12">
        <f>AL127*AQ127</f>
        <v>0</v>
      </c>
      <c r="AS127" s="12">
        <f>AS126+AR127</f>
        <v>12688</v>
      </c>
      <c r="AT127" s="12">
        <f>MAX(AS$4:AS127)</f>
        <v>13480</v>
      </c>
      <c r="AU127" s="8">
        <f>(AS127-AT127)/AT127</f>
        <v>-5.8753709198813057E-2</v>
      </c>
      <c r="AW127" s="20">
        <v>106333</v>
      </c>
      <c r="AX127" s="20">
        <v>106060</v>
      </c>
      <c r="AY127" s="12">
        <f>IF(M127="long",((Q127-AW127)+N127)/10,((AW127-Q127)+N127)/10)</f>
        <v>0</v>
      </c>
      <c r="AZ127" s="20">
        <f>IF(AY127&gt;=(N127/10),1, )</f>
        <v>0</v>
      </c>
      <c r="BA127" s="12">
        <f>IF(AY127&gt;BA$3,BA$3,AY127*AZ127)</f>
        <v>0</v>
      </c>
      <c r="BB127" s="12">
        <f>IF(M127="long",((AX127-Q127)-N127)/10*AZ127,((Q127-AX127)-N127)/10*AZ127)</f>
        <v>0</v>
      </c>
      <c r="BC127" s="12">
        <f>IF(AND(BA127&lt;BA$3,BB127&gt;BC$3),BC$3,-BA127)</f>
        <v>0</v>
      </c>
      <c r="BD127" s="12">
        <f>BD126+BC127</f>
        <v>141.2000000000001</v>
      </c>
      <c r="BE127" s="12">
        <f>BC127*I127</f>
        <v>0</v>
      </c>
      <c r="BF127" s="12">
        <f>K127*BC127</f>
        <v>0</v>
      </c>
      <c r="BG127" s="12">
        <f>AB127*BC127</f>
        <v>0</v>
      </c>
      <c r="BH127" s="12">
        <f>BH126+BG127</f>
        <v>368.29999999999995</v>
      </c>
      <c r="BJ127" s="20">
        <f t="shared" si="11"/>
        <v>0</v>
      </c>
      <c r="BK127" s="12">
        <f t="shared" si="12"/>
        <v>0</v>
      </c>
      <c r="BM127" s="12">
        <f t="shared" si="13"/>
        <v>2927.59</v>
      </c>
      <c r="BN127" s="12">
        <f t="shared" si="14"/>
        <v>146</v>
      </c>
      <c r="BO127" s="12">
        <f t="shared" si="15"/>
        <v>0</v>
      </c>
      <c r="BP127" s="12">
        <f t="shared" si="16"/>
        <v>24589.299999999996</v>
      </c>
      <c r="BQ127" s="12">
        <f>MAX(BP$4:BP127)</f>
        <v>29846.3</v>
      </c>
      <c r="BR127" s="8">
        <f t="shared" si="17"/>
        <v>-0.1761357354177906</v>
      </c>
      <c r="BS127" s="20">
        <f t="shared" si="18"/>
        <v>0</v>
      </c>
      <c r="BT127" s="20">
        <f t="shared" si="19"/>
        <v>0</v>
      </c>
    </row>
    <row r="128" spans="1:72" x14ac:dyDescent="0.3">
      <c r="A128" s="1">
        <v>42703</v>
      </c>
      <c r="B128" s="1">
        <v>42703</v>
      </c>
      <c r="C128" s="1" t="s">
        <v>45</v>
      </c>
      <c r="D128" s="3">
        <v>2125</v>
      </c>
      <c r="E128" s="3">
        <v>0</v>
      </c>
      <c r="F128" s="3">
        <f>D128+E128</f>
        <v>2125</v>
      </c>
      <c r="G128" s="20">
        <f>B128-A128</f>
        <v>0</v>
      </c>
      <c r="H128" s="3" t="s">
        <v>17</v>
      </c>
      <c r="L128" s="20">
        <f>IF(AND(F128&gt;=L$3,F128&lt;=L$4),0,1)</f>
        <v>1</v>
      </c>
      <c r="M128" s="20" t="s">
        <v>20</v>
      </c>
      <c r="N128" s="20">
        <v>7</v>
      </c>
      <c r="O128" s="20">
        <v>106530</v>
      </c>
      <c r="P128" s="20">
        <f>IF(M128="short",O128,O128+N128)</f>
        <v>106530</v>
      </c>
      <c r="Q128" s="20">
        <f>IF(M128="short",P128+Q$3,P128-Q$3)</f>
        <v>106530</v>
      </c>
      <c r="R128" s="20">
        <v>106599</v>
      </c>
      <c r="S128" s="20">
        <v>106188</v>
      </c>
      <c r="T128" s="19">
        <f>IF(M128="short",((R128-P128)+N128)/10,((P128-R128)+N128)/10)</f>
        <v>7.6</v>
      </c>
      <c r="U128" s="19">
        <f>IF(M128="long",((S128-O128)-N128)/10,((O128-S128)-N128)/10)</f>
        <v>33.5</v>
      </c>
      <c r="W128" s="19">
        <f>-T128+(Q$3/10)</f>
        <v>-7.6</v>
      </c>
      <c r="X128" s="19">
        <f>U128+(Q$3/10)</f>
        <v>33.5</v>
      </c>
      <c r="Y128" s="7">
        <f>IF(AND(M128="long",R128&lt;Q128),1, )</f>
        <v>0</v>
      </c>
      <c r="Z128" s="7">
        <f>IF(AND(M128="short",R128&gt;Q128),1, )</f>
        <v>1</v>
      </c>
      <c r="AA128" s="7">
        <f>Y128+Z128</f>
        <v>1</v>
      </c>
      <c r="AB128" s="7">
        <f>IF(OR(I128=1,K128=1),0,L128*AA128)</f>
        <v>1</v>
      </c>
      <c r="AC128" s="19">
        <f>IF(W128&lt;=-AC$3,-AC$3,0)</f>
        <v>0</v>
      </c>
      <c r="AD128" s="7">
        <f t="shared" si="10"/>
        <v>0</v>
      </c>
      <c r="AE128" s="19">
        <f>IF(AND(AC128=0,U128&gt;=AE$3-(N128/10)),0,-AC$3*AA128)</f>
        <v>0</v>
      </c>
      <c r="AF128" s="19">
        <f>IF(AND(AC128=0,X128&gt;AF$3),AF$3*AA128,AE128*AA128)</f>
        <v>10</v>
      </c>
      <c r="AG128" s="19">
        <f>AG127+AF128</f>
        <v>-16</v>
      </c>
      <c r="AH128" s="7">
        <f>IF(AF128&gt;0,1, )</f>
        <v>1</v>
      </c>
      <c r="AI128" s="19">
        <f>IF(I128=1,AF128,)</f>
        <v>0</v>
      </c>
      <c r="AJ128" s="19">
        <f>IF(K128=1,AF128, )</f>
        <v>0</v>
      </c>
      <c r="AK128" s="19">
        <f>IF(L128=1, ,AF128)</f>
        <v>0</v>
      </c>
      <c r="AL128" s="19">
        <f>AB128*AF128</f>
        <v>10</v>
      </c>
      <c r="AM128" s="19">
        <f>AM127+AL128</f>
        <v>122</v>
      </c>
      <c r="AN128" s="20">
        <f>IF(AL128&gt;0,1, )</f>
        <v>1</v>
      </c>
      <c r="AP128" s="12">
        <f>IF(B128=B127,AP127,AS127*AP$3)</f>
        <v>404.4</v>
      </c>
      <c r="AQ128" s="12">
        <f>INT(AP128/AQ$3)</f>
        <v>33</v>
      </c>
      <c r="AR128" s="12">
        <f>AL128*AQ128</f>
        <v>330</v>
      </c>
      <c r="AS128" s="12">
        <f>AS127+AR128</f>
        <v>13018</v>
      </c>
      <c r="AT128" s="12">
        <f>MAX(AS$4:AS128)</f>
        <v>13480</v>
      </c>
      <c r="AU128" s="8">
        <f>(AS128-AT128)/AT128</f>
        <v>-3.4272997032640952E-2</v>
      </c>
      <c r="AW128" s="20">
        <v>106539</v>
      </c>
      <c r="AX128" s="20">
        <v>106455</v>
      </c>
      <c r="AY128" s="12">
        <f>IF(M128="long",((Q128-AW128)+N128)/10,((AW128-Q128)+N128)/10)</f>
        <v>1.6</v>
      </c>
      <c r="AZ128" s="20">
        <f>IF(AY128&gt;=(N128/10),1, )</f>
        <v>1</v>
      </c>
      <c r="BA128" s="12">
        <f>IF(AY128&gt;BA$3,BA$3,AY128*AZ128)</f>
        <v>1.6</v>
      </c>
      <c r="BB128" s="12">
        <f>IF(M128="long",((AX128-Q128)-N128)/10*AZ128,((Q128-AX128)-N128)/10*AZ128)</f>
        <v>6.8</v>
      </c>
      <c r="BC128" s="12">
        <f>IF(AND(BA128&lt;BA$3,BB128&gt;BC$3),BC$3,-BA128)</f>
        <v>-1.6</v>
      </c>
      <c r="BD128" s="12">
        <f>BD127+BC128</f>
        <v>139.60000000000011</v>
      </c>
      <c r="BE128" s="12">
        <f>BC128*I128</f>
        <v>0</v>
      </c>
      <c r="BF128" s="12">
        <f>K128*BC128</f>
        <v>0</v>
      </c>
      <c r="BG128" s="12">
        <f>AB128*BC128</f>
        <v>-1.6</v>
      </c>
      <c r="BH128" s="12">
        <f>BH127+BG128</f>
        <v>366.69999999999993</v>
      </c>
      <c r="BJ128" s="20">
        <f t="shared" si="11"/>
        <v>1</v>
      </c>
      <c r="BK128" s="12">
        <f t="shared" si="12"/>
        <v>-1.6</v>
      </c>
      <c r="BM128" s="12">
        <f t="shared" si="13"/>
        <v>2927.59</v>
      </c>
      <c r="BN128" s="12">
        <f t="shared" si="14"/>
        <v>146</v>
      </c>
      <c r="BO128" s="12">
        <f t="shared" si="15"/>
        <v>-233.60000000000002</v>
      </c>
      <c r="BP128" s="12">
        <f t="shared" si="16"/>
        <v>24355.699999999997</v>
      </c>
      <c r="BQ128" s="12">
        <f>MAX(BP$4:BP128)</f>
        <v>29846.3</v>
      </c>
      <c r="BR128" s="8">
        <f t="shared" si="17"/>
        <v>-0.18396250121455598</v>
      </c>
      <c r="BS128" s="20">
        <f t="shared" si="18"/>
        <v>0</v>
      </c>
      <c r="BT128" s="20">
        <f t="shared" si="19"/>
        <v>-1.6</v>
      </c>
    </row>
    <row r="129" spans="1:72" x14ac:dyDescent="0.3">
      <c r="A129" s="1">
        <v>42703</v>
      </c>
      <c r="B129" s="1">
        <v>42704</v>
      </c>
      <c r="C129" s="1" t="s">
        <v>44</v>
      </c>
      <c r="D129" s="3">
        <v>215</v>
      </c>
      <c r="E129" s="3">
        <v>-200</v>
      </c>
      <c r="F129" s="3">
        <f>D129+E129</f>
        <v>15</v>
      </c>
      <c r="G129" s="20">
        <f>B129-A129</f>
        <v>1</v>
      </c>
      <c r="H129" s="3" t="s">
        <v>38</v>
      </c>
      <c r="L129" s="20">
        <f>IF(AND(F129&gt;=L$3,F129&lt;=L$4),0,1)</f>
        <v>1</v>
      </c>
      <c r="M129" s="20" t="s">
        <v>21</v>
      </c>
      <c r="N129" s="20">
        <v>7</v>
      </c>
      <c r="O129" s="20">
        <v>112080</v>
      </c>
      <c r="P129" s="20">
        <f>IF(M129="short",O129,O129+N129)</f>
        <v>112087</v>
      </c>
      <c r="Q129" s="20">
        <f>IF(M129="short",P129+Q$3,P129-Q$3)</f>
        <v>112087</v>
      </c>
      <c r="R129" s="20">
        <v>112051</v>
      </c>
      <c r="S129" s="20">
        <v>114533</v>
      </c>
      <c r="T129" s="19">
        <f>IF(M129="short",((R129-P129)+N129)/10,((P129-R129)+N129)/10)</f>
        <v>4.3</v>
      </c>
      <c r="U129" s="19">
        <f>IF(M129="long",((S129-O129)-N129)/10,((O129-S129)-N129)/10)</f>
        <v>244.6</v>
      </c>
      <c r="W129" s="19">
        <f>-T129+(Q$3/10)</f>
        <v>-4.3</v>
      </c>
      <c r="X129" s="19">
        <f>U129+(Q$3/10)</f>
        <v>244.6</v>
      </c>
      <c r="Y129" s="7">
        <f>IF(AND(M129="long",R129&lt;Q129),1, )</f>
        <v>1</v>
      </c>
      <c r="Z129" s="7">
        <f>IF(AND(M129="short",R129&gt;Q129),1, )</f>
        <v>0</v>
      </c>
      <c r="AA129" s="7">
        <f>Y129+Z129</f>
        <v>1</v>
      </c>
      <c r="AB129" s="7">
        <f>IF(OR(I129=1,K129=1),0,L129*AA129)</f>
        <v>1</v>
      </c>
      <c r="AC129" s="19">
        <f>IF(W129&lt;=-AC$3,-AC$3,0)</f>
        <v>0</v>
      </c>
      <c r="AD129" s="7">
        <f t="shared" si="10"/>
        <v>0</v>
      </c>
      <c r="AE129" s="19">
        <f>IF(AND(AC129=0,U129&gt;=AE$3-(N129/10)),0,-AC$3*AA129)</f>
        <v>0</v>
      </c>
      <c r="AF129" s="19">
        <f>IF(AND(AC129=0,X129&gt;AF$3),AF$3*AA129,AE129*AA129)</f>
        <v>10</v>
      </c>
      <c r="AG129" s="19">
        <f>AG128+AF129</f>
        <v>-6</v>
      </c>
      <c r="AH129" s="7">
        <f>IF(AF129&gt;0,1, )</f>
        <v>1</v>
      </c>
      <c r="AI129" s="19">
        <f>IF(I129=1,AF129,)</f>
        <v>0</v>
      </c>
      <c r="AJ129" s="19">
        <f>IF(K129=1,AF129, )</f>
        <v>0</v>
      </c>
      <c r="AK129" s="19">
        <f>IF(L129=1, ,AF129)</f>
        <v>0</v>
      </c>
      <c r="AL129" s="19">
        <f>AB129*AF129</f>
        <v>10</v>
      </c>
      <c r="AM129" s="19">
        <f>AM128+AL129</f>
        <v>132</v>
      </c>
      <c r="AN129" s="20">
        <f>IF(AL129&gt;0,1, )</f>
        <v>1</v>
      </c>
      <c r="AP129" s="12">
        <f>IF(B129=B128,AP128,AS128*AP$3)</f>
        <v>390.53999999999996</v>
      </c>
      <c r="AQ129" s="12">
        <f>INT(AP129/AQ$3)</f>
        <v>32</v>
      </c>
      <c r="AR129" s="12">
        <f>AL129*AQ129</f>
        <v>320</v>
      </c>
      <c r="AS129" s="12">
        <f>AS128+AR129</f>
        <v>13338</v>
      </c>
      <c r="AT129" s="12">
        <f>MAX(AS$4:AS129)</f>
        <v>13480</v>
      </c>
      <c r="AU129" s="8">
        <f>(AS129-AT129)/AT129</f>
        <v>-1.0534124629080118E-2</v>
      </c>
      <c r="AW129" s="20">
        <v>112050</v>
      </c>
      <c r="AX129" s="20">
        <v>114819</v>
      </c>
      <c r="AY129" s="12">
        <f>IF(M129="long",((Q129-AW129)+N129)/10,((AW129-Q129)+N129)/10)</f>
        <v>4.4000000000000004</v>
      </c>
      <c r="AZ129" s="20">
        <f>IF(AY129&gt;=(N129/10),1, )</f>
        <v>1</v>
      </c>
      <c r="BA129" s="12">
        <f>IF(AY129&gt;BA$3,BA$3,AY129*AZ129)</f>
        <v>4.4000000000000004</v>
      </c>
      <c r="BB129" s="12">
        <f>IF(M129="long",((AX129-Q129)-N129)/10*AZ129,((Q129-AX129)-N129)/10*AZ129)</f>
        <v>272.5</v>
      </c>
      <c r="BC129" s="12">
        <f>IF(AND(BA129&lt;BA$3,BB129&gt;BC$3),BC$3,-BA129)</f>
        <v>20</v>
      </c>
      <c r="BD129" s="12">
        <f>BD128+BC129</f>
        <v>159.60000000000011</v>
      </c>
      <c r="BE129" s="12">
        <f>BC129*I129</f>
        <v>0</v>
      </c>
      <c r="BF129" s="12">
        <f>K129*BC129</f>
        <v>0</v>
      </c>
      <c r="BG129" s="12">
        <f>AB129*BC129</f>
        <v>20</v>
      </c>
      <c r="BH129" s="12">
        <f>BH128+BG129</f>
        <v>386.69999999999993</v>
      </c>
      <c r="BJ129" s="20">
        <f t="shared" si="11"/>
        <v>0</v>
      </c>
      <c r="BK129" s="12">
        <f t="shared" si="12"/>
        <v>0</v>
      </c>
      <c r="BM129" s="12">
        <f t="shared" si="13"/>
        <v>2435.5699999999997</v>
      </c>
      <c r="BN129" s="12">
        <f t="shared" si="14"/>
        <v>121</v>
      </c>
      <c r="BO129" s="12">
        <f t="shared" si="15"/>
        <v>2420</v>
      </c>
      <c r="BP129" s="12">
        <f t="shared" si="16"/>
        <v>26775.699999999997</v>
      </c>
      <c r="BQ129" s="12">
        <f>MAX(BP$4:BP129)</f>
        <v>29846.3</v>
      </c>
      <c r="BR129" s="8">
        <f t="shared" si="17"/>
        <v>-0.10288042403916071</v>
      </c>
      <c r="BS129" s="20">
        <f t="shared" si="18"/>
        <v>1</v>
      </c>
      <c r="BT129" s="20">
        <f t="shared" si="19"/>
        <v>0</v>
      </c>
    </row>
    <row r="130" spans="1:72" x14ac:dyDescent="0.3">
      <c r="A130" s="1">
        <v>42704</v>
      </c>
      <c r="B130" s="1">
        <v>42704</v>
      </c>
      <c r="C130" s="1" t="s">
        <v>44</v>
      </c>
      <c r="D130" s="3">
        <v>520</v>
      </c>
      <c r="E130" s="3">
        <v>-200</v>
      </c>
      <c r="F130" s="3">
        <f>D130+E130</f>
        <v>320</v>
      </c>
      <c r="G130" s="20">
        <f>B130-A130</f>
        <v>0</v>
      </c>
      <c r="H130" s="3" t="s">
        <v>37</v>
      </c>
      <c r="L130" s="20">
        <f>IF(AND(F130&gt;=L$3,F130&lt;=L$4),0,1)</f>
        <v>1</v>
      </c>
      <c r="M130" s="20" t="s">
        <v>21</v>
      </c>
      <c r="N130" s="20">
        <v>8</v>
      </c>
      <c r="O130" s="20">
        <v>74650</v>
      </c>
      <c r="P130" s="20">
        <f>IF(M130="short",O130,O130+N130)</f>
        <v>74658</v>
      </c>
      <c r="Q130" s="20">
        <f>IF(M130="short",P130+Q$3,P130-Q$3)</f>
        <v>74658</v>
      </c>
      <c r="R130" s="20">
        <v>74621</v>
      </c>
      <c r="S130" s="20">
        <v>74878</v>
      </c>
      <c r="T130" s="19">
        <f>IF(M130="short",((R130-P130)+N130)/10,((P130-R130)+N130)/10)</f>
        <v>4.5</v>
      </c>
      <c r="U130" s="19">
        <f>IF(M130="long",((S130-O130)-N130)/10,((O130-S130)-N130)/10)</f>
        <v>22</v>
      </c>
      <c r="W130" s="19">
        <f>-T130+(Q$3/10)</f>
        <v>-4.5</v>
      </c>
      <c r="X130" s="19">
        <f>U130+(Q$3/10)</f>
        <v>22</v>
      </c>
      <c r="Y130" s="7">
        <f>IF(AND(M130="long",R130&lt;Q130),1, )</f>
        <v>1</v>
      </c>
      <c r="Z130" s="7">
        <f>IF(AND(M130="short",R130&gt;Q130),1, )</f>
        <v>0</v>
      </c>
      <c r="AA130" s="7">
        <f>Y130+Z130</f>
        <v>1</v>
      </c>
      <c r="AB130" s="7">
        <f>IF(OR(I130=1,K130=1),0,L130*AA130)</f>
        <v>1</v>
      </c>
      <c r="AC130" s="19">
        <f>IF(W130&lt;=-AC$3,-AC$3,0)</f>
        <v>0</v>
      </c>
      <c r="AD130" s="7">
        <f t="shared" si="10"/>
        <v>0</v>
      </c>
      <c r="AE130" s="19">
        <f>IF(AND(AC130=0,U130&gt;=AE$3-(N130/10)),0,-AC$3*AA130)</f>
        <v>0</v>
      </c>
      <c r="AF130" s="19">
        <f>IF(AND(AC130=0,X130&gt;AF$3),AF$3*AA130,AE130*AA130)</f>
        <v>10</v>
      </c>
      <c r="AG130" s="19">
        <f>AG129+AF130</f>
        <v>4</v>
      </c>
      <c r="AH130" s="7">
        <f>IF(AF130&gt;0,1, )</f>
        <v>1</v>
      </c>
      <c r="AI130" s="19">
        <f>IF(I130=1,AF130,)</f>
        <v>0</v>
      </c>
      <c r="AJ130" s="19">
        <f>IF(K130=1,AF130, )</f>
        <v>0</v>
      </c>
      <c r="AK130" s="19">
        <f>IF(L130=1, ,AF130)</f>
        <v>0</v>
      </c>
      <c r="AL130" s="19">
        <f>AB130*AF130</f>
        <v>10</v>
      </c>
      <c r="AM130" s="19">
        <f>AM129+AL130</f>
        <v>142</v>
      </c>
      <c r="AN130" s="20">
        <f>IF(AL130&gt;0,1, )</f>
        <v>1</v>
      </c>
      <c r="AP130" s="12">
        <f>IF(B130=B129,AP129,AS129*AP$3)</f>
        <v>390.53999999999996</v>
      </c>
      <c r="AQ130" s="12">
        <f>INT(AP130/AQ$3)</f>
        <v>32</v>
      </c>
      <c r="AR130" s="12">
        <f>AL130*AQ130</f>
        <v>320</v>
      </c>
      <c r="AS130" s="12">
        <f>AS129+AR130</f>
        <v>13658</v>
      </c>
      <c r="AT130" s="12">
        <f>MAX(AS$4:AS130)</f>
        <v>13658</v>
      </c>
      <c r="AU130" s="8">
        <f>(AS130-AT130)/AT130</f>
        <v>0</v>
      </c>
      <c r="AW130" s="20">
        <v>74622</v>
      </c>
      <c r="AX130" s="20">
        <v>74738</v>
      </c>
      <c r="AY130" s="12">
        <f>IF(M130="long",((Q130-AW130)+N130)/10,((AW130-Q130)+N130)/10)</f>
        <v>4.4000000000000004</v>
      </c>
      <c r="AZ130" s="20">
        <f>IF(AY130&gt;=(N130/10),1, )</f>
        <v>1</v>
      </c>
      <c r="BA130" s="12">
        <f>IF(AY130&gt;BA$3,BA$3,AY130*AZ130)</f>
        <v>4.4000000000000004</v>
      </c>
      <c r="BB130" s="12">
        <f>IF(M130="long",((AX130-Q130)-N130)/10*AZ130,((Q130-AX130)-N130)/10*AZ130)</f>
        <v>7.2</v>
      </c>
      <c r="BC130" s="12">
        <f>IF(AND(BA130&lt;BA$3,BB130&gt;BC$3),BC$3,-BA130)</f>
        <v>-4.4000000000000004</v>
      </c>
      <c r="BD130" s="12">
        <f>BD129+BC130</f>
        <v>155.2000000000001</v>
      </c>
      <c r="BE130" s="12">
        <f>BC130*I130</f>
        <v>0</v>
      </c>
      <c r="BF130" s="12">
        <f>K130*BC130</f>
        <v>0</v>
      </c>
      <c r="BG130" s="12">
        <f>AB130*BC130</f>
        <v>-4.4000000000000004</v>
      </c>
      <c r="BH130" s="12">
        <f>BH129+BG130</f>
        <v>382.29999999999995</v>
      </c>
      <c r="BJ130" s="20">
        <f t="shared" si="11"/>
        <v>1</v>
      </c>
      <c r="BK130" s="12">
        <f t="shared" si="12"/>
        <v>-4.4000000000000004</v>
      </c>
      <c r="BM130" s="12">
        <f t="shared" si="13"/>
        <v>2435.5699999999997</v>
      </c>
      <c r="BN130" s="12">
        <f t="shared" si="14"/>
        <v>121</v>
      </c>
      <c r="BO130" s="12">
        <f t="shared" si="15"/>
        <v>-532.40000000000009</v>
      </c>
      <c r="BP130" s="12">
        <f t="shared" si="16"/>
        <v>26243.299999999996</v>
      </c>
      <c r="BQ130" s="12">
        <f>MAX(BP$4:BP130)</f>
        <v>29846.3</v>
      </c>
      <c r="BR130" s="8">
        <f t="shared" si="17"/>
        <v>-0.12071848101774772</v>
      </c>
      <c r="BS130" s="20">
        <f t="shared" si="18"/>
        <v>0</v>
      </c>
      <c r="BT130" s="20">
        <f t="shared" si="19"/>
        <v>-4.4000000000000004</v>
      </c>
    </row>
    <row r="131" spans="1:72" x14ac:dyDescent="0.3">
      <c r="A131" s="1">
        <v>42703</v>
      </c>
      <c r="B131" s="1">
        <v>42704</v>
      </c>
      <c r="C131" s="1" t="s">
        <v>44</v>
      </c>
      <c r="D131" s="3">
        <v>620</v>
      </c>
      <c r="E131" s="3">
        <v>-200</v>
      </c>
      <c r="F131" s="3">
        <f>D131+E131</f>
        <v>420</v>
      </c>
      <c r="G131" s="20">
        <f>B131-A131</f>
        <v>1</v>
      </c>
      <c r="H131" s="3" t="s">
        <v>38</v>
      </c>
      <c r="L131" s="20">
        <f>IF(AND(F131&gt;=L$3,F131&lt;=L$4),0,1)</f>
        <v>1</v>
      </c>
      <c r="M131" s="20" t="s">
        <v>20</v>
      </c>
      <c r="N131" s="20">
        <v>7</v>
      </c>
      <c r="O131" s="20">
        <v>112920</v>
      </c>
      <c r="P131" s="20">
        <f>IF(M131="short",O131,O131+N131)</f>
        <v>112920</v>
      </c>
      <c r="Q131" s="20">
        <f>IF(M131="short",P131+Q$3,P131-Q$3)</f>
        <v>112920</v>
      </c>
      <c r="R131" s="20">
        <v>112952</v>
      </c>
      <c r="S131" s="20">
        <v>112583</v>
      </c>
      <c r="T131" s="19">
        <f>IF(M131="short",((R131-P131)+N131)/10,((P131-R131)+N131)/10)</f>
        <v>3.9</v>
      </c>
      <c r="U131" s="19">
        <f>IF(M131="long",((S131-O131)-N131)/10,((O131-S131)-N131)/10)</f>
        <v>33</v>
      </c>
      <c r="W131" s="19">
        <f>-T131+(Q$3/10)</f>
        <v>-3.9</v>
      </c>
      <c r="X131" s="19">
        <f>U131+(Q$3/10)</f>
        <v>33</v>
      </c>
      <c r="Y131" s="7">
        <f>IF(AND(M131="long",R131&lt;Q131),1, )</f>
        <v>0</v>
      </c>
      <c r="Z131" s="7">
        <f>IF(AND(M131="short",R131&gt;Q131),1, )</f>
        <v>1</v>
      </c>
      <c r="AA131" s="7">
        <f>Y131+Z131</f>
        <v>1</v>
      </c>
      <c r="AB131" s="7">
        <f>IF(OR(I131=1,K131=1),0,L131*AA131)</f>
        <v>1</v>
      </c>
      <c r="AC131" s="19">
        <f>IF(W131&lt;=-AC$3,-AC$3,0)</f>
        <v>0</v>
      </c>
      <c r="AD131" s="7">
        <f t="shared" si="10"/>
        <v>0</v>
      </c>
      <c r="AE131" s="19">
        <f>IF(AND(AC131=0,U131&gt;=AE$3-(N131/10)),0,-AC$3*AA131)</f>
        <v>0</v>
      </c>
      <c r="AF131" s="19">
        <f>IF(AND(AC131=0,X131&gt;AF$3),AF$3*AA131,AE131*AA131)</f>
        <v>10</v>
      </c>
      <c r="AG131" s="19">
        <f>AG130+AF131</f>
        <v>14</v>
      </c>
      <c r="AH131" s="7">
        <f>IF(AF131&gt;0,1, )</f>
        <v>1</v>
      </c>
      <c r="AI131" s="19">
        <f>IF(I131=1,AF131,)</f>
        <v>0</v>
      </c>
      <c r="AJ131" s="19">
        <f>IF(K131=1,AF131, )</f>
        <v>0</v>
      </c>
      <c r="AK131" s="19">
        <f>IF(L131=1, ,AF131)</f>
        <v>0</v>
      </c>
      <c r="AL131" s="19">
        <f>AB131*AF131</f>
        <v>10</v>
      </c>
      <c r="AM131" s="19">
        <f>AM130+AL131</f>
        <v>152</v>
      </c>
      <c r="AN131" s="20">
        <f>IF(AL131&gt;0,1, )</f>
        <v>1</v>
      </c>
      <c r="AP131" s="12">
        <f>IF(B131=B130,AP130,AS130*AP$3)</f>
        <v>390.53999999999996</v>
      </c>
      <c r="AQ131" s="12">
        <f>INT(AP131/AQ$3)</f>
        <v>32</v>
      </c>
      <c r="AR131" s="12">
        <f>AL131*AQ131</f>
        <v>320</v>
      </c>
      <c r="AS131" s="12">
        <f>AS130+AR131</f>
        <v>13978</v>
      </c>
      <c r="AT131" s="12">
        <f>MAX(AS$4:AS131)</f>
        <v>13978</v>
      </c>
      <c r="AU131" s="8">
        <f>(AS131-AT131)/AT131</f>
        <v>0</v>
      </c>
      <c r="AW131" s="20">
        <v>112952</v>
      </c>
      <c r="AX131" s="20">
        <v>112583</v>
      </c>
      <c r="AY131" s="12">
        <f>IF(M131="long",((Q131-AW131)+N131)/10,((AW131-Q131)+N131)/10)</f>
        <v>3.9</v>
      </c>
      <c r="AZ131" s="20">
        <f>IF(AY131&gt;=(N131/10),1, )</f>
        <v>1</v>
      </c>
      <c r="BA131" s="12">
        <f>IF(AY131&gt;BA$3,BA$3,AY131*AZ131)</f>
        <v>3.9</v>
      </c>
      <c r="BB131" s="12">
        <f>IF(M131="long",((AX131-Q131)-N131)/10*AZ131,((Q131-AX131)-N131)/10*AZ131)</f>
        <v>33</v>
      </c>
      <c r="BC131" s="12">
        <f>IF(AND(BA131&lt;BA$3,BB131&gt;BC$3),BC$3,-BA131)</f>
        <v>20</v>
      </c>
      <c r="BD131" s="12">
        <f>BD130+BC131</f>
        <v>175.2000000000001</v>
      </c>
      <c r="BE131" s="12">
        <f>BC131*I131</f>
        <v>0</v>
      </c>
      <c r="BF131" s="12">
        <f>K131*BC131</f>
        <v>0</v>
      </c>
      <c r="BG131" s="12">
        <f>AB131*BC131</f>
        <v>20</v>
      </c>
      <c r="BH131" s="12">
        <f>BH130+BG131</f>
        <v>402.29999999999995</v>
      </c>
      <c r="BJ131" s="20">
        <f t="shared" si="11"/>
        <v>0</v>
      </c>
      <c r="BK131" s="12">
        <f t="shared" si="12"/>
        <v>0</v>
      </c>
      <c r="BM131" s="12">
        <f t="shared" si="13"/>
        <v>2435.5699999999997</v>
      </c>
      <c r="BN131" s="12">
        <f t="shared" si="14"/>
        <v>121</v>
      </c>
      <c r="BO131" s="12">
        <f t="shared" si="15"/>
        <v>2420</v>
      </c>
      <c r="BP131" s="12">
        <f t="shared" si="16"/>
        <v>28663.299999999996</v>
      </c>
      <c r="BQ131" s="12">
        <f>MAX(BP$4:BP131)</f>
        <v>29846.3</v>
      </c>
      <c r="BR131" s="8">
        <f t="shared" si="17"/>
        <v>-3.9636403842352438E-2</v>
      </c>
      <c r="BS131" s="20">
        <f t="shared" si="18"/>
        <v>1</v>
      </c>
      <c r="BT131" s="20">
        <f t="shared" si="19"/>
        <v>0</v>
      </c>
    </row>
    <row r="132" spans="1:72" x14ac:dyDescent="0.3">
      <c r="A132" s="1">
        <v>42704</v>
      </c>
      <c r="B132" s="1">
        <v>42704</v>
      </c>
      <c r="C132" s="1" t="s">
        <v>45</v>
      </c>
      <c r="D132" s="3">
        <v>710</v>
      </c>
      <c r="E132" s="3">
        <v>0</v>
      </c>
      <c r="F132" s="3">
        <f>D132+E132</f>
        <v>710</v>
      </c>
      <c r="G132" s="20">
        <f>B132-A132</f>
        <v>0</v>
      </c>
      <c r="H132" s="3" t="s">
        <v>17</v>
      </c>
      <c r="L132" s="20">
        <f>IF(AND(F132&gt;=L$3,F132&lt;=L$4),0,1)</f>
        <v>1</v>
      </c>
      <c r="M132" s="20" t="s">
        <v>21</v>
      </c>
      <c r="N132" s="20">
        <v>7</v>
      </c>
      <c r="O132" s="20">
        <v>106270</v>
      </c>
      <c r="P132" s="20">
        <f>IF(M132="short",O132,O132+N132)</f>
        <v>106277</v>
      </c>
      <c r="Q132" s="20">
        <f>IF(M132="short",P132+Q$3,P132-Q$3)</f>
        <v>106277</v>
      </c>
      <c r="R132" s="20">
        <v>106188</v>
      </c>
      <c r="S132" s="20">
        <v>106660</v>
      </c>
      <c r="T132" s="19">
        <f>IF(M132="short",((R132-P132)+N132)/10,((P132-R132)+N132)/10)</f>
        <v>9.6</v>
      </c>
      <c r="U132" s="19">
        <f>IF(M132="long",((S132-O132)-N132)/10,((O132-S132)-N132)/10)</f>
        <v>38.299999999999997</v>
      </c>
      <c r="W132" s="19">
        <f>-T132+(Q$3/10)</f>
        <v>-9.6</v>
      </c>
      <c r="X132" s="19">
        <f>U132+(Q$3/10)</f>
        <v>38.299999999999997</v>
      </c>
      <c r="Y132" s="7">
        <f>IF(AND(M132="long",R132&lt;Q132),1, )</f>
        <v>1</v>
      </c>
      <c r="Z132" s="7">
        <f>IF(AND(M132="short",R132&gt;Q132),1, )</f>
        <v>0</v>
      </c>
      <c r="AA132" s="7">
        <f>Y132+Z132</f>
        <v>1</v>
      </c>
      <c r="AB132" s="7">
        <f>IF(OR(I132=1,K132=1),0,L132*AA132)</f>
        <v>1</v>
      </c>
      <c r="AC132" s="19">
        <f>IF(W132&lt;=-AC$3,-AC$3,0)</f>
        <v>0</v>
      </c>
      <c r="AD132" s="7">
        <f t="shared" si="10"/>
        <v>0</v>
      </c>
      <c r="AE132" s="19">
        <f>IF(AND(AC132=0,U132&gt;=AE$3-(N132/10)),0,-AC$3*AA132)</f>
        <v>0</v>
      </c>
      <c r="AF132" s="19">
        <f>IF(AND(AC132=0,X132&gt;AF$3),AF$3*AA132,AE132*AA132)</f>
        <v>10</v>
      </c>
      <c r="AG132" s="19">
        <f>AG131+AF132</f>
        <v>24</v>
      </c>
      <c r="AH132" s="7">
        <f>IF(AF132&gt;0,1, )</f>
        <v>1</v>
      </c>
      <c r="AI132" s="19">
        <f>IF(I132=1,AF132,)</f>
        <v>0</v>
      </c>
      <c r="AJ132" s="19">
        <f>IF(K132=1,AF132, )</f>
        <v>0</v>
      </c>
      <c r="AK132" s="19">
        <f>IF(L132=1, ,AF132)</f>
        <v>0</v>
      </c>
      <c r="AL132" s="19">
        <f>AB132*AF132</f>
        <v>10</v>
      </c>
      <c r="AM132" s="19">
        <f>AM131+AL132</f>
        <v>162</v>
      </c>
      <c r="AN132" s="20">
        <f>IF(AL132&gt;0,1, )</f>
        <v>1</v>
      </c>
      <c r="AP132" s="12">
        <f>IF(B132=B131,AP131,AS131*AP$3)</f>
        <v>390.53999999999996</v>
      </c>
      <c r="AQ132" s="12">
        <f>INT(AP132/AQ$3)</f>
        <v>32</v>
      </c>
      <c r="AR132" s="12">
        <f>AL132*AQ132</f>
        <v>320</v>
      </c>
      <c r="AS132" s="12">
        <f>AS131+AR132</f>
        <v>14298</v>
      </c>
      <c r="AT132" s="12">
        <f>MAX(AS$4:AS132)</f>
        <v>14298</v>
      </c>
      <c r="AU132" s="8">
        <f>(AS132-AT132)/AT132</f>
        <v>0</v>
      </c>
      <c r="AW132" s="20">
        <v>106269</v>
      </c>
      <c r="AX132" s="20">
        <v>106410</v>
      </c>
      <c r="AY132" s="12">
        <f>IF(M132="long",((Q132-AW132)+N132)/10,((AW132-Q132)+N132)/10)</f>
        <v>1.5</v>
      </c>
      <c r="AZ132" s="20">
        <f>IF(AY132&gt;=(N132/10),1, )</f>
        <v>1</v>
      </c>
      <c r="BA132" s="12">
        <f>IF(AY132&gt;BA$3,BA$3,AY132*AZ132)</f>
        <v>1.5</v>
      </c>
      <c r="BB132" s="12">
        <f>IF(M132="long",((AX132-Q132)-N132)/10*AZ132,((Q132-AX132)-N132)/10*AZ132)</f>
        <v>12.6</v>
      </c>
      <c r="BC132" s="12">
        <f>IF(AND(BA132&lt;BA$3,BB132&gt;BC$3),BC$3,-BA132)</f>
        <v>-1.5</v>
      </c>
      <c r="BD132" s="12">
        <f>BD131+BC132</f>
        <v>173.7000000000001</v>
      </c>
      <c r="BE132" s="12">
        <f>BC132*I132</f>
        <v>0</v>
      </c>
      <c r="BF132" s="12">
        <f>K132*BC132</f>
        <v>0</v>
      </c>
      <c r="BG132" s="12">
        <f>AB132*BC132</f>
        <v>-1.5</v>
      </c>
      <c r="BH132" s="12">
        <f>BH131+BG132</f>
        <v>400.79999999999995</v>
      </c>
      <c r="BJ132" s="20">
        <f t="shared" si="11"/>
        <v>1</v>
      </c>
      <c r="BK132" s="12">
        <f t="shared" si="12"/>
        <v>-1.5</v>
      </c>
      <c r="BM132" s="12">
        <f t="shared" si="13"/>
        <v>2435.5699999999997</v>
      </c>
      <c r="BN132" s="12">
        <f t="shared" si="14"/>
        <v>121</v>
      </c>
      <c r="BO132" s="12">
        <f t="shared" si="15"/>
        <v>-181.5</v>
      </c>
      <c r="BP132" s="12">
        <f t="shared" si="16"/>
        <v>28481.799999999996</v>
      </c>
      <c r="BQ132" s="12">
        <f>MAX(BP$4:BP132)</f>
        <v>29846.3</v>
      </c>
      <c r="BR132" s="8">
        <f t="shared" si="17"/>
        <v>-4.5717559630507089E-2</v>
      </c>
      <c r="BS132" s="20">
        <f t="shared" si="18"/>
        <v>0</v>
      </c>
      <c r="BT132" s="20">
        <f t="shared" si="19"/>
        <v>-1.5</v>
      </c>
    </row>
    <row r="133" spans="1:72" x14ac:dyDescent="0.3">
      <c r="A133" s="1">
        <v>42704</v>
      </c>
      <c r="B133" s="1">
        <v>42704</v>
      </c>
      <c r="C133" s="1" t="s">
        <v>45</v>
      </c>
      <c r="D133" s="3">
        <v>1315</v>
      </c>
      <c r="E133" s="3">
        <v>0</v>
      </c>
      <c r="F133" s="3">
        <f>D133+E133</f>
        <v>1315</v>
      </c>
      <c r="G133" s="20">
        <f>B133-A133</f>
        <v>0</v>
      </c>
      <c r="H133" s="3" t="s">
        <v>17</v>
      </c>
      <c r="K133" s="20">
        <v>1</v>
      </c>
      <c r="L133" s="20">
        <f>IF(AND(F133&gt;=L$3,F133&lt;=L$4),0,1)</f>
        <v>1</v>
      </c>
      <c r="M133" s="20" t="s">
        <v>21</v>
      </c>
      <c r="N133" s="20">
        <v>7</v>
      </c>
      <c r="O133" s="20">
        <v>106130</v>
      </c>
      <c r="P133" s="20">
        <f>IF(M133="short",O133,O133+N133)</f>
        <v>106137</v>
      </c>
      <c r="Q133" s="20">
        <f>IF(M133="short",P133+Q$3,P133-Q$3)</f>
        <v>106137</v>
      </c>
      <c r="R133" s="20">
        <v>106113</v>
      </c>
      <c r="S133" s="20">
        <v>106533</v>
      </c>
      <c r="T133" s="19">
        <f>IF(M133="short",((R133-P133)+N133)/10,((P133-R133)+N133)/10)</f>
        <v>3.1</v>
      </c>
      <c r="U133" s="19">
        <f>IF(M133="long",((S133-O133)-N133)/10,((O133-S133)-N133)/10)</f>
        <v>39.6</v>
      </c>
      <c r="W133" s="19">
        <f>-T133+(Q$3/10)</f>
        <v>-3.1</v>
      </c>
      <c r="X133" s="19">
        <f>U133+(Q$3/10)</f>
        <v>39.6</v>
      </c>
      <c r="Y133" s="7">
        <f>IF(AND(M133="long",R133&lt;Q133),1, )</f>
        <v>1</v>
      </c>
      <c r="Z133" s="7">
        <f>IF(AND(M133="short",R133&gt;Q133),1, )</f>
        <v>0</v>
      </c>
      <c r="AA133" s="7">
        <f>Y133+Z133</f>
        <v>1</v>
      </c>
      <c r="AB133" s="7">
        <f>IF(OR(I133=1,K133=1),0,L133*AA133)</f>
        <v>0</v>
      </c>
      <c r="AC133" s="19">
        <f>IF(W133&lt;=-AC$3,-AC$3,0)</f>
        <v>0</v>
      </c>
      <c r="AD133" s="7">
        <f t="shared" si="10"/>
        <v>1</v>
      </c>
      <c r="AE133" s="19">
        <f>IF(AND(AC133=0,U133&gt;=AE$3-(N133/10)),0,-AC$3*AA133)</f>
        <v>0</v>
      </c>
      <c r="AF133" s="19">
        <f>IF(AND(AC133=0,X133&gt;AF$3),AF$3*AA133,AE133*AA133)</f>
        <v>10</v>
      </c>
      <c r="AG133" s="19">
        <f>AG132+AF133</f>
        <v>34</v>
      </c>
      <c r="AH133" s="7">
        <f>IF(AF133&gt;0,1, )</f>
        <v>1</v>
      </c>
      <c r="AI133" s="19">
        <f>IF(I133=1,AF133,)</f>
        <v>0</v>
      </c>
      <c r="AJ133" s="19">
        <f>IF(K133=1,AF133, )</f>
        <v>10</v>
      </c>
      <c r="AK133" s="19">
        <f>IF(L133=1, ,AF133)</f>
        <v>0</v>
      </c>
      <c r="AL133" s="19">
        <f>AB133*AF133</f>
        <v>0</v>
      </c>
      <c r="AM133" s="19">
        <f>AM132+AL133</f>
        <v>162</v>
      </c>
      <c r="AN133" s="20">
        <f>IF(AL133&gt;0,1, )</f>
        <v>0</v>
      </c>
      <c r="AP133" s="12">
        <f>IF(B133=B132,AP132,AS132*AP$3)</f>
        <v>390.53999999999996</v>
      </c>
      <c r="AQ133" s="12">
        <f>INT(AP133/AQ$3)</f>
        <v>32</v>
      </c>
      <c r="AR133" s="12">
        <f>AL133*AQ133</f>
        <v>0</v>
      </c>
      <c r="AS133" s="12">
        <f>AS132+AR133</f>
        <v>14298</v>
      </c>
      <c r="AT133" s="12">
        <f>MAX(AS$4:AS133)</f>
        <v>14298</v>
      </c>
      <c r="AU133" s="8">
        <f>(AS133-AT133)/AT133</f>
        <v>0</v>
      </c>
      <c r="AW133" s="20">
        <v>106113</v>
      </c>
      <c r="AX133" s="20">
        <v>106533</v>
      </c>
      <c r="AY133" s="12">
        <f>IF(M133="long",((Q133-AW133)+N133)/10,((AW133-Q133)+N133)/10)</f>
        <v>3.1</v>
      </c>
      <c r="AZ133" s="20">
        <f>IF(AY133&gt;=(N133/10),1, )</f>
        <v>1</v>
      </c>
      <c r="BA133" s="12">
        <f>IF(AY133&gt;BA$3,BA$3,AY133*AZ133)</f>
        <v>3.1</v>
      </c>
      <c r="BB133" s="12">
        <f>IF(M133="long",((AX133-Q133)-N133)/10*AZ133,((Q133-AX133)-N133)/10*AZ133)</f>
        <v>38.9</v>
      </c>
      <c r="BC133" s="12">
        <f>IF(AND(BA133&lt;BA$3,BB133&gt;BC$3),BC$3,-BA133)</f>
        <v>20</v>
      </c>
      <c r="BD133" s="12">
        <f>BD132+BC133</f>
        <v>193.7000000000001</v>
      </c>
      <c r="BE133" s="12">
        <f>BC133*I133</f>
        <v>0</v>
      </c>
      <c r="BF133" s="12">
        <f>K133*BC133</f>
        <v>20</v>
      </c>
      <c r="BG133" s="12">
        <f>AB133*BC133</f>
        <v>0</v>
      </c>
      <c r="BH133" s="12">
        <f>BH132+BG133</f>
        <v>400.79999999999995</v>
      </c>
      <c r="BJ133" s="20">
        <f t="shared" si="11"/>
        <v>0</v>
      </c>
      <c r="BK133" s="12">
        <f t="shared" si="12"/>
        <v>0</v>
      </c>
      <c r="BM133" s="12">
        <f t="shared" si="13"/>
        <v>2435.5699999999997</v>
      </c>
      <c r="BN133" s="12">
        <f t="shared" si="14"/>
        <v>121</v>
      </c>
      <c r="BO133" s="12">
        <f t="shared" si="15"/>
        <v>0</v>
      </c>
      <c r="BP133" s="12">
        <f t="shared" si="16"/>
        <v>28481.799999999996</v>
      </c>
      <c r="BQ133" s="12">
        <f>MAX(BP$4:BP133)</f>
        <v>29846.3</v>
      </c>
      <c r="BR133" s="8">
        <f t="shared" si="17"/>
        <v>-4.5717559630507089E-2</v>
      </c>
      <c r="BS133" s="20">
        <f t="shared" si="18"/>
        <v>0</v>
      </c>
      <c r="BT133" s="20">
        <f t="shared" si="19"/>
        <v>0</v>
      </c>
    </row>
    <row r="134" spans="1:72" x14ac:dyDescent="0.3">
      <c r="A134" s="1">
        <v>42704</v>
      </c>
      <c r="B134" s="1">
        <v>42704</v>
      </c>
      <c r="C134" s="1" t="s">
        <v>44</v>
      </c>
      <c r="D134" s="3">
        <v>1620</v>
      </c>
      <c r="E134" s="3">
        <v>-200</v>
      </c>
      <c r="F134" s="3">
        <f>D134+E134</f>
        <v>1420</v>
      </c>
      <c r="G134" s="20">
        <f>B134-A134</f>
        <v>0</v>
      </c>
      <c r="H134" s="3" t="s">
        <v>37</v>
      </c>
      <c r="L134" s="20">
        <f>IF(AND(F134&gt;=L$3,F134&lt;=L$4),0,1)</f>
        <v>1</v>
      </c>
      <c r="M134" s="20" t="s">
        <v>21</v>
      </c>
      <c r="N134" s="20">
        <v>8</v>
      </c>
      <c r="O134" s="20">
        <v>74140</v>
      </c>
      <c r="P134" s="20">
        <f>IF(M134="short",O134,O134+N134)</f>
        <v>74148</v>
      </c>
      <c r="Q134" s="20">
        <f>IF(M134="short",P134+Q$3,P134-Q$3)</f>
        <v>74148</v>
      </c>
      <c r="R134" s="20">
        <v>74146</v>
      </c>
      <c r="S134" s="20">
        <v>74328</v>
      </c>
      <c r="T134" s="19">
        <f>IF(M134="short",((R134-P134)+N134)/10,((P134-R134)+N134)/10)</f>
        <v>1</v>
      </c>
      <c r="U134" s="19">
        <f>IF(M134="long",((S134-O134)-N134)/10,((O134-S134)-N134)/10)</f>
        <v>18</v>
      </c>
      <c r="W134" s="19">
        <f>-T134+(Q$3/10)</f>
        <v>-1</v>
      </c>
      <c r="X134" s="19">
        <f>U134+(Q$3/10)</f>
        <v>18</v>
      </c>
      <c r="Y134" s="7">
        <f>IF(AND(M134="long",R134&lt;Q134),1, )</f>
        <v>1</v>
      </c>
      <c r="Z134" s="7">
        <f>IF(AND(M134="short",R134&gt;Q134),1, )</f>
        <v>0</v>
      </c>
      <c r="AA134" s="7">
        <f>Y134+Z134</f>
        <v>1</v>
      </c>
      <c r="AB134" s="7">
        <f>IF(OR(I134=1,K134=1),0,L134*AA134)</f>
        <v>1</v>
      </c>
      <c r="AC134" s="19">
        <f>IF(W134&lt;=-AC$3,-AC$3,0)</f>
        <v>0</v>
      </c>
      <c r="AD134" s="7">
        <f t="shared" ref="AD134:AD197" si="20">IF(AND(K134=1,AA134=1),1, )</f>
        <v>0</v>
      </c>
      <c r="AE134" s="19">
        <f>IF(AND(AC134=0,U134&gt;=AE$3-(N134/10)),0,-AC$3*AA134)</f>
        <v>-12</v>
      </c>
      <c r="AF134" s="19">
        <f>IF(AND(AC134=0,X134&gt;AF$3),AF$3*AA134,AE134*AA134)</f>
        <v>10</v>
      </c>
      <c r="AG134" s="19">
        <f>AG133+AF134</f>
        <v>44</v>
      </c>
      <c r="AH134" s="7">
        <f>IF(AF134&gt;0,1, )</f>
        <v>1</v>
      </c>
      <c r="AI134" s="19">
        <f>IF(I134=1,AF134,)</f>
        <v>0</v>
      </c>
      <c r="AJ134" s="19">
        <f>IF(K134=1,AF134, )</f>
        <v>0</v>
      </c>
      <c r="AK134" s="19">
        <f>IF(L134=1, ,AF134)</f>
        <v>0</v>
      </c>
      <c r="AL134" s="19">
        <f>AB134*AF134</f>
        <v>10</v>
      </c>
      <c r="AM134" s="19">
        <f>AM133+AL134</f>
        <v>172</v>
      </c>
      <c r="AN134" s="20">
        <f>IF(AL134&gt;0,1, )</f>
        <v>1</v>
      </c>
      <c r="AP134" s="12">
        <f>IF(B134=B133,AP133,AS133*AP$3)</f>
        <v>390.53999999999996</v>
      </c>
      <c r="AQ134" s="12">
        <f>INT(AP134/AQ$3)</f>
        <v>32</v>
      </c>
      <c r="AR134" s="12">
        <f>AL134*AQ134</f>
        <v>320</v>
      </c>
      <c r="AS134" s="12">
        <f>AS133+AR134</f>
        <v>14618</v>
      </c>
      <c r="AT134" s="12">
        <f>MAX(AS$4:AS134)</f>
        <v>14618</v>
      </c>
      <c r="AU134" s="8">
        <f>(AS134-AT134)/AT134</f>
        <v>0</v>
      </c>
      <c r="AW134" s="20">
        <v>74146</v>
      </c>
      <c r="AX134" s="20">
        <v>74328</v>
      </c>
      <c r="AY134" s="12">
        <f>IF(M134="long",((Q134-AW134)+N134)/10,((AW134-Q134)+N134)/10)</f>
        <v>1</v>
      </c>
      <c r="AZ134" s="20">
        <f>IF(AY134&gt;=(N134/10),1, )</f>
        <v>1</v>
      </c>
      <c r="BA134" s="12">
        <f>IF(AY134&gt;BA$3,BA$3,AY134*AZ134)</f>
        <v>1</v>
      </c>
      <c r="BB134" s="12">
        <f>IF(M134="long",((AX134-Q134)-N134)/10*AZ134,((Q134-AX134)-N134)/10*AZ134)</f>
        <v>17.2</v>
      </c>
      <c r="BC134" s="12">
        <f>IF(AND(BA134&lt;BA$3,BB134&gt;BC$3),BC$3,-BA134)</f>
        <v>-1</v>
      </c>
      <c r="BD134" s="12">
        <f>BD133+BC134</f>
        <v>192.7000000000001</v>
      </c>
      <c r="BE134" s="12">
        <f>BC134*I134</f>
        <v>0</v>
      </c>
      <c r="BF134" s="12">
        <f>K134*BC134</f>
        <v>0</v>
      </c>
      <c r="BG134" s="12">
        <f>AB134*BC134</f>
        <v>-1</v>
      </c>
      <c r="BH134" s="12">
        <f>BH133+BG134</f>
        <v>399.79999999999995</v>
      </c>
      <c r="BJ134" s="20">
        <f t="shared" ref="BJ134:BJ197" si="21">IF(BC134&lt;0,1, )</f>
        <v>1</v>
      </c>
      <c r="BK134" s="12">
        <f t="shared" ref="BK134:BK197" si="22">IF(BC134&lt;0,BC134, )</f>
        <v>-1</v>
      </c>
      <c r="BM134" s="12">
        <f t="shared" ref="BM134:BM197" si="23">IF(B134=B133,BM133,BP133*BM$3)</f>
        <v>2435.5699999999997</v>
      </c>
      <c r="BN134" s="12">
        <f t="shared" ref="BN134:BN197" si="24">INT(BM134/BN$3)</f>
        <v>121</v>
      </c>
      <c r="BO134" s="12">
        <f t="shared" ref="BO134:BO197" si="25">BG134*BN134</f>
        <v>-121</v>
      </c>
      <c r="BP134" s="12">
        <f t="shared" ref="BP134:BP197" si="26">BP133+BO134</f>
        <v>28360.799999999996</v>
      </c>
      <c r="BQ134" s="12">
        <f>MAX(BP$4:BP134)</f>
        <v>29846.3</v>
      </c>
      <c r="BR134" s="8">
        <f t="shared" ref="BR134:BR197" si="27">(BP134-BQ134)/BQ134</f>
        <v>-4.9771663489276849E-2</v>
      </c>
      <c r="BS134" s="20">
        <f t="shared" ref="BS134:BS197" si="28">IF(BO134&gt;0,1, )</f>
        <v>0</v>
      </c>
      <c r="BT134" s="20">
        <f t="shared" ref="BT134:BT197" si="29">IF(BO134&lt;0,BG134, )</f>
        <v>-1</v>
      </c>
    </row>
    <row r="135" spans="1:72" x14ac:dyDescent="0.3">
      <c r="A135" s="1">
        <v>42702</v>
      </c>
      <c r="B135" s="1">
        <v>42704</v>
      </c>
      <c r="C135" s="1" t="s">
        <v>44</v>
      </c>
      <c r="D135" s="3">
        <v>1755</v>
      </c>
      <c r="E135" s="3">
        <v>-200</v>
      </c>
      <c r="F135" s="3">
        <f>D135+E135</f>
        <v>1555</v>
      </c>
      <c r="G135" s="20">
        <f>B135-A135</f>
        <v>2</v>
      </c>
      <c r="H135" s="3" t="s">
        <v>38</v>
      </c>
      <c r="I135" s="20">
        <v>1</v>
      </c>
      <c r="J135" s="20">
        <v>33</v>
      </c>
      <c r="L135" s="20">
        <f>IF(AND(F135&gt;=L$3,F135&lt;=L$4),0,1)</f>
        <v>1</v>
      </c>
      <c r="M135" s="20" t="s">
        <v>20</v>
      </c>
      <c r="N135" s="20">
        <v>7</v>
      </c>
      <c r="O135" s="20">
        <v>113790</v>
      </c>
      <c r="P135" s="20">
        <f>IF(M135="short",O135,O135+N135)</f>
        <v>113790</v>
      </c>
      <c r="Q135" s="20">
        <f>IF(M135="short",P135+Q$3,P135-Q$3)</f>
        <v>113790</v>
      </c>
      <c r="R135" s="20">
        <v>114819</v>
      </c>
      <c r="S135" s="20">
        <v>113826</v>
      </c>
      <c r="T135" s="19">
        <f>IF(M135="short",((R135-P135)+N135)/10,((P135-R135)+N135)/10)</f>
        <v>103.6</v>
      </c>
      <c r="U135" s="19">
        <f>IF(M135="long",((S135-O135)-N135)/10,((O135-S135)-N135)/10)</f>
        <v>-4.3</v>
      </c>
      <c r="W135" s="19">
        <f>-T135+(Q$3/10)</f>
        <v>-103.6</v>
      </c>
      <c r="X135" s="19">
        <f>U135+(Q$3/10)</f>
        <v>-4.3</v>
      </c>
      <c r="Y135" s="7">
        <f>IF(AND(M135="long",R135&lt;Q135),1, )</f>
        <v>0</v>
      </c>
      <c r="Z135" s="7">
        <f>IF(AND(M135="short",R135&gt;Q135),1, )</f>
        <v>1</v>
      </c>
      <c r="AA135" s="7">
        <f>Y135+Z135</f>
        <v>1</v>
      </c>
      <c r="AB135" s="7">
        <f>IF(OR(I135=1,K135=1),0,L135*AA135)</f>
        <v>0</v>
      </c>
      <c r="AC135" s="19">
        <f>IF(W135&lt;=-AC$3,-AC$3,0)</f>
        <v>-12</v>
      </c>
      <c r="AD135" s="7">
        <f t="shared" si="20"/>
        <v>0</v>
      </c>
      <c r="AE135" s="19">
        <f>IF(AND(AC135=0,U135&gt;=AE$3-(N135/10)),0,-AC$3*AA135)</f>
        <v>-12</v>
      </c>
      <c r="AF135" s="19">
        <f>IF(AND(AC135=0,X135&gt;AF$3),AF$3*AA135,AE135*AA135)</f>
        <v>-12</v>
      </c>
      <c r="AG135" s="19">
        <f>AG134+AF135</f>
        <v>32</v>
      </c>
      <c r="AH135" s="7">
        <f>IF(AF135&gt;0,1, )</f>
        <v>0</v>
      </c>
      <c r="AI135" s="19">
        <f>IF(I135=1,AF135,)</f>
        <v>-12</v>
      </c>
      <c r="AJ135" s="19">
        <f>IF(K135=1,AF135, )</f>
        <v>0</v>
      </c>
      <c r="AK135" s="19">
        <f>IF(L135=1, ,AF135)</f>
        <v>0</v>
      </c>
      <c r="AL135" s="19">
        <f>AB135*AF135</f>
        <v>0</v>
      </c>
      <c r="AM135" s="19">
        <f>AM134+AL135</f>
        <v>172</v>
      </c>
      <c r="AN135" s="20">
        <f>IF(AL135&gt;0,1, )</f>
        <v>0</v>
      </c>
      <c r="AP135" s="12">
        <f>IF(B135=B134,AP134,AS134*AP$3)</f>
        <v>390.53999999999996</v>
      </c>
      <c r="AQ135" s="12">
        <f>INT(AP135/AQ$3)</f>
        <v>32</v>
      </c>
      <c r="AR135" s="12">
        <f>AL135*AQ135</f>
        <v>0</v>
      </c>
      <c r="AS135" s="12">
        <f>AS134+AR135</f>
        <v>14618</v>
      </c>
      <c r="AT135" s="12">
        <f>MAX(AS$4:AS135)</f>
        <v>14618</v>
      </c>
      <c r="AU135" s="8">
        <f>(AS135-AT135)/AT135</f>
        <v>0</v>
      </c>
      <c r="AW135" s="20">
        <v>114818</v>
      </c>
      <c r="AX135" s="20">
        <v>112871</v>
      </c>
      <c r="AY135" s="12">
        <f>IF(M135="long",((Q135-AW135)+N135)/10,((AW135-Q135)+N135)/10)</f>
        <v>103.5</v>
      </c>
      <c r="AZ135" s="20">
        <f>IF(AY135&gt;=(N135/10),1, )</f>
        <v>1</v>
      </c>
      <c r="BA135" s="12">
        <f>IF(AY135&gt;BA$3,BA$3,AY135*AZ135)</f>
        <v>20</v>
      </c>
      <c r="BB135" s="12">
        <f>IF(M135="long",((AX135-Q135)-N135)/10*AZ135,((Q135-AX135)-N135)/10*AZ135)</f>
        <v>91.2</v>
      </c>
      <c r="BC135" s="12">
        <f>IF(AND(BA135&lt;BA$3,BB135&gt;BC$3),BC$3,-BA135)</f>
        <v>-20</v>
      </c>
      <c r="BD135" s="12">
        <f>BD134+BC135</f>
        <v>172.7000000000001</v>
      </c>
      <c r="BE135" s="12">
        <f>BC135*I135</f>
        <v>-20</v>
      </c>
      <c r="BF135" s="12">
        <f>K135*BC135</f>
        <v>0</v>
      </c>
      <c r="BG135" s="12">
        <f>AB135*BC135</f>
        <v>0</v>
      </c>
      <c r="BH135" s="12">
        <f>BH134+BG135</f>
        <v>399.79999999999995</v>
      </c>
      <c r="BJ135" s="20">
        <f t="shared" si="21"/>
        <v>1</v>
      </c>
      <c r="BK135" s="12">
        <f t="shared" si="22"/>
        <v>-20</v>
      </c>
      <c r="BM135" s="12">
        <f t="shared" si="23"/>
        <v>2435.5699999999997</v>
      </c>
      <c r="BN135" s="12">
        <f t="shared" si="24"/>
        <v>121</v>
      </c>
      <c r="BO135" s="12">
        <f t="shared" si="25"/>
        <v>0</v>
      </c>
      <c r="BP135" s="12">
        <f t="shared" si="26"/>
        <v>28360.799999999996</v>
      </c>
      <c r="BQ135" s="12">
        <f>MAX(BP$4:BP135)</f>
        <v>29846.3</v>
      </c>
      <c r="BR135" s="8">
        <f t="shared" si="27"/>
        <v>-4.9771663489276849E-2</v>
      </c>
      <c r="BS135" s="20">
        <f t="shared" si="28"/>
        <v>0</v>
      </c>
      <c r="BT135" s="20">
        <f t="shared" si="29"/>
        <v>0</v>
      </c>
    </row>
    <row r="136" spans="1:72" x14ac:dyDescent="0.3">
      <c r="A136" s="1">
        <v>42699</v>
      </c>
      <c r="B136" s="1">
        <v>42704</v>
      </c>
      <c r="C136" s="1" t="s">
        <v>44</v>
      </c>
      <c r="D136" s="3">
        <v>1805</v>
      </c>
      <c r="E136" s="3">
        <v>-200</v>
      </c>
      <c r="F136" s="3">
        <f>D136+E136</f>
        <v>1605</v>
      </c>
      <c r="G136" s="20">
        <f>B136-A136</f>
        <v>5</v>
      </c>
      <c r="H136" s="3" t="s">
        <v>37</v>
      </c>
      <c r="L136" s="20">
        <f>IF(AND(F136&gt;=L$3,F136&lt;=L$4),0,1)</f>
        <v>1</v>
      </c>
      <c r="M136" s="20" t="s">
        <v>21</v>
      </c>
      <c r="N136" s="20">
        <v>8</v>
      </c>
      <c r="O136" s="20">
        <v>73760</v>
      </c>
      <c r="P136" s="20">
        <f>IF(M136="short",O136,O136+N136)</f>
        <v>73768</v>
      </c>
      <c r="Q136" s="20">
        <f>IF(M136="short",P136+Q$3,P136-Q$3)</f>
        <v>73768</v>
      </c>
      <c r="R136" s="20">
        <v>73733</v>
      </c>
      <c r="S136" s="20">
        <v>73955</v>
      </c>
      <c r="T136" s="19">
        <f>IF(M136="short",((R136-P136)+N136)/10,((P136-R136)+N136)/10)</f>
        <v>4.3</v>
      </c>
      <c r="U136" s="19">
        <f>IF(M136="long",((S136-O136)-N136)/10,((O136-S136)-N136)/10)</f>
        <v>18.7</v>
      </c>
      <c r="W136" s="19">
        <f>-T136+(Q$3/10)</f>
        <v>-4.3</v>
      </c>
      <c r="X136" s="19">
        <f>U136+(Q$3/10)</f>
        <v>18.7</v>
      </c>
      <c r="Y136" s="7">
        <f>IF(AND(M136="long",R136&lt;Q136),1, )</f>
        <v>1</v>
      </c>
      <c r="Z136" s="7">
        <f>IF(AND(M136="short",R136&gt;Q136),1, )</f>
        <v>0</v>
      </c>
      <c r="AA136" s="7">
        <f>Y136+Z136</f>
        <v>1</v>
      </c>
      <c r="AB136" s="7">
        <f>IF(OR(I136=1,K136=1),0,L136*AA136)</f>
        <v>1</v>
      </c>
      <c r="AC136" s="19">
        <f>IF(W136&lt;=-AC$3,-AC$3,0)</f>
        <v>0</v>
      </c>
      <c r="AD136" s="7">
        <f t="shared" si="20"/>
        <v>0</v>
      </c>
      <c r="AE136" s="19">
        <f>IF(AND(AC136=0,U136&gt;=AE$3-(N136/10)),0,-AC$3*AA136)</f>
        <v>-12</v>
      </c>
      <c r="AF136" s="19">
        <f>IF(AND(AC136=0,X136&gt;AF$3),AF$3*AA136,AE136*AA136)</f>
        <v>10</v>
      </c>
      <c r="AG136" s="19">
        <f>AG135+AF136</f>
        <v>42</v>
      </c>
      <c r="AH136" s="7">
        <f>IF(AF136&gt;0,1, )</f>
        <v>1</v>
      </c>
      <c r="AI136" s="19">
        <f>IF(I136=1,AF136,)</f>
        <v>0</v>
      </c>
      <c r="AJ136" s="19">
        <f>IF(K136=1,AF136, )</f>
        <v>0</v>
      </c>
      <c r="AK136" s="19">
        <f>IF(L136=1, ,AF136)</f>
        <v>0</v>
      </c>
      <c r="AL136" s="19">
        <f>AB136*AF136</f>
        <v>10</v>
      </c>
      <c r="AM136" s="19">
        <f>AM135+AL136</f>
        <v>182</v>
      </c>
      <c r="AN136" s="20">
        <f>IF(AL136&gt;0,1, )</f>
        <v>1</v>
      </c>
      <c r="AP136" s="12">
        <f>IF(B136=B135,AP135,AS135*AP$3)</f>
        <v>390.53999999999996</v>
      </c>
      <c r="AQ136" s="12">
        <f>INT(AP136/AQ$3)</f>
        <v>32</v>
      </c>
      <c r="AR136" s="12">
        <f>AL136*AQ136</f>
        <v>320</v>
      </c>
      <c r="AS136" s="12">
        <f>AS135+AR136</f>
        <v>14938</v>
      </c>
      <c r="AT136" s="12">
        <f>MAX(AS$4:AS136)</f>
        <v>14938</v>
      </c>
      <c r="AU136" s="8">
        <f>(AS136-AT136)/AT136</f>
        <v>0</v>
      </c>
      <c r="AW136" s="20">
        <v>73734</v>
      </c>
      <c r="AX136" s="20">
        <v>74190</v>
      </c>
      <c r="AY136" s="12">
        <f>IF(M136="long",((Q136-AW136)+N136)/10,((AW136-Q136)+N136)/10)</f>
        <v>4.2</v>
      </c>
      <c r="AZ136" s="20">
        <f>IF(AY136&gt;=(N136/10),1, )</f>
        <v>1</v>
      </c>
      <c r="BA136" s="12">
        <f>IF(AY136&gt;BA$3,BA$3,AY136*AZ136)</f>
        <v>4.2</v>
      </c>
      <c r="BB136" s="12">
        <f>IF(M136="long",((AX136-Q136)-N136)/10*AZ136,((Q136-AX136)-N136)/10*AZ136)</f>
        <v>41.4</v>
      </c>
      <c r="BC136" s="12">
        <f>IF(AND(BA136&lt;BA$3,BB136&gt;BC$3),BC$3,-BA136)</f>
        <v>20</v>
      </c>
      <c r="BD136" s="12">
        <f>BD135+BC136</f>
        <v>192.7000000000001</v>
      </c>
      <c r="BE136" s="12">
        <f>BC136*I136</f>
        <v>0</v>
      </c>
      <c r="BF136" s="12">
        <f>K136*BC136</f>
        <v>0</v>
      </c>
      <c r="BG136" s="12">
        <f>AB136*BC136</f>
        <v>20</v>
      </c>
      <c r="BH136" s="12">
        <f>BH135+BG136</f>
        <v>419.79999999999995</v>
      </c>
      <c r="BJ136" s="20">
        <f t="shared" si="21"/>
        <v>0</v>
      </c>
      <c r="BK136" s="12">
        <f t="shared" si="22"/>
        <v>0</v>
      </c>
      <c r="BM136" s="12">
        <f t="shared" si="23"/>
        <v>2435.5699999999997</v>
      </c>
      <c r="BN136" s="12">
        <f t="shared" si="24"/>
        <v>121</v>
      </c>
      <c r="BO136" s="12">
        <f t="shared" si="25"/>
        <v>2420</v>
      </c>
      <c r="BP136" s="12">
        <f t="shared" si="26"/>
        <v>30780.799999999996</v>
      </c>
      <c r="BQ136" s="12">
        <f>MAX(BP$4:BP136)</f>
        <v>30780.799999999996</v>
      </c>
      <c r="BR136" s="8">
        <f t="shared" si="27"/>
        <v>0</v>
      </c>
      <c r="BS136" s="20">
        <f t="shared" si="28"/>
        <v>1</v>
      </c>
      <c r="BT136" s="20">
        <f t="shared" si="29"/>
        <v>0</v>
      </c>
    </row>
    <row r="137" spans="1:72" x14ac:dyDescent="0.3">
      <c r="A137" s="1">
        <v>42703</v>
      </c>
      <c r="B137" s="1">
        <v>42704</v>
      </c>
      <c r="C137" s="1" t="s">
        <v>45</v>
      </c>
      <c r="D137" s="3">
        <v>1615</v>
      </c>
      <c r="E137" s="3">
        <v>0</v>
      </c>
      <c r="F137" s="3">
        <f>D137+E137</f>
        <v>1615</v>
      </c>
      <c r="G137" s="20">
        <f>B137-A137</f>
        <v>1</v>
      </c>
      <c r="H137" s="3" t="s">
        <v>17</v>
      </c>
      <c r="L137" s="20">
        <f>IF(AND(F137&gt;=L$3,F137&lt;=L$4),0,1)</f>
        <v>1</v>
      </c>
      <c r="M137" s="20" t="s">
        <v>21</v>
      </c>
      <c r="N137" s="20">
        <v>7</v>
      </c>
      <c r="O137" s="20">
        <v>105560</v>
      </c>
      <c r="P137" s="20">
        <f>IF(M137="short",O137,O137+N137)</f>
        <v>105567</v>
      </c>
      <c r="Q137" s="20">
        <f>IF(M137="short",P137+Q$3,P137-Q$3)</f>
        <v>105567</v>
      </c>
      <c r="R137" s="20">
        <v>105520</v>
      </c>
      <c r="S137" s="20">
        <v>106388</v>
      </c>
      <c r="T137" s="19">
        <f>IF(M137="short",((R137-P137)+N137)/10,((P137-R137)+N137)/10)</f>
        <v>5.4</v>
      </c>
      <c r="U137" s="19">
        <f>IF(M137="long",((S137-O137)-N137)/10,((O137-S137)-N137)/10)</f>
        <v>82.1</v>
      </c>
      <c r="W137" s="19">
        <f>-T137+(Q$3/10)</f>
        <v>-5.4</v>
      </c>
      <c r="X137" s="19">
        <f>U137+(Q$3/10)</f>
        <v>82.1</v>
      </c>
      <c r="Y137" s="7">
        <f>IF(AND(M137="long",R137&lt;Q137),1, )</f>
        <v>1</v>
      </c>
      <c r="Z137" s="7">
        <f>IF(AND(M137="short",R137&gt;Q137),1, )</f>
        <v>0</v>
      </c>
      <c r="AA137" s="7">
        <f>Y137+Z137</f>
        <v>1</v>
      </c>
      <c r="AB137" s="7">
        <f>IF(OR(I137=1,K137=1),0,L137*AA137)</f>
        <v>1</v>
      </c>
      <c r="AC137" s="19">
        <f>IF(W137&lt;=-AC$3,-AC$3,0)</f>
        <v>0</v>
      </c>
      <c r="AD137" s="7">
        <f t="shared" si="20"/>
        <v>0</v>
      </c>
      <c r="AE137" s="19">
        <f>IF(AND(AC137=0,U137&gt;=AE$3-(N137/10)),0,-AC$3*AA137)</f>
        <v>0</v>
      </c>
      <c r="AF137" s="19">
        <f>IF(AND(AC137=0,X137&gt;AF$3),AF$3*AA137,AE137*AA137)</f>
        <v>10</v>
      </c>
      <c r="AG137" s="19">
        <f>AG136+AF137</f>
        <v>52</v>
      </c>
      <c r="AH137" s="7">
        <f>IF(AF137&gt;0,1, )</f>
        <v>1</v>
      </c>
      <c r="AI137" s="19">
        <f>IF(I137=1,AF137,)</f>
        <v>0</v>
      </c>
      <c r="AJ137" s="19">
        <f>IF(K137=1,AF137, )</f>
        <v>0</v>
      </c>
      <c r="AK137" s="19">
        <f>IF(L137=1, ,AF137)</f>
        <v>0</v>
      </c>
      <c r="AL137" s="19">
        <f>AB137*AF137</f>
        <v>10</v>
      </c>
      <c r="AM137" s="19">
        <f>AM136+AL137</f>
        <v>192</v>
      </c>
      <c r="AN137" s="20">
        <f>IF(AL137&gt;0,1, )</f>
        <v>1</v>
      </c>
      <c r="AP137" s="12">
        <f>IF(B137=B136,AP136,AS136*AP$3)</f>
        <v>390.53999999999996</v>
      </c>
      <c r="AQ137" s="12">
        <f>INT(AP137/AQ$3)</f>
        <v>32</v>
      </c>
      <c r="AR137" s="12">
        <f>AL137*AQ137</f>
        <v>320</v>
      </c>
      <c r="AS137" s="12">
        <f>AS136+AR137</f>
        <v>15258</v>
      </c>
      <c r="AT137" s="12">
        <f>MAX(AS$4:AS137)</f>
        <v>15258</v>
      </c>
      <c r="AU137" s="8">
        <f>(AS137-AT137)/AT137</f>
        <v>0</v>
      </c>
      <c r="AW137" s="20">
        <v>105520</v>
      </c>
      <c r="AX137" s="20">
        <v>106388</v>
      </c>
      <c r="AY137" s="12">
        <f>IF(M137="long",((Q137-AW137)+N137)/10,((AW137-Q137)+N137)/10)</f>
        <v>5.4</v>
      </c>
      <c r="AZ137" s="20">
        <f>IF(AY137&gt;=(N137/10),1, )</f>
        <v>1</v>
      </c>
      <c r="BA137" s="12">
        <f>IF(AY137&gt;BA$3,BA$3,AY137*AZ137)</f>
        <v>5.4</v>
      </c>
      <c r="BB137" s="12">
        <f>IF(M137="long",((AX137-Q137)-N137)/10*AZ137,((Q137-AX137)-N137)/10*AZ137)</f>
        <v>81.400000000000006</v>
      </c>
      <c r="BC137" s="12">
        <f>IF(AND(BA137&lt;BA$3,BB137&gt;BC$3),BC$3,-BA137)</f>
        <v>20</v>
      </c>
      <c r="BD137" s="12">
        <f>BD136+BC137</f>
        <v>212.7000000000001</v>
      </c>
      <c r="BE137" s="12">
        <f>BC137*I137</f>
        <v>0</v>
      </c>
      <c r="BF137" s="12">
        <f>K137*BC137</f>
        <v>0</v>
      </c>
      <c r="BG137" s="12">
        <f>AB137*BC137</f>
        <v>20</v>
      </c>
      <c r="BH137" s="12">
        <f>BH136+BG137</f>
        <v>439.79999999999995</v>
      </c>
      <c r="BJ137" s="20">
        <f t="shared" si="21"/>
        <v>0</v>
      </c>
      <c r="BK137" s="12">
        <f t="shared" si="22"/>
        <v>0</v>
      </c>
      <c r="BM137" s="12">
        <f t="shared" si="23"/>
        <v>2435.5699999999997</v>
      </c>
      <c r="BN137" s="12">
        <f t="shared" si="24"/>
        <v>121</v>
      </c>
      <c r="BO137" s="12">
        <f t="shared" si="25"/>
        <v>2420</v>
      </c>
      <c r="BP137" s="12">
        <f t="shared" si="26"/>
        <v>33200.799999999996</v>
      </c>
      <c r="BQ137" s="12">
        <f>MAX(BP$4:BP137)</f>
        <v>33200.799999999996</v>
      </c>
      <c r="BR137" s="8">
        <f t="shared" si="27"/>
        <v>0</v>
      </c>
      <c r="BS137" s="20">
        <f t="shared" si="28"/>
        <v>1</v>
      </c>
      <c r="BT137" s="20">
        <f t="shared" si="29"/>
        <v>0</v>
      </c>
    </row>
    <row r="138" spans="1:72" x14ac:dyDescent="0.3">
      <c r="A138" s="1">
        <v>42705</v>
      </c>
      <c r="B138" s="1">
        <v>42705</v>
      </c>
      <c r="C138" s="1" t="s">
        <v>44</v>
      </c>
      <c r="D138" s="3">
        <v>1055</v>
      </c>
      <c r="E138" s="3">
        <v>-200</v>
      </c>
      <c r="F138" s="3">
        <f>D138+E138</f>
        <v>855</v>
      </c>
      <c r="G138" s="20">
        <f>B138-A138</f>
        <v>0</v>
      </c>
      <c r="H138" s="3" t="s">
        <v>43</v>
      </c>
      <c r="L138" s="20">
        <f>IF(AND(F138&gt;=L$3,F138&lt;=L$4),0,1)</f>
        <v>1</v>
      </c>
      <c r="M138" s="20" t="s">
        <v>20</v>
      </c>
      <c r="N138" s="20">
        <v>10</v>
      </c>
      <c r="O138" s="20">
        <v>134250</v>
      </c>
      <c r="P138" s="20">
        <f>IF(M138="short",O138,O138+N138)</f>
        <v>134250</v>
      </c>
      <c r="Q138" s="20">
        <f>IF(M138="short",P138+Q$3,P138-Q$3)</f>
        <v>134250</v>
      </c>
      <c r="R138" s="20">
        <v>134339</v>
      </c>
      <c r="S138" s="20">
        <v>134044</v>
      </c>
      <c r="T138" s="19">
        <f>IF(M138="short",((R138-P138)+N138)/10,((P138-R138)+N138)/10)</f>
        <v>9.9</v>
      </c>
      <c r="U138" s="19">
        <f>IF(M138="long",((S138-O138)-N138)/10,((O138-S138)-N138)/10)</f>
        <v>19.600000000000001</v>
      </c>
      <c r="W138" s="19">
        <f>-T138+(Q$3/10)</f>
        <v>-9.9</v>
      </c>
      <c r="X138" s="19">
        <f>U138+(Q$3/10)</f>
        <v>19.600000000000001</v>
      </c>
      <c r="Y138" s="7">
        <f>IF(AND(M138="long",R138&lt;Q138),1, )</f>
        <v>0</v>
      </c>
      <c r="Z138" s="7">
        <f>IF(AND(M138="short",R138&gt;Q138),1, )</f>
        <v>1</v>
      </c>
      <c r="AA138" s="7">
        <f>Y138+Z138</f>
        <v>1</v>
      </c>
      <c r="AB138" s="7">
        <f>IF(OR(I138=1,K138=1),0,L138*AA138)</f>
        <v>1</v>
      </c>
      <c r="AC138" s="19">
        <f>IF(W138&lt;=-AC$3,-AC$3,0)</f>
        <v>0</v>
      </c>
      <c r="AD138" s="7">
        <f t="shared" si="20"/>
        <v>0</v>
      </c>
      <c r="AE138" s="19">
        <f>IF(AND(AC138=0,U138&gt;=AE$3-(N138/10)),0,-AC$3*AA138)</f>
        <v>0</v>
      </c>
      <c r="AF138" s="19">
        <f>IF(AND(AC138=0,X138&gt;AF$3),AF$3*AA138,AE138*AA138)</f>
        <v>10</v>
      </c>
      <c r="AG138" s="19">
        <f>AG137+AF138</f>
        <v>62</v>
      </c>
      <c r="AH138" s="7">
        <f>IF(AF138&gt;0,1, )</f>
        <v>1</v>
      </c>
      <c r="AI138" s="19">
        <f>IF(I138=1,AF138,)</f>
        <v>0</v>
      </c>
      <c r="AJ138" s="19">
        <f>IF(K138=1,AF138, )</f>
        <v>0</v>
      </c>
      <c r="AK138" s="19">
        <f>IF(L138=1, ,AF138)</f>
        <v>0</v>
      </c>
      <c r="AL138" s="19">
        <f>AB138*AF138</f>
        <v>10</v>
      </c>
      <c r="AM138" s="19">
        <f>AM137+AL138</f>
        <v>202</v>
      </c>
      <c r="AN138" s="20">
        <f>IF(AL138&gt;0,1, )</f>
        <v>1</v>
      </c>
      <c r="AP138" s="12">
        <f>IF(B138=B137,AP137,AS137*AP$3)</f>
        <v>457.74</v>
      </c>
      <c r="AQ138" s="12">
        <f>INT(AP138/AQ$3)</f>
        <v>38</v>
      </c>
      <c r="AR138" s="12">
        <f>AL138*AQ138</f>
        <v>380</v>
      </c>
      <c r="AS138" s="12">
        <f>AS137+AR138</f>
        <v>15638</v>
      </c>
      <c r="AT138" s="12">
        <f>MAX(AS$4:AS138)</f>
        <v>15638</v>
      </c>
      <c r="AU138" s="8">
        <f>(AS138-AT138)/AT138</f>
        <v>0</v>
      </c>
      <c r="AW138" s="20">
        <v>134339</v>
      </c>
      <c r="AX138" s="20">
        <v>132540</v>
      </c>
      <c r="AY138" s="12">
        <f>IF(M138="long",((Q138-AW138)+N138)/10,((AW138-Q138)+N138)/10)</f>
        <v>9.9</v>
      </c>
      <c r="AZ138" s="20">
        <f>IF(AY138&gt;=(N138/10),1, )</f>
        <v>1</v>
      </c>
      <c r="BA138" s="12">
        <f>IF(AY138&gt;BA$3,BA$3,AY138*AZ138)</f>
        <v>9.9</v>
      </c>
      <c r="BB138" s="12">
        <f>IF(M138="long",((AX138-Q138)-N138)/10*AZ138,((Q138-AX138)-N138)/10*AZ138)</f>
        <v>170</v>
      </c>
      <c r="BC138" s="12">
        <f>IF(AND(BA138&lt;BA$3,BB138&gt;BC$3),BC$3,-BA138)</f>
        <v>20</v>
      </c>
      <c r="BD138" s="12">
        <f>BD137+BC138</f>
        <v>232.7000000000001</v>
      </c>
      <c r="BE138" s="12">
        <f>BC138*I138</f>
        <v>0</v>
      </c>
      <c r="BF138" s="12">
        <f>K138*BC138</f>
        <v>0</v>
      </c>
      <c r="BG138" s="12">
        <f>AB138*BC138</f>
        <v>20</v>
      </c>
      <c r="BH138" s="12">
        <f>BH137+BG138</f>
        <v>459.79999999999995</v>
      </c>
      <c r="BJ138" s="20">
        <f t="shared" si="21"/>
        <v>0</v>
      </c>
      <c r="BK138" s="12">
        <f t="shared" si="22"/>
        <v>0</v>
      </c>
      <c r="BM138" s="12">
        <f t="shared" si="23"/>
        <v>3320.08</v>
      </c>
      <c r="BN138" s="12">
        <f t="shared" si="24"/>
        <v>166</v>
      </c>
      <c r="BO138" s="12">
        <f t="shared" si="25"/>
        <v>3320</v>
      </c>
      <c r="BP138" s="12">
        <f t="shared" si="26"/>
        <v>36520.799999999996</v>
      </c>
      <c r="BQ138" s="12">
        <f>MAX(BP$4:BP138)</f>
        <v>36520.799999999996</v>
      </c>
      <c r="BR138" s="8">
        <f t="shared" si="27"/>
        <v>0</v>
      </c>
      <c r="BS138" s="20">
        <f t="shared" si="28"/>
        <v>1</v>
      </c>
      <c r="BT138" s="20">
        <f t="shared" si="29"/>
        <v>0</v>
      </c>
    </row>
    <row r="139" spans="1:72" x14ac:dyDescent="0.3">
      <c r="A139" s="1">
        <v>42705</v>
      </c>
      <c r="B139" s="1">
        <v>42705</v>
      </c>
      <c r="C139" s="1" t="s">
        <v>45</v>
      </c>
      <c r="D139" s="3">
        <v>955</v>
      </c>
      <c r="E139" s="3">
        <v>0</v>
      </c>
      <c r="F139" s="3">
        <f>D139+E139</f>
        <v>955</v>
      </c>
      <c r="G139" s="20">
        <f>B139-A139</f>
        <v>0</v>
      </c>
      <c r="H139" s="3" t="s">
        <v>17</v>
      </c>
      <c r="I139" s="20">
        <v>1</v>
      </c>
      <c r="J139" s="20">
        <v>54</v>
      </c>
      <c r="L139" s="20">
        <f>IF(AND(F139&gt;=L$3,F139&lt;=L$4),0,1)</f>
        <v>1</v>
      </c>
      <c r="M139" s="20" t="s">
        <v>20</v>
      </c>
      <c r="N139" s="20">
        <v>7</v>
      </c>
      <c r="O139" s="20">
        <v>106430</v>
      </c>
      <c r="P139" s="20">
        <f>IF(M139="short",O139,O139+N139)</f>
        <v>106430</v>
      </c>
      <c r="Q139" s="20">
        <f>IF(M139="short",P139+Q$3,P139-Q$3)</f>
        <v>106430</v>
      </c>
      <c r="R139" s="20">
        <v>106388</v>
      </c>
      <c r="S139" s="20">
        <v>105839</v>
      </c>
      <c r="T139" s="19">
        <f>IF(M139="short",((R139-P139)+N139)/10,((P139-R139)+N139)/10)</f>
        <v>-3.5</v>
      </c>
      <c r="U139" s="19">
        <f>IF(M139="long",((S139-O139)-N139)/10,((O139-S139)-N139)/10)</f>
        <v>58.4</v>
      </c>
      <c r="W139" s="19">
        <f>-T139+(Q$3/10)</f>
        <v>3.5</v>
      </c>
      <c r="X139" s="19">
        <f>U139+(Q$3/10)</f>
        <v>58.4</v>
      </c>
      <c r="Y139" s="7">
        <f>IF(AND(M139="long",R139&lt;Q139),1, )</f>
        <v>0</v>
      </c>
      <c r="Z139" s="7">
        <f>IF(AND(M139="short",R139&gt;Q139),1, )</f>
        <v>0</v>
      </c>
      <c r="AA139" s="7">
        <f>Y139+Z139</f>
        <v>0</v>
      </c>
      <c r="AB139" s="7">
        <f>IF(OR(I139=1,K139=1),0,L139*AA139)</f>
        <v>0</v>
      </c>
      <c r="AC139" s="19">
        <f>IF(W139&lt;=-AC$3,-AC$3,0)</f>
        <v>0</v>
      </c>
      <c r="AD139" s="7">
        <f t="shared" si="20"/>
        <v>0</v>
      </c>
      <c r="AE139" s="19">
        <f>IF(AND(AC139=0,U139&gt;=AE$3-(N139/10)),0,-AC$3*AA139)</f>
        <v>0</v>
      </c>
      <c r="AF139" s="19">
        <f>IF(AND(AC139=0,X139&gt;AF$3),AF$3*AA139,AE139*AA139)</f>
        <v>0</v>
      </c>
      <c r="AG139" s="19">
        <f>AG138+AF139</f>
        <v>62</v>
      </c>
      <c r="AH139" s="7">
        <f>IF(AF139&gt;0,1, )</f>
        <v>0</v>
      </c>
      <c r="AI139" s="19">
        <f>IF(I139=1,AF139,)</f>
        <v>0</v>
      </c>
      <c r="AJ139" s="19">
        <f>IF(K139=1,AF139, )</f>
        <v>0</v>
      </c>
      <c r="AK139" s="19">
        <f>IF(L139=1, ,AF139)</f>
        <v>0</v>
      </c>
      <c r="AL139" s="19">
        <f>AB139*AF139</f>
        <v>0</v>
      </c>
      <c r="AM139" s="19">
        <f>AM138+AL139</f>
        <v>202</v>
      </c>
      <c r="AN139" s="20">
        <f>IF(AL139&gt;0,1, )</f>
        <v>0</v>
      </c>
      <c r="AP139" s="12">
        <f>IF(B139=B138,AP138,AS138*AP$3)</f>
        <v>457.74</v>
      </c>
      <c r="AQ139" s="12">
        <f>INT(AP139/AQ$3)</f>
        <v>38</v>
      </c>
      <c r="AR139" s="12">
        <f>AL139*AQ139</f>
        <v>0</v>
      </c>
      <c r="AS139" s="12">
        <f>AS138+AR139</f>
        <v>15638</v>
      </c>
      <c r="AT139" s="12">
        <f>MAX(AS$4:AS139)</f>
        <v>15638</v>
      </c>
      <c r="AU139" s="8">
        <f>(AS139-AT139)/AT139</f>
        <v>0</v>
      </c>
      <c r="AW139" s="20">
        <v>106893</v>
      </c>
      <c r="AX139" s="20">
        <v>105043</v>
      </c>
      <c r="AY139" s="12">
        <f>IF(M139="long",((Q139-AW139)+N139)/10,((AW139-Q139)+N139)/10)</f>
        <v>47</v>
      </c>
      <c r="AZ139" s="20">
        <f>IF(AY139&gt;=(N139/10),1, )</f>
        <v>1</v>
      </c>
      <c r="BA139" s="12">
        <f>IF(AY139&gt;BA$3,BA$3,AY139*AZ139)</f>
        <v>20</v>
      </c>
      <c r="BB139" s="12">
        <f>IF(M139="long",((AX139-Q139)-N139)/10*AZ139,((Q139-AX139)-N139)/10*AZ139)</f>
        <v>138</v>
      </c>
      <c r="BC139" s="12">
        <f>IF(AND(BA139&lt;BA$3,BB139&gt;BC$3),BC$3,-BA139)</f>
        <v>-20</v>
      </c>
      <c r="BD139" s="12">
        <f>BD138+BC139</f>
        <v>212.7000000000001</v>
      </c>
      <c r="BE139" s="12">
        <f>BC139*I139</f>
        <v>-20</v>
      </c>
      <c r="BF139" s="12">
        <f>K139*BC139</f>
        <v>0</v>
      </c>
      <c r="BG139" s="12">
        <f>AB139*BC139</f>
        <v>0</v>
      </c>
      <c r="BH139" s="12">
        <f>BH138+BG139</f>
        <v>459.79999999999995</v>
      </c>
      <c r="BJ139" s="20">
        <f t="shared" si="21"/>
        <v>1</v>
      </c>
      <c r="BK139" s="12">
        <f t="shared" si="22"/>
        <v>-20</v>
      </c>
      <c r="BM139" s="12">
        <f t="shared" si="23"/>
        <v>3320.08</v>
      </c>
      <c r="BN139" s="12">
        <f t="shared" si="24"/>
        <v>166</v>
      </c>
      <c r="BO139" s="12">
        <f t="shared" si="25"/>
        <v>0</v>
      </c>
      <c r="BP139" s="12">
        <f t="shared" si="26"/>
        <v>36520.799999999996</v>
      </c>
      <c r="BQ139" s="12">
        <f>MAX(BP$4:BP139)</f>
        <v>36520.799999999996</v>
      </c>
      <c r="BR139" s="8">
        <f t="shared" si="27"/>
        <v>0</v>
      </c>
      <c r="BS139" s="20">
        <f t="shared" si="28"/>
        <v>0</v>
      </c>
      <c r="BT139" s="20">
        <f t="shared" si="29"/>
        <v>0</v>
      </c>
    </row>
    <row r="140" spans="1:72" x14ac:dyDescent="0.3">
      <c r="A140" s="1">
        <v>42697</v>
      </c>
      <c r="B140" s="1">
        <v>42706</v>
      </c>
      <c r="C140" s="1" t="s">
        <v>45</v>
      </c>
      <c r="D140" s="3">
        <v>115</v>
      </c>
      <c r="E140" s="3">
        <v>0</v>
      </c>
      <c r="F140" s="3">
        <f>D140+E140</f>
        <v>115</v>
      </c>
      <c r="G140" s="20">
        <f>B140-A140</f>
        <v>9</v>
      </c>
      <c r="H140" s="3" t="s">
        <v>17</v>
      </c>
      <c r="L140" s="20">
        <f>IF(AND(F140&gt;=L$3,F140&lt;=L$4),0,1)</f>
        <v>1</v>
      </c>
      <c r="M140" s="20" t="s">
        <v>20</v>
      </c>
      <c r="N140" s="20">
        <v>7</v>
      </c>
      <c r="O140" s="20">
        <v>106760</v>
      </c>
      <c r="P140" s="20">
        <f>IF(M140="short",O140,O140+N140)</f>
        <v>106760</v>
      </c>
      <c r="Q140" s="20">
        <f>IF(M140="short",P140+Q$3,P140-Q$3)</f>
        <v>106760</v>
      </c>
      <c r="R140" s="20">
        <v>106766</v>
      </c>
      <c r="S140" s="20">
        <v>106656</v>
      </c>
      <c r="T140" s="19">
        <f>IF(M140="short",((R140-P140)+N140)/10,((P140-R140)+N140)/10)</f>
        <v>1.3</v>
      </c>
      <c r="U140" s="19">
        <f>IF(M140="long",((S140-O140)-N140)/10,((O140-S140)-N140)/10)</f>
        <v>9.6999999999999993</v>
      </c>
      <c r="W140" s="19">
        <f>-T140+(Q$3/10)</f>
        <v>-1.3</v>
      </c>
      <c r="X140" s="19">
        <f>U140+(Q$3/10)</f>
        <v>9.6999999999999993</v>
      </c>
      <c r="Y140" s="7">
        <f>IF(AND(M140="long",R140&lt;Q140),1, )</f>
        <v>0</v>
      </c>
      <c r="Z140" s="7">
        <f>IF(AND(M140="short",R140&gt;Q140),1, )</f>
        <v>1</v>
      </c>
      <c r="AA140" s="7">
        <f>Y140+Z140</f>
        <v>1</v>
      </c>
      <c r="AB140" s="7">
        <f>IF(OR(I140=1,K140=1),0,L140*AA140)</f>
        <v>1</v>
      </c>
      <c r="AC140" s="19">
        <f>IF(W140&lt;=-AC$3,-AC$3,0)</f>
        <v>0</v>
      </c>
      <c r="AD140" s="7">
        <f t="shared" si="20"/>
        <v>0</v>
      </c>
      <c r="AE140" s="19">
        <f>IF(AND(AC140=0,U140&gt;=AE$3-(N140/10)),0,-AC$3*AA140)</f>
        <v>-12</v>
      </c>
      <c r="AF140" s="19">
        <f>IF(AND(AC140=0,X140&gt;AF$3),AF$3*AA140,AE140*AA140)</f>
        <v>-12</v>
      </c>
      <c r="AG140" s="19">
        <f>AG139+AF140</f>
        <v>50</v>
      </c>
      <c r="AH140" s="7">
        <f>IF(AF140&gt;0,1, )</f>
        <v>0</v>
      </c>
      <c r="AI140" s="19">
        <f>IF(I140=1,AF140,)</f>
        <v>0</v>
      </c>
      <c r="AJ140" s="19">
        <f>IF(K140=1,AF140, )</f>
        <v>0</v>
      </c>
      <c r="AK140" s="19">
        <f>IF(L140=1, ,AF140)</f>
        <v>0</v>
      </c>
      <c r="AL140" s="19">
        <f>AB140*AF140</f>
        <v>-12</v>
      </c>
      <c r="AM140" s="19">
        <f>AM139+AL140</f>
        <v>190</v>
      </c>
      <c r="AN140" s="20">
        <f>IF(AL140&gt;0,1, )</f>
        <v>0</v>
      </c>
      <c r="AP140" s="12">
        <f>IF(B140=B139,AP139,AS139*AP$3)</f>
        <v>469.14</v>
      </c>
      <c r="AQ140" s="12">
        <f>INT(AP140/AQ$3)</f>
        <v>39</v>
      </c>
      <c r="AR140" s="12">
        <f>AL140*AQ140</f>
        <v>-468</v>
      </c>
      <c r="AS140" s="12">
        <f>AS139+AR140</f>
        <v>15170</v>
      </c>
      <c r="AT140" s="12">
        <f>MAX(AS$4:AS140)</f>
        <v>15638</v>
      </c>
      <c r="AU140" s="8">
        <f>(AS140-AT140)/AT140</f>
        <v>-2.9927100652257323E-2</v>
      </c>
      <c r="AW140" s="20">
        <v>106761</v>
      </c>
      <c r="AX140" s="20">
        <v>106674</v>
      </c>
      <c r="AY140" s="12">
        <f>IF(M140="long",((Q140-AW140)+N140)/10,((AW140-Q140)+N140)/10)</f>
        <v>0.8</v>
      </c>
      <c r="AZ140" s="20">
        <f>IF(AY140&gt;=(N140/10),1, )</f>
        <v>1</v>
      </c>
      <c r="BA140" s="12">
        <f>IF(AY140&gt;BA$3,BA$3,AY140*AZ140)</f>
        <v>0.8</v>
      </c>
      <c r="BB140" s="12">
        <f>IF(M140="long",((AX140-Q140)-N140)/10*AZ140,((Q140-AX140)-N140)/10*AZ140)</f>
        <v>7.9</v>
      </c>
      <c r="BC140" s="12">
        <f>IF(AND(BA140&lt;BA$3,BB140&gt;BC$3),BC$3,-BA140)</f>
        <v>-0.8</v>
      </c>
      <c r="BD140" s="12">
        <f>BD139+BC140</f>
        <v>211.90000000000009</v>
      </c>
      <c r="BE140" s="12">
        <f>BC140*I140</f>
        <v>0</v>
      </c>
      <c r="BF140" s="12">
        <f>K140*BC140</f>
        <v>0</v>
      </c>
      <c r="BG140" s="12">
        <f>AB140*BC140</f>
        <v>-0.8</v>
      </c>
      <c r="BH140" s="12">
        <f>BH139+BG140</f>
        <v>458.99999999999994</v>
      </c>
      <c r="BJ140" s="20">
        <f t="shared" si="21"/>
        <v>1</v>
      </c>
      <c r="BK140" s="12">
        <f t="shared" si="22"/>
        <v>-0.8</v>
      </c>
      <c r="BM140" s="12">
        <f t="shared" si="23"/>
        <v>3652.08</v>
      </c>
      <c r="BN140" s="12">
        <f t="shared" si="24"/>
        <v>182</v>
      </c>
      <c r="BO140" s="12">
        <f t="shared" si="25"/>
        <v>-145.6</v>
      </c>
      <c r="BP140" s="12">
        <f t="shared" si="26"/>
        <v>36375.199999999997</v>
      </c>
      <c r="BQ140" s="12">
        <f>MAX(BP$4:BP140)</f>
        <v>36520.799999999996</v>
      </c>
      <c r="BR140" s="8">
        <f t="shared" si="27"/>
        <v>-3.986769183588491E-3</v>
      </c>
      <c r="BS140" s="20">
        <f t="shared" si="28"/>
        <v>0</v>
      </c>
      <c r="BT140" s="20">
        <f t="shared" si="29"/>
        <v>-0.8</v>
      </c>
    </row>
    <row r="141" spans="1:72" x14ac:dyDescent="0.3">
      <c r="A141" s="1">
        <v>42705</v>
      </c>
      <c r="B141" s="1">
        <v>42706</v>
      </c>
      <c r="C141" s="1" t="s">
        <v>44</v>
      </c>
      <c r="D141" s="3">
        <v>315</v>
      </c>
      <c r="E141" s="3">
        <v>-200</v>
      </c>
      <c r="F141" s="3">
        <f>D141+E141</f>
        <v>115</v>
      </c>
      <c r="G141" s="20">
        <f>B141-A141</f>
        <v>1</v>
      </c>
      <c r="H141" s="3" t="s">
        <v>38</v>
      </c>
      <c r="L141" s="20">
        <f>IF(AND(F141&gt;=L$3,F141&lt;=L$4),0,1)</f>
        <v>1</v>
      </c>
      <c r="M141" s="20" t="s">
        <v>21</v>
      </c>
      <c r="N141" s="20">
        <v>7</v>
      </c>
      <c r="O141" s="20">
        <v>113580</v>
      </c>
      <c r="P141" s="20">
        <f>IF(M141="short",O141,O141+N141)</f>
        <v>113587</v>
      </c>
      <c r="Q141" s="20">
        <f>IF(M141="short",P141+Q$3,P141-Q$3)</f>
        <v>113587</v>
      </c>
      <c r="R141" s="20">
        <v>113576</v>
      </c>
      <c r="S141" s="20">
        <v>114134</v>
      </c>
      <c r="T141" s="19">
        <f>IF(M141="short",((R141-P141)+N141)/10,((P141-R141)+N141)/10)</f>
        <v>1.8</v>
      </c>
      <c r="U141" s="19">
        <f>IF(M141="long",((S141-O141)-N141)/10,((O141-S141)-N141)/10)</f>
        <v>54.7</v>
      </c>
      <c r="W141" s="19">
        <f>-T141+(Q$3/10)</f>
        <v>-1.8</v>
      </c>
      <c r="X141" s="19">
        <f>U141+(Q$3/10)</f>
        <v>54.7</v>
      </c>
      <c r="Y141" s="7">
        <f>IF(AND(M141="long",R141&lt;Q141),1, )</f>
        <v>1</v>
      </c>
      <c r="Z141" s="7">
        <f>IF(AND(M141="short",R141&gt;Q141),1, )</f>
        <v>0</v>
      </c>
      <c r="AA141" s="7">
        <f>Y141+Z141</f>
        <v>1</v>
      </c>
      <c r="AB141" s="7">
        <f>IF(OR(I141=1,K141=1),0,L141*AA141)</f>
        <v>1</v>
      </c>
      <c r="AC141" s="19">
        <f>IF(W141&lt;=-AC$3,-AC$3,0)</f>
        <v>0</v>
      </c>
      <c r="AD141" s="7">
        <f t="shared" si="20"/>
        <v>0</v>
      </c>
      <c r="AE141" s="19">
        <f>IF(AND(AC141=0,U141&gt;=AE$3-(N141/10)),0,-AC$3*AA141)</f>
        <v>0</v>
      </c>
      <c r="AF141" s="19">
        <f>IF(AND(AC141=0,X141&gt;AF$3),AF$3*AA141,AE141*AA141)</f>
        <v>10</v>
      </c>
      <c r="AG141" s="19">
        <f>AG140+AF141</f>
        <v>60</v>
      </c>
      <c r="AH141" s="7">
        <f>IF(AF141&gt;0,1, )</f>
        <v>1</v>
      </c>
      <c r="AI141" s="19">
        <f>IF(I141=1,AF141,)</f>
        <v>0</v>
      </c>
      <c r="AJ141" s="19">
        <f>IF(K141=1,AF141, )</f>
        <v>0</v>
      </c>
      <c r="AK141" s="19">
        <f>IF(L141=1, ,AF141)</f>
        <v>0</v>
      </c>
      <c r="AL141" s="19">
        <f>AB141*AF141</f>
        <v>10</v>
      </c>
      <c r="AM141" s="19">
        <f>AM140+AL141</f>
        <v>200</v>
      </c>
      <c r="AN141" s="20">
        <f>IF(AL141&gt;0,1, )</f>
        <v>1</v>
      </c>
      <c r="AP141" s="12">
        <f>IF(B141=B140,AP140,AS140*AP$3)</f>
        <v>469.14</v>
      </c>
      <c r="AQ141" s="12">
        <f>INT(AP141/AQ$3)</f>
        <v>39</v>
      </c>
      <c r="AR141" s="12">
        <f>AL141*AQ141</f>
        <v>390</v>
      </c>
      <c r="AS141" s="12">
        <f>AS140+AR141</f>
        <v>15560</v>
      </c>
      <c r="AT141" s="12">
        <f>MAX(AS$4:AS141)</f>
        <v>15638</v>
      </c>
      <c r="AU141" s="8">
        <f>(AS141-AT141)/AT141</f>
        <v>-4.9878501087095538E-3</v>
      </c>
      <c r="AW141" s="20">
        <v>113576</v>
      </c>
      <c r="AX141" s="20">
        <v>114134</v>
      </c>
      <c r="AY141" s="12">
        <f>IF(M141="long",((Q141-AW141)+N141)/10,((AW141-Q141)+N141)/10)</f>
        <v>1.8</v>
      </c>
      <c r="AZ141" s="20">
        <f>IF(AY141&gt;=(N141/10),1, )</f>
        <v>1</v>
      </c>
      <c r="BA141" s="12">
        <f>IF(AY141&gt;BA$3,BA$3,AY141*AZ141)</f>
        <v>1.8</v>
      </c>
      <c r="BB141" s="12">
        <f>IF(M141="long",((AX141-Q141)-N141)/10*AZ141,((Q141-AX141)-N141)/10*AZ141)</f>
        <v>54</v>
      </c>
      <c r="BC141" s="12">
        <f>IF(AND(BA141&lt;BA$3,BB141&gt;BC$3),BC$3,-BA141)</f>
        <v>20</v>
      </c>
      <c r="BD141" s="12">
        <f>BD140+BC141</f>
        <v>231.90000000000009</v>
      </c>
      <c r="BE141" s="12">
        <f>BC141*I141</f>
        <v>0</v>
      </c>
      <c r="BF141" s="12">
        <f>K141*BC141</f>
        <v>0</v>
      </c>
      <c r="BG141" s="12">
        <f>AB141*BC141</f>
        <v>20</v>
      </c>
      <c r="BH141" s="12">
        <f>BH140+BG141</f>
        <v>478.99999999999994</v>
      </c>
      <c r="BJ141" s="20">
        <f t="shared" si="21"/>
        <v>0</v>
      </c>
      <c r="BK141" s="12">
        <f t="shared" si="22"/>
        <v>0</v>
      </c>
      <c r="BM141" s="12">
        <f t="shared" si="23"/>
        <v>3652.08</v>
      </c>
      <c r="BN141" s="12">
        <f t="shared" si="24"/>
        <v>182</v>
      </c>
      <c r="BO141" s="12">
        <f t="shared" si="25"/>
        <v>3640</v>
      </c>
      <c r="BP141" s="12">
        <f t="shared" si="26"/>
        <v>40015.199999999997</v>
      </c>
      <c r="BQ141" s="12">
        <f>MAX(BP$4:BP141)</f>
        <v>40015.199999999997</v>
      </c>
      <c r="BR141" s="8">
        <f t="shared" si="27"/>
        <v>0</v>
      </c>
      <c r="BS141" s="20">
        <f t="shared" si="28"/>
        <v>1</v>
      </c>
      <c r="BT141" s="20">
        <f t="shared" si="29"/>
        <v>0</v>
      </c>
    </row>
    <row r="142" spans="1:72" x14ac:dyDescent="0.3">
      <c r="A142" s="1">
        <v>42706</v>
      </c>
      <c r="B142" s="1">
        <v>42706</v>
      </c>
      <c r="C142" s="1" t="s">
        <v>45</v>
      </c>
      <c r="D142" s="3">
        <v>955</v>
      </c>
      <c r="E142" s="3">
        <v>0</v>
      </c>
      <c r="F142" s="3">
        <f>D142+E142</f>
        <v>955</v>
      </c>
      <c r="G142" s="20">
        <f>B142-A142</f>
        <v>0</v>
      </c>
      <c r="H142" s="3" t="s">
        <v>17</v>
      </c>
      <c r="L142" s="20">
        <f>IF(AND(F142&gt;=L$3,F142&lt;=L$4),0,1)</f>
        <v>1</v>
      </c>
      <c r="M142" s="20" t="s">
        <v>21</v>
      </c>
      <c r="N142" s="20">
        <v>7</v>
      </c>
      <c r="O142" s="20">
        <v>106460</v>
      </c>
      <c r="P142" s="20">
        <f>IF(M142="short",O142,O142+N142)</f>
        <v>106467</v>
      </c>
      <c r="Q142" s="20">
        <f>IF(M142="short",P142+Q$3,P142-Q$3)</f>
        <v>106467</v>
      </c>
      <c r="R142" s="20">
        <v>106359</v>
      </c>
      <c r="S142" s="20">
        <v>106512</v>
      </c>
      <c r="T142" s="19">
        <f>IF(M142="short",((R142-P142)+N142)/10,((P142-R142)+N142)/10)</f>
        <v>11.5</v>
      </c>
      <c r="U142" s="19">
        <f>IF(M142="long",((S142-O142)-N142)/10,((O142-S142)-N142)/10)</f>
        <v>4.5</v>
      </c>
      <c r="W142" s="19">
        <f>-T142+(Q$3/10)</f>
        <v>-11.5</v>
      </c>
      <c r="X142" s="19">
        <f>U142+(Q$3/10)</f>
        <v>4.5</v>
      </c>
      <c r="Y142" s="7">
        <f>IF(AND(M142="long",R142&lt;Q142),1, )</f>
        <v>1</v>
      </c>
      <c r="Z142" s="7">
        <f>IF(AND(M142="short",R142&gt;Q142),1, )</f>
        <v>0</v>
      </c>
      <c r="AA142" s="7">
        <f>Y142+Z142</f>
        <v>1</v>
      </c>
      <c r="AB142" s="7">
        <f>IF(OR(I142=1,K142=1),0,L142*AA142)</f>
        <v>1</v>
      </c>
      <c r="AC142" s="19">
        <f>IF(W142&lt;=-AC$3,-AC$3,0)</f>
        <v>0</v>
      </c>
      <c r="AD142" s="7">
        <f t="shared" si="20"/>
        <v>0</v>
      </c>
      <c r="AE142" s="19">
        <f>IF(AND(AC142=0,U142&gt;=AE$3-(N142/10)),0,-AC$3*AA142)</f>
        <v>-12</v>
      </c>
      <c r="AF142" s="19">
        <f>IF(AND(AC142=0,X142&gt;AF$3),AF$3*AA142,AE142*AA142)</f>
        <v>-12</v>
      </c>
      <c r="AG142" s="19">
        <f>AG141+AF142</f>
        <v>48</v>
      </c>
      <c r="AH142" s="7">
        <f>IF(AF142&gt;0,1, )</f>
        <v>0</v>
      </c>
      <c r="AI142" s="19">
        <f>IF(I142=1,AF142,)</f>
        <v>0</v>
      </c>
      <c r="AJ142" s="19">
        <f>IF(K142=1,AF142, )</f>
        <v>0</v>
      </c>
      <c r="AK142" s="19">
        <f>IF(L142=1, ,AF142)</f>
        <v>0</v>
      </c>
      <c r="AL142" s="19">
        <f>AB142*AF142</f>
        <v>-12</v>
      </c>
      <c r="AM142" s="19">
        <f>AM141+AL142</f>
        <v>188</v>
      </c>
      <c r="AN142" s="20">
        <f>IF(AL142&gt;0,1, )</f>
        <v>0</v>
      </c>
      <c r="AP142" s="12">
        <f>IF(B142=B141,AP141,AS141*AP$3)</f>
        <v>469.14</v>
      </c>
      <c r="AQ142" s="12">
        <f>INT(AP142/AQ$3)</f>
        <v>39</v>
      </c>
      <c r="AR142" s="12">
        <f>AL142*AQ142</f>
        <v>-468</v>
      </c>
      <c r="AS142" s="12">
        <f>AS141+AR142</f>
        <v>15092</v>
      </c>
      <c r="AT142" s="12">
        <f>MAX(AS$4:AS142)</f>
        <v>15638</v>
      </c>
      <c r="AU142" s="8">
        <f>(AS142-AT142)/AT142</f>
        <v>-3.4914950760966873E-2</v>
      </c>
      <c r="AW142" s="20">
        <v>106359</v>
      </c>
      <c r="AX142" s="20">
        <v>106512</v>
      </c>
      <c r="AY142" s="12">
        <f>IF(M142="long",((Q142-AW142)+N142)/10,((AW142-Q142)+N142)/10)</f>
        <v>11.5</v>
      </c>
      <c r="AZ142" s="20">
        <f>IF(AY142&gt;=(N142/10),1, )</f>
        <v>1</v>
      </c>
      <c r="BA142" s="12">
        <f>IF(AY142&gt;BA$3,BA$3,AY142*AZ142)</f>
        <v>11.5</v>
      </c>
      <c r="BB142" s="12">
        <f>IF(M142="long",((AX142-Q142)-N142)/10*AZ142,((Q142-AX142)-N142)/10*AZ142)</f>
        <v>3.8</v>
      </c>
      <c r="BC142" s="12">
        <f>IF(AND(BA142&lt;BA$3,BB142&gt;BC$3),BC$3,-BA142)</f>
        <v>-11.5</v>
      </c>
      <c r="BD142" s="12">
        <f>BD141+BC142</f>
        <v>220.40000000000009</v>
      </c>
      <c r="BE142" s="12">
        <f>BC142*I142</f>
        <v>0</v>
      </c>
      <c r="BF142" s="12">
        <f>K142*BC142</f>
        <v>0</v>
      </c>
      <c r="BG142" s="12">
        <f>AB142*BC142</f>
        <v>-11.5</v>
      </c>
      <c r="BH142" s="12">
        <f>BH141+BG142</f>
        <v>467.49999999999994</v>
      </c>
      <c r="BJ142" s="20">
        <f t="shared" si="21"/>
        <v>1</v>
      </c>
      <c r="BK142" s="12">
        <f t="shared" si="22"/>
        <v>-11.5</v>
      </c>
      <c r="BM142" s="12">
        <f t="shared" si="23"/>
        <v>3652.08</v>
      </c>
      <c r="BN142" s="12">
        <f t="shared" si="24"/>
        <v>182</v>
      </c>
      <c r="BO142" s="12">
        <f t="shared" si="25"/>
        <v>-2093</v>
      </c>
      <c r="BP142" s="12">
        <f t="shared" si="26"/>
        <v>37922.199999999997</v>
      </c>
      <c r="BQ142" s="12">
        <f>MAX(BP$4:BP142)</f>
        <v>40015.199999999997</v>
      </c>
      <c r="BR142" s="8">
        <f t="shared" si="27"/>
        <v>-5.2305124052859919E-2</v>
      </c>
      <c r="BS142" s="20">
        <f t="shared" si="28"/>
        <v>0</v>
      </c>
      <c r="BT142" s="20">
        <f t="shared" si="29"/>
        <v>-11.5</v>
      </c>
    </row>
    <row r="143" spans="1:72" x14ac:dyDescent="0.3">
      <c r="A143" s="1">
        <v>42706</v>
      </c>
      <c r="B143" s="1">
        <v>42706</v>
      </c>
      <c r="C143" s="1" t="s">
        <v>45</v>
      </c>
      <c r="D143" s="3">
        <v>1300</v>
      </c>
      <c r="E143" s="3">
        <v>0</v>
      </c>
      <c r="F143" s="3">
        <f>D143+E143</f>
        <v>1300</v>
      </c>
      <c r="G143" s="20">
        <f>B143-A143</f>
        <v>0</v>
      </c>
      <c r="H143" s="3" t="s">
        <v>17</v>
      </c>
      <c r="K143" s="20">
        <v>1</v>
      </c>
      <c r="L143" s="20">
        <f>IF(AND(F143&gt;=L$3,F143&lt;=L$4),0,1)</f>
        <v>1</v>
      </c>
      <c r="M143" s="20" t="s">
        <v>21</v>
      </c>
      <c r="N143" s="20">
        <v>7</v>
      </c>
      <c r="O143" s="20">
        <v>106290</v>
      </c>
      <c r="P143" s="20">
        <f>IF(M143="short",O143,O143+N143)</f>
        <v>106297</v>
      </c>
      <c r="Q143" s="20">
        <f>IF(M143="short",P143+Q$3,P143-Q$3)</f>
        <v>106297</v>
      </c>
      <c r="R143" s="20">
        <v>106288</v>
      </c>
      <c r="S143" s="20">
        <v>106712</v>
      </c>
      <c r="T143" s="19">
        <f>IF(M143="short",((R143-P143)+N143)/10,((P143-R143)+N143)/10)</f>
        <v>1.6</v>
      </c>
      <c r="U143" s="19">
        <f>IF(M143="long",((S143-O143)-N143)/10,((O143-S143)-N143)/10)</f>
        <v>41.5</v>
      </c>
      <c r="W143" s="19">
        <f>-T143+(Q$3/10)</f>
        <v>-1.6</v>
      </c>
      <c r="X143" s="19">
        <f>U143+(Q$3/10)</f>
        <v>41.5</v>
      </c>
      <c r="Y143" s="7">
        <f>IF(AND(M143="long",R143&lt;Q143),1, )</f>
        <v>1</v>
      </c>
      <c r="Z143" s="7">
        <f>IF(AND(M143="short",R143&gt;Q143),1, )</f>
        <v>0</v>
      </c>
      <c r="AA143" s="7">
        <f>Y143+Z143</f>
        <v>1</v>
      </c>
      <c r="AB143" s="7">
        <f>IF(OR(I143=1,K143=1),0,L143*AA143)</f>
        <v>0</v>
      </c>
      <c r="AC143" s="19">
        <f>IF(W143&lt;=-AC$3,-AC$3,0)</f>
        <v>0</v>
      </c>
      <c r="AD143" s="7">
        <f t="shared" si="20"/>
        <v>1</v>
      </c>
      <c r="AE143" s="19">
        <f>IF(AND(AC143=0,U143&gt;=AE$3-(N143/10)),0,-AC$3*AA143)</f>
        <v>0</v>
      </c>
      <c r="AF143" s="19">
        <f>IF(AND(AC143=0,X143&gt;AF$3),AF$3*AA143,AE143*AA143)</f>
        <v>10</v>
      </c>
      <c r="AG143" s="19">
        <f>AG142+AF143</f>
        <v>58</v>
      </c>
      <c r="AH143" s="7">
        <f>IF(AF143&gt;0,1, )</f>
        <v>1</v>
      </c>
      <c r="AI143" s="19">
        <f>IF(I143=1,AF143,)</f>
        <v>0</v>
      </c>
      <c r="AJ143" s="19">
        <f>IF(K143=1,AF143, )</f>
        <v>10</v>
      </c>
      <c r="AK143" s="19">
        <f>IF(L143=1, ,AF143)</f>
        <v>0</v>
      </c>
      <c r="AL143" s="19">
        <f>AB143*AF143</f>
        <v>0</v>
      </c>
      <c r="AM143" s="19">
        <f>AM142+AL143</f>
        <v>188</v>
      </c>
      <c r="AN143" s="20">
        <f>IF(AL143&gt;0,1, )</f>
        <v>0</v>
      </c>
      <c r="AP143" s="12">
        <f>IF(B143=B142,AP142,AS142*AP$3)</f>
        <v>469.14</v>
      </c>
      <c r="AQ143" s="12">
        <f>INT(AP143/AQ$3)</f>
        <v>39</v>
      </c>
      <c r="AR143" s="12">
        <f>AL143*AQ143</f>
        <v>0</v>
      </c>
      <c r="AS143" s="12">
        <f>AS142+AR143</f>
        <v>15092</v>
      </c>
      <c r="AT143" s="12">
        <f>MAX(AS$4:AS143)</f>
        <v>15638</v>
      </c>
      <c r="AU143" s="8">
        <f>(AS143-AT143)/AT143</f>
        <v>-3.4914950760966873E-2</v>
      </c>
      <c r="AW143" s="20">
        <v>106288</v>
      </c>
      <c r="AX143" s="20">
        <v>106712</v>
      </c>
      <c r="AY143" s="12">
        <f>IF(M143="long",((Q143-AW143)+N143)/10,((AW143-Q143)+N143)/10)</f>
        <v>1.6</v>
      </c>
      <c r="AZ143" s="20">
        <f>IF(AY143&gt;=(N143/10),1, )</f>
        <v>1</v>
      </c>
      <c r="BA143" s="12">
        <f>IF(AY143&gt;BA$3,BA$3,AY143*AZ143)</f>
        <v>1.6</v>
      </c>
      <c r="BB143" s="12">
        <f>IF(M143="long",((AX143-Q143)-N143)/10*AZ143,((Q143-AX143)-N143)/10*AZ143)</f>
        <v>40.799999999999997</v>
      </c>
      <c r="BC143" s="12">
        <f>IF(AND(BA143&lt;BA$3,BB143&gt;BC$3),BC$3,-BA143)</f>
        <v>20</v>
      </c>
      <c r="BD143" s="12">
        <f>BD142+BC143</f>
        <v>240.40000000000009</v>
      </c>
      <c r="BE143" s="12">
        <f>BC143*I143</f>
        <v>0</v>
      </c>
      <c r="BF143" s="12">
        <f>K143*BC143</f>
        <v>20</v>
      </c>
      <c r="BG143" s="12">
        <f>AB143*BC143</f>
        <v>0</v>
      </c>
      <c r="BH143" s="12">
        <f>BH142+BG143</f>
        <v>467.49999999999994</v>
      </c>
      <c r="BJ143" s="20">
        <f t="shared" si="21"/>
        <v>0</v>
      </c>
      <c r="BK143" s="12">
        <f t="shared" si="22"/>
        <v>0</v>
      </c>
      <c r="BM143" s="12">
        <f t="shared" si="23"/>
        <v>3652.08</v>
      </c>
      <c r="BN143" s="12">
        <f t="shared" si="24"/>
        <v>182</v>
      </c>
      <c r="BO143" s="12">
        <f t="shared" si="25"/>
        <v>0</v>
      </c>
      <c r="BP143" s="12">
        <f t="shared" si="26"/>
        <v>37922.199999999997</v>
      </c>
      <c r="BQ143" s="12">
        <f>MAX(BP$4:BP143)</f>
        <v>40015.199999999997</v>
      </c>
      <c r="BR143" s="8">
        <f t="shared" si="27"/>
        <v>-5.2305124052859919E-2</v>
      </c>
      <c r="BS143" s="20">
        <f t="shared" si="28"/>
        <v>0</v>
      </c>
      <c r="BT143" s="20">
        <f t="shared" si="29"/>
        <v>0</v>
      </c>
    </row>
    <row r="144" spans="1:72" x14ac:dyDescent="0.3">
      <c r="A144" s="1">
        <v>42706</v>
      </c>
      <c r="B144" s="1">
        <v>42706</v>
      </c>
      <c r="C144" s="1" t="s">
        <v>44</v>
      </c>
      <c r="D144" s="3">
        <v>1530</v>
      </c>
      <c r="E144" s="3">
        <v>-200</v>
      </c>
      <c r="F144" s="3">
        <f>D144+E144</f>
        <v>1330</v>
      </c>
      <c r="G144" s="20">
        <f>B144-A144</f>
        <v>0</v>
      </c>
      <c r="H144" s="3" t="s">
        <v>37</v>
      </c>
      <c r="K144" s="20">
        <v>1</v>
      </c>
      <c r="L144" s="20">
        <f>IF(AND(F144&gt;=L$3,F144&lt;=L$4),0,1)</f>
        <v>1</v>
      </c>
      <c r="M144" s="20" t="s">
        <v>20</v>
      </c>
      <c r="N144" s="20">
        <v>8</v>
      </c>
      <c r="O144" s="20">
        <v>74400</v>
      </c>
      <c r="P144" s="20">
        <f>IF(M144="short",O144,O144+N144)</f>
        <v>74400</v>
      </c>
      <c r="Q144" s="20">
        <f>IF(M144="short",P144+Q$3,P144-Q$3)</f>
        <v>74400</v>
      </c>
      <c r="R144" s="20">
        <v>74413</v>
      </c>
      <c r="S144" s="20">
        <v>74079</v>
      </c>
      <c r="T144" s="19">
        <f>IF(M144="short",((R144-P144)+N144)/10,((P144-R144)+N144)/10)</f>
        <v>2.1</v>
      </c>
      <c r="U144" s="19">
        <f>IF(M144="long",((S144-O144)-N144)/10,((O144-S144)-N144)/10)</f>
        <v>31.3</v>
      </c>
      <c r="W144" s="19">
        <f>-T144+(Q$3/10)</f>
        <v>-2.1</v>
      </c>
      <c r="X144" s="19">
        <f>U144+(Q$3/10)</f>
        <v>31.3</v>
      </c>
      <c r="Y144" s="7">
        <f>IF(AND(M144="long",R144&lt;Q144),1, )</f>
        <v>0</v>
      </c>
      <c r="Z144" s="7">
        <f>IF(AND(M144="short",R144&gt;Q144),1, )</f>
        <v>1</v>
      </c>
      <c r="AA144" s="7">
        <f>Y144+Z144</f>
        <v>1</v>
      </c>
      <c r="AB144" s="7">
        <f>IF(OR(I144=1,K144=1),0,L144*AA144)</f>
        <v>0</v>
      </c>
      <c r="AC144" s="19">
        <f>IF(W144&lt;=-AC$3,-AC$3,0)</f>
        <v>0</v>
      </c>
      <c r="AD144" s="7">
        <f t="shared" si="20"/>
        <v>1</v>
      </c>
      <c r="AE144" s="19">
        <f>IF(AND(AC144=0,U144&gt;=AE$3-(N144/10)),0,-AC$3*AA144)</f>
        <v>0</v>
      </c>
      <c r="AF144" s="19">
        <f>IF(AND(AC144=0,X144&gt;AF$3),AF$3*AA144,AE144*AA144)</f>
        <v>10</v>
      </c>
      <c r="AG144" s="19">
        <f>AG143+AF144</f>
        <v>68</v>
      </c>
      <c r="AH144" s="7">
        <f>IF(AF144&gt;0,1, )</f>
        <v>1</v>
      </c>
      <c r="AI144" s="19">
        <f>IF(I144=1,AF144,)</f>
        <v>0</v>
      </c>
      <c r="AJ144" s="19">
        <f>IF(K144=1,AF144, )</f>
        <v>10</v>
      </c>
      <c r="AK144" s="19">
        <f>IF(L144=1, ,AF144)</f>
        <v>0</v>
      </c>
      <c r="AL144" s="19">
        <f>AB144*AF144</f>
        <v>0</v>
      </c>
      <c r="AM144" s="19">
        <f>AM143+AL144</f>
        <v>188</v>
      </c>
      <c r="AN144" s="20">
        <f>IF(AL144&gt;0,1, )</f>
        <v>0</v>
      </c>
      <c r="AP144" s="12">
        <f>IF(B144=B143,AP143,AS143*AP$3)</f>
        <v>469.14</v>
      </c>
      <c r="AQ144" s="12">
        <f>INT(AP144/AQ$3)</f>
        <v>39</v>
      </c>
      <c r="AR144" s="12">
        <f>AL144*AQ144</f>
        <v>0</v>
      </c>
      <c r="AS144" s="12">
        <f>AS143+AR144</f>
        <v>15092</v>
      </c>
      <c r="AT144" s="12">
        <f>MAX(AS$4:AS144)</f>
        <v>15638</v>
      </c>
      <c r="AU144" s="8">
        <f>(AS144-AT144)/AT144</f>
        <v>-3.4914950760966873E-2</v>
      </c>
      <c r="AW144" s="20">
        <v>74413</v>
      </c>
      <c r="AX144" s="20">
        <v>74079</v>
      </c>
      <c r="AY144" s="12">
        <f>IF(M144="long",((Q144-AW144)+N144)/10,((AW144-Q144)+N144)/10)</f>
        <v>2.1</v>
      </c>
      <c r="AZ144" s="20">
        <f>IF(AY144&gt;=(N144/10),1, )</f>
        <v>1</v>
      </c>
      <c r="BA144" s="12">
        <f>IF(AY144&gt;BA$3,BA$3,AY144*AZ144)</f>
        <v>2.1</v>
      </c>
      <c r="BB144" s="12">
        <f>IF(M144="long",((AX144-Q144)-N144)/10*AZ144,((Q144-AX144)-N144)/10*AZ144)</f>
        <v>31.3</v>
      </c>
      <c r="BC144" s="12">
        <f>IF(AND(BA144&lt;BA$3,BB144&gt;BC$3),BC$3,-BA144)</f>
        <v>20</v>
      </c>
      <c r="BD144" s="12">
        <f>BD143+BC144</f>
        <v>260.40000000000009</v>
      </c>
      <c r="BE144" s="12">
        <f>BC144*I144</f>
        <v>0</v>
      </c>
      <c r="BF144" s="12">
        <f>K144*BC144</f>
        <v>20</v>
      </c>
      <c r="BG144" s="12">
        <f>AB144*BC144</f>
        <v>0</v>
      </c>
      <c r="BH144" s="12">
        <f>BH143+BG144</f>
        <v>467.49999999999994</v>
      </c>
      <c r="BJ144" s="20">
        <f t="shared" si="21"/>
        <v>0</v>
      </c>
      <c r="BK144" s="12">
        <f t="shared" si="22"/>
        <v>0</v>
      </c>
      <c r="BM144" s="12">
        <f t="shared" si="23"/>
        <v>3652.08</v>
      </c>
      <c r="BN144" s="12">
        <f t="shared" si="24"/>
        <v>182</v>
      </c>
      <c r="BO144" s="12">
        <f t="shared" si="25"/>
        <v>0</v>
      </c>
      <c r="BP144" s="12">
        <f t="shared" si="26"/>
        <v>37922.199999999997</v>
      </c>
      <c r="BQ144" s="12">
        <f>MAX(BP$4:BP144)</f>
        <v>40015.199999999997</v>
      </c>
      <c r="BR144" s="8">
        <f t="shared" si="27"/>
        <v>-5.2305124052859919E-2</v>
      </c>
      <c r="BS144" s="20">
        <f t="shared" si="28"/>
        <v>0</v>
      </c>
      <c r="BT144" s="20">
        <f t="shared" si="29"/>
        <v>0</v>
      </c>
    </row>
    <row r="145" spans="1:72" x14ac:dyDescent="0.3">
      <c r="A145" s="1">
        <v>42706</v>
      </c>
      <c r="B145" s="1">
        <v>42709</v>
      </c>
      <c r="C145" s="1" t="s">
        <v>45</v>
      </c>
      <c r="D145" s="3">
        <v>1135</v>
      </c>
      <c r="E145" s="3">
        <v>0</v>
      </c>
      <c r="F145" s="3">
        <f>D145+E145</f>
        <v>1135</v>
      </c>
      <c r="G145" s="20">
        <f>B145-A145</f>
        <v>3</v>
      </c>
      <c r="H145" s="3" t="s">
        <v>17</v>
      </c>
      <c r="L145" s="20">
        <f>IF(AND(F145&gt;=L$3,F145&lt;=L$4),0,1)</f>
        <v>1</v>
      </c>
      <c r="M145" s="20" t="s">
        <v>20</v>
      </c>
      <c r="N145" s="20">
        <v>7</v>
      </c>
      <c r="O145" s="20">
        <v>107230</v>
      </c>
      <c r="P145" s="20">
        <f>IF(M145="short",O145,O145+N145)</f>
        <v>107230</v>
      </c>
      <c r="Q145" s="20">
        <f>IF(M145="short",P145+Q$3,P145-Q$3)</f>
        <v>107230</v>
      </c>
      <c r="R145" s="20">
        <v>107290</v>
      </c>
      <c r="S145" s="20">
        <v>106821</v>
      </c>
      <c r="T145" s="19">
        <f>IF(M145="short",((R145-P145)+N145)/10,((P145-R145)+N145)/10)</f>
        <v>6.7</v>
      </c>
      <c r="U145" s="19">
        <f>IF(M145="long",((S145-O145)-N145)/10,((O145-S145)-N145)/10)</f>
        <v>40.200000000000003</v>
      </c>
      <c r="W145" s="19">
        <f>-T145+(Q$3/10)</f>
        <v>-6.7</v>
      </c>
      <c r="X145" s="19">
        <f>U145+(Q$3/10)</f>
        <v>40.200000000000003</v>
      </c>
      <c r="Y145" s="7">
        <f>IF(AND(M145="long",R145&lt;Q145),1, )</f>
        <v>0</v>
      </c>
      <c r="Z145" s="7">
        <f>IF(AND(M145="short",R145&gt;Q145),1, )</f>
        <v>1</v>
      </c>
      <c r="AA145" s="7">
        <f>Y145+Z145</f>
        <v>1</v>
      </c>
      <c r="AB145" s="7">
        <f>IF(OR(I145=1,K145=1),0,L145*AA145)</f>
        <v>1</v>
      </c>
      <c r="AC145" s="19">
        <f>IF(W145&lt;=-AC$3,-AC$3,0)</f>
        <v>0</v>
      </c>
      <c r="AD145" s="7">
        <f t="shared" si="20"/>
        <v>0</v>
      </c>
      <c r="AE145" s="19">
        <f>IF(AND(AC145=0,U145&gt;=AE$3-(N145/10)),0,-AC$3*AA145)</f>
        <v>0</v>
      </c>
      <c r="AF145" s="19">
        <f>IF(AND(AC145=0,X145&gt;AF$3),AF$3*AA145,AE145*AA145)</f>
        <v>10</v>
      </c>
      <c r="AG145" s="19">
        <f>AG144+AF145</f>
        <v>78</v>
      </c>
      <c r="AH145" s="7">
        <f>IF(AF145&gt;0,1, )</f>
        <v>1</v>
      </c>
      <c r="AI145" s="19">
        <f>IF(I145=1,AF145,)</f>
        <v>0</v>
      </c>
      <c r="AJ145" s="19">
        <f>IF(K145=1,AF145, )</f>
        <v>0</v>
      </c>
      <c r="AK145" s="19">
        <f>IF(L145=1, ,AF145)</f>
        <v>0</v>
      </c>
      <c r="AL145" s="19">
        <f>AB145*AF145</f>
        <v>10</v>
      </c>
      <c r="AM145" s="19">
        <f>AM144+AL145</f>
        <v>198</v>
      </c>
      <c r="AN145" s="20">
        <f>IF(AL145&gt;0,1, )</f>
        <v>1</v>
      </c>
      <c r="AP145" s="12">
        <f>IF(B145=B144,AP144,AS144*AP$3)</f>
        <v>452.76</v>
      </c>
      <c r="AQ145" s="12">
        <f>INT(AP145/AQ$3)</f>
        <v>37</v>
      </c>
      <c r="AR145" s="12">
        <f>AL145*AQ145</f>
        <v>370</v>
      </c>
      <c r="AS145" s="12">
        <f>AS144+AR145</f>
        <v>15462</v>
      </c>
      <c r="AT145" s="12">
        <f>MAX(AS$4:AS145)</f>
        <v>15638</v>
      </c>
      <c r="AU145" s="8">
        <f>(AS145-AT145)/AT145</f>
        <v>-1.1254636142729249E-2</v>
      </c>
      <c r="AW145" s="20">
        <v>107270</v>
      </c>
      <c r="AX145" s="20">
        <v>106821</v>
      </c>
      <c r="AY145" s="12">
        <f>IF(M145="long",((Q145-AW145)+N145)/10,((AW145-Q145)+N145)/10)</f>
        <v>4.7</v>
      </c>
      <c r="AZ145" s="20">
        <f>IF(AY145&gt;=(N145/10),1, )</f>
        <v>1</v>
      </c>
      <c r="BA145" s="12">
        <f>IF(AY145&gt;BA$3,BA$3,AY145*AZ145)</f>
        <v>4.7</v>
      </c>
      <c r="BB145" s="12">
        <f>IF(M145="long",((AX145-Q145)-N145)/10*AZ145,((Q145-AX145)-N145)/10*AZ145)</f>
        <v>40.200000000000003</v>
      </c>
      <c r="BC145" s="12">
        <f>IF(AND(BA145&lt;BA$3,BB145&gt;BC$3),BC$3,-BA145)</f>
        <v>20</v>
      </c>
      <c r="BD145" s="12">
        <f>BD144+BC145</f>
        <v>280.40000000000009</v>
      </c>
      <c r="BE145" s="12">
        <f>BC145*I145</f>
        <v>0</v>
      </c>
      <c r="BF145" s="12">
        <f>K145*BC145</f>
        <v>0</v>
      </c>
      <c r="BG145" s="12">
        <f>AB145*BC145</f>
        <v>20</v>
      </c>
      <c r="BH145" s="12">
        <f>BH144+BG145</f>
        <v>487.49999999999994</v>
      </c>
      <c r="BJ145" s="20">
        <f t="shared" si="21"/>
        <v>0</v>
      </c>
      <c r="BK145" s="12">
        <f t="shared" si="22"/>
        <v>0</v>
      </c>
      <c r="BM145" s="12">
        <f t="shared" si="23"/>
        <v>3792.22</v>
      </c>
      <c r="BN145" s="12">
        <f t="shared" si="24"/>
        <v>189</v>
      </c>
      <c r="BO145" s="12">
        <f t="shared" si="25"/>
        <v>3780</v>
      </c>
      <c r="BP145" s="12">
        <f t="shared" si="26"/>
        <v>41702.199999999997</v>
      </c>
      <c r="BQ145" s="12">
        <f>MAX(BP$4:BP145)</f>
        <v>41702.199999999997</v>
      </c>
      <c r="BR145" s="8">
        <f t="shared" si="27"/>
        <v>0</v>
      </c>
      <c r="BS145" s="20">
        <f t="shared" si="28"/>
        <v>1</v>
      </c>
      <c r="BT145" s="20">
        <f t="shared" si="29"/>
        <v>0</v>
      </c>
    </row>
    <row r="146" spans="1:72" x14ac:dyDescent="0.3">
      <c r="A146" s="1">
        <v>42675</v>
      </c>
      <c r="B146" s="1">
        <v>42709</v>
      </c>
      <c r="C146" s="1" t="s">
        <v>44</v>
      </c>
      <c r="D146" s="3">
        <v>1800</v>
      </c>
      <c r="E146" s="3">
        <v>-200</v>
      </c>
      <c r="F146" s="3">
        <f>D146+E146</f>
        <v>1600</v>
      </c>
      <c r="G146" s="20">
        <f>B146-A146</f>
        <v>34</v>
      </c>
      <c r="H146" s="3" t="s">
        <v>43</v>
      </c>
      <c r="L146" s="20">
        <f>IF(AND(F146&gt;=L$3,F146&lt;=L$4),0,1)</f>
        <v>1</v>
      </c>
      <c r="M146" s="20" t="s">
        <v>21</v>
      </c>
      <c r="N146" s="20">
        <v>10</v>
      </c>
      <c r="O146" s="20">
        <v>132460</v>
      </c>
      <c r="P146" s="20">
        <f>IF(M146="short",O146,O146+N146)</f>
        <v>132470</v>
      </c>
      <c r="Q146" s="20">
        <f>IF(M146="short",P146+Q$3,P146-Q$3)</f>
        <v>132470</v>
      </c>
      <c r="R146" s="20">
        <v>132449</v>
      </c>
      <c r="S146" s="20">
        <v>132759</v>
      </c>
      <c r="T146" s="19">
        <f>IF(M146="short",((R146-P146)+N146)/10,((P146-R146)+N146)/10)</f>
        <v>3.1</v>
      </c>
      <c r="U146" s="19">
        <f>IF(M146="long",((S146-O146)-N146)/10,((O146-S146)-N146)/10)</f>
        <v>28.9</v>
      </c>
      <c r="W146" s="19">
        <f>-T146+(Q$3/10)</f>
        <v>-3.1</v>
      </c>
      <c r="X146" s="19">
        <f>U146+(Q$3/10)</f>
        <v>28.9</v>
      </c>
      <c r="Y146" s="7">
        <f>IF(AND(M146="long",R146&lt;Q146),1, )</f>
        <v>1</v>
      </c>
      <c r="Z146" s="7">
        <f>IF(AND(M146="short",R146&gt;Q146),1, )</f>
        <v>0</v>
      </c>
      <c r="AA146" s="7">
        <f>Y146+Z146</f>
        <v>1</v>
      </c>
      <c r="AB146" s="7">
        <f>IF(OR(I146=1,K146=1),0,L146*AA146)</f>
        <v>1</v>
      </c>
      <c r="AC146" s="19">
        <f>IF(W146&lt;=-AC$3,-AC$3,0)</f>
        <v>0</v>
      </c>
      <c r="AD146" s="7">
        <f t="shared" si="20"/>
        <v>0</v>
      </c>
      <c r="AE146" s="19">
        <f>IF(AND(AC146=0,U146&gt;=AE$3-(N146/10)),0,-AC$3*AA146)</f>
        <v>0</v>
      </c>
      <c r="AF146" s="19">
        <f>IF(AND(AC146=0,X146&gt;AF$3),AF$3*AA146,AE146*AA146)</f>
        <v>10</v>
      </c>
      <c r="AG146" s="19">
        <f>AG145+AF146</f>
        <v>88</v>
      </c>
      <c r="AH146" s="7">
        <f>IF(AF146&gt;0,1, )</f>
        <v>1</v>
      </c>
      <c r="AI146" s="19">
        <f>IF(I146=1,AF146,)</f>
        <v>0</v>
      </c>
      <c r="AJ146" s="19">
        <f>IF(K146=1,AF146, )</f>
        <v>0</v>
      </c>
      <c r="AK146" s="19">
        <f>IF(L146=1, ,AF146)</f>
        <v>0</v>
      </c>
      <c r="AL146" s="19">
        <f>AB146*AF146</f>
        <v>10</v>
      </c>
      <c r="AM146" s="19">
        <f>AM145+AL146</f>
        <v>208</v>
      </c>
      <c r="AN146" s="20">
        <f>IF(AL146&gt;0,1, )</f>
        <v>1</v>
      </c>
      <c r="AP146" s="12">
        <f>IF(B146=B145,AP145,AS145*AP$3)</f>
        <v>452.76</v>
      </c>
      <c r="AQ146" s="12">
        <f>INT(AP146/AQ$3)</f>
        <v>37</v>
      </c>
      <c r="AR146" s="12">
        <f>AL146*AQ146</f>
        <v>370</v>
      </c>
      <c r="AS146" s="12">
        <f>AS145+AR146</f>
        <v>15832</v>
      </c>
      <c r="AT146" s="12">
        <f>MAX(AS$4:AS146)</f>
        <v>15832</v>
      </c>
      <c r="AU146" s="8">
        <f>(AS146-AT146)/AT146</f>
        <v>0</v>
      </c>
      <c r="AW146" s="20">
        <v>132449</v>
      </c>
      <c r="AX146" s="20">
        <v>132759</v>
      </c>
      <c r="AY146" s="12">
        <f>IF(M146="long",((Q146-AW146)+N146)/10,((AW146-Q146)+N146)/10)</f>
        <v>3.1</v>
      </c>
      <c r="AZ146" s="20">
        <f>IF(AY146&gt;=(N146/10),1, )</f>
        <v>1</v>
      </c>
      <c r="BA146" s="12">
        <f>IF(AY146&gt;BA$3,BA$3,AY146*AZ146)</f>
        <v>3.1</v>
      </c>
      <c r="BB146" s="12">
        <f>IF(M146="long",((AX146-Q146)-N146)/10*AZ146,((Q146-AX146)-N146)/10*AZ146)</f>
        <v>27.9</v>
      </c>
      <c r="BC146" s="12">
        <f>IF(AND(BA146&lt;BA$3,BB146&gt;BC$3),BC$3,-BA146)</f>
        <v>20</v>
      </c>
      <c r="BD146" s="12">
        <f>BD145+BC146</f>
        <v>300.40000000000009</v>
      </c>
      <c r="BE146" s="12">
        <f>BC146*I146</f>
        <v>0</v>
      </c>
      <c r="BF146" s="12">
        <f>K146*BC146</f>
        <v>0</v>
      </c>
      <c r="BG146" s="12">
        <f>AB146*BC146</f>
        <v>20</v>
      </c>
      <c r="BH146" s="12">
        <f>BH145+BG146</f>
        <v>507.49999999999994</v>
      </c>
      <c r="BJ146" s="20">
        <f t="shared" si="21"/>
        <v>0</v>
      </c>
      <c r="BK146" s="12">
        <f t="shared" si="22"/>
        <v>0</v>
      </c>
      <c r="BM146" s="12">
        <f t="shared" si="23"/>
        <v>3792.22</v>
      </c>
      <c r="BN146" s="12">
        <f t="shared" si="24"/>
        <v>189</v>
      </c>
      <c r="BO146" s="12">
        <f t="shared" si="25"/>
        <v>3780</v>
      </c>
      <c r="BP146" s="12">
        <f t="shared" si="26"/>
        <v>45482.2</v>
      </c>
      <c r="BQ146" s="12">
        <f>MAX(BP$4:BP146)</f>
        <v>45482.2</v>
      </c>
      <c r="BR146" s="8">
        <f t="shared" si="27"/>
        <v>0</v>
      </c>
      <c r="BS146" s="20">
        <f t="shared" si="28"/>
        <v>1</v>
      </c>
      <c r="BT146" s="20">
        <f t="shared" si="29"/>
        <v>0</v>
      </c>
    </row>
    <row r="147" spans="1:72" x14ac:dyDescent="0.3">
      <c r="A147" s="1">
        <v>42709</v>
      </c>
      <c r="B147" s="1">
        <v>42709</v>
      </c>
      <c r="C147" s="1" t="s">
        <v>44</v>
      </c>
      <c r="D147" s="3">
        <v>1805</v>
      </c>
      <c r="E147" s="3">
        <v>-200</v>
      </c>
      <c r="F147" s="3">
        <f>D147+E147</f>
        <v>1605</v>
      </c>
      <c r="G147" s="20">
        <f>B147-A147</f>
        <v>0</v>
      </c>
      <c r="H147" s="3" t="s">
        <v>37</v>
      </c>
      <c r="L147" s="20">
        <f>IF(AND(F147&gt;=L$3,F147&lt;=L$4),0,1)</f>
        <v>1</v>
      </c>
      <c r="M147" s="20" t="s">
        <v>20</v>
      </c>
      <c r="N147" s="20">
        <v>8</v>
      </c>
      <c r="O147" s="20">
        <v>74780</v>
      </c>
      <c r="P147" s="20">
        <f>IF(M147="short",O147,O147+N147)</f>
        <v>74780</v>
      </c>
      <c r="Q147" s="20">
        <f>IF(M147="short",P147+Q$3,P147-Q$3)</f>
        <v>74780</v>
      </c>
      <c r="R147" s="20">
        <v>74971</v>
      </c>
      <c r="S147" s="20">
        <v>74663</v>
      </c>
      <c r="T147" s="19">
        <f>IF(M147="short",((R147-P147)+N147)/10,((P147-R147)+N147)/10)</f>
        <v>19.899999999999999</v>
      </c>
      <c r="U147" s="19">
        <f>IF(M147="long",((S147-O147)-N147)/10,((O147-S147)-N147)/10)</f>
        <v>10.9</v>
      </c>
      <c r="W147" s="19">
        <f>-T147+(Q$3/10)</f>
        <v>-19.899999999999999</v>
      </c>
      <c r="X147" s="19">
        <f>U147+(Q$3/10)</f>
        <v>10.9</v>
      </c>
      <c r="Y147" s="7">
        <f>IF(AND(M147="long",R147&lt;Q147),1, )</f>
        <v>0</v>
      </c>
      <c r="Z147" s="7">
        <f>IF(AND(M147="short",R147&gt;Q147),1, )</f>
        <v>1</v>
      </c>
      <c r="AA147" s="7">
        <f>Y147+Z147</f>
        <v>1</v>
      </c>
      <c r="AB147" s="7">
        <f>IF(OR(I147=1,K147=1),0,L147*AA147)</f>
        <v>1</v>
      </c>
      <c r="AC147" s="19">
        <f>IF(W147&lt;=-AC$3,-AC$3,0)</f>
        <v>-12</v>
      </c>
      <c r="AD147" s="7">
        <f t="shared" si="20"/>
        <v>0</v>
      </c>
      <c r="AE147" s="19">
        <f>IF(AND(AC147=0,U147&gt;=AE$3-(N147/10)),0,-AC$3*AA147)</f>
        <v>-12</v>
      </c>
      <c r="AF147" s="19">
        <f>IF(AND(AC147=0,X147&gt;AF$3),AF$3*AA147,AE147*AA147)</f>
        <v>-12</v>
      </c>
      <c r="AG147" s="19">
        <f>AG146+AF147</f>
        <v>76</v>
      </c>
      <c r="AH147" s="7">
        <f>IF(AF147&gt;0,1, )</f>
        <v>0</v>
      </c>
      <c r="AI147" s="19">
        <f>IF(I147=1,AF147,)</f>
        <v>0</v>
      </c>
      <c r="AJ147" s="19">
        <f>IF(K147=1,AF147, )</f>
        <v>0</v>
      </c>
      <c r="AK147" s="19">
        <f>IF(L147=1, ,AF147)</f>
        <v>0</v>
      </c>
      <c r="AL147" s="19">
        <f>AB147*AF147</f>
        <v>-12</v>
      </c>
      <c r="AM147" s="19">
        <f>AM146+AL147</f>
        <v>196</v>
      </c>
      <c r="AN147" s="20">
        <f>IF(AL147&gt;0,1, )</f>
        <v>0</v>
      </c>
      <c r="AP147" s="12">
        <f>IF(B147=B146,AP146,AS146*AP$3)</f>
        <v>452.76</v>
      </c>
      <c r="AQ147" s="12">
        <f>INT(AP147/AQ$3)</f>
        <v>37</v>
      </c>
      <c r="AR147" s="12">
        <f>AL147*AQ147</f>
        <v>-444</v>
      </c>
      <c r="AS147" s="12">
        <f>AS146+AR147</f>
        <v>15388</v>
      </c>
      <c r="AT147" s="12">
        <f>MAX(AS$4:AS147)</f>
        <v>15832</v>
      </c>
      <c r="AU147" s="8">
        <f>(AS147-AT147)/AT147</f>
        <v>-2.8044466902475997E-2</v>
      </c>
      <c r="AW147" s="20">
        <v>74805</v>
      </c>
      <c r="AX147" s="20">
        <v>74715</v>
      </c>
      <c r="AY147" s="12">
        <f>IF(M147="long",((Q147-AW147)+N147)/10,((AW147-Q147)+N147)/10)</f>
        <v>3.3</v>
      </c>
      <c r="AZ147" s="20">
        <f>IF(AY147&gt;=(N147/10),1, )</f>
        <v>1</v>
      </c>
      <c r="BA147" s="12">
        <f>IF(AY147&gt;BA$3,BA$3,AY147*AZ147)</f>
        <v>3.3</v>
      </c>
      <c r="BB147" s="12">
        <f>IF(M147="long",((AX147-Q147)-N147)/10*AZ147,((Q147-AX147)-N147)/10*AZ147)</f>
        <v>5.7</v>
      </c>
      <c r="BC147" s="12">
        <f>IF(AND(BA147&lt;BA$3,BB147&gt;BC$3),BC$3,-BA147)</f>
        <v>-3.3</v>
      </c>
      <c r="BD147" s="12">
        <f>BD146+BC147</f>
        <v>297.10000000000008</v>
      </c>
      <c r="BE147" s="12">
        <f>BC147*I147</f>
        <v>0</v>
      </c>
      <c r="BF147" s="12">
        <f>K147*BC147</f>
        <v>0</v>
      </c>
      <c r="BG147" s="12">
        <f>AB147*BC147</f>
        <v>-3.3</v>
      </c>
      <c r="BH147" s="12">
        <f>BH146+BG147</f>
        <v>504.19999999999993</v>
      </c>
      <c r="BJ147" s="20">
        <f t="shared" si="21"/>
        <v>1</v>
      </c>
      <c r="BK147" s="12">
        <f t="shared" si="22"/>
        <v>-3.3</v>
      </c>
      <c r="BM147" s="12">
        <f t="shared" si="23"/>
        <v>3792.22</v>
      </c>
      <c r="BN147" s="12">
        <f t="shared" si="24"/>
        <v>189</v>
      </c>
      <c r="BO147" s="12">
        <f t="shared" si="25"/>
        <v>-623.69999999999993</v>
      </c>
      <c r="BP147" s="12">
        <f t="shared" si="26"/>
        <v>44858.5</v>
      </c>
      <c r="BQ147" s="12">
        <f>MAX(BP$4:BP147)</f>
        <v>45482.2</v>
      </c>
      <c r="BR147" s="8">
        <f t="shared" si="27"/>
        <v>-1.3713056976135656E-2</v>
      </c>
      <c r="BS147" s="20">
        <f t="shared" si="28"/>
        <v>0</v>
      </c>
      <c r="BT147" s="20">
        <f t="shared" si="29"/>
        <v>-3.3</v>
      </c>
    </row>
    <row r="148" spans="1:72" x14ac:dyDescent="0.3">
      <c r="A148" s="1">
        <v>42691</v>
      </c>
      <c r="B148" s="1">
        <v>42709</v>
      </c>
      <c r="C148" s="1" t="s">
        <v>45</v>
      </c>
      <c r="D148" s="3">
        <v>1805</v>
      </c>
      <c r="E148" s="3">
        <v>0</v>
      </c>
      <c r="F148" s="3">
        <f>D148+E148</f>
        <v>1805</v>
      </c>
      <c r="G148" s="20">
        <f>B148-A148</f>
        <v>18</v>
      </c>
      <c r="H148" s="3" t="s">
        <v>17</v>
      </c>
      <c r="I148" s="20">
        <v>1</v>
      </c>
      <c r="J148" s="20">
        <v>52</v>
      </c>
      <c r="L148" s="20">
        <f>IF(AND(F148&gt;=L$3,F148&lt;=L$4),0,1)</f>
        <v>1</v>
      </c>
      <c r="M148" s="20" t="s">
        <v>20</v>
      </c>
      <c r="N148" s="20">
        <v>7</v>
      </c>
      <c r="O148" s="20">
        <v>107710</v>
      </c>
      <c r="P148" s="20">
        <f>IF(M148="short",O148,O148+N148)</f>
        <v>107710</v>
      </c>
      <c r="Q148" s="20">
        <f>IF(M148="short",P148+Q$3,P148-Q$3)</f>
        <v>107710</v>
      </c>
      <c r="R148" s="20">
        <v>107956</v>
      </c>
      <c r="S148" s="20">
        <v>107364</v>
      </c>
      <c r="T148" s="19">
        <f>IF(M148="short",((R148-P148)+N148)/10,((P148-R148)+N148)/10)</f>
        <v>25.3</v>
      </c>
      <c r="U148" s="19">
        <f>IF(M148="long",((S148-O148)-N148)/10,((O148-S148)-N148)/10)</f>
        <v>33.9</v>
      </c>
      <c r="W148" s="19">
        <f>-T148+(Q$3/10)</f>
        <v>-25.3</v>
      </c>
      <c r="X148" s="19">
        <f>U148+(Q$3/10)</f>
        <v>33.9</v>
      </c>
      <c r="Y148" s="7">
        <f>IF(AND(M148="long",R148&lt;Q148),1, )</f>
        <v>0</v>
      </c>
      <c r="Z148" s="7">
        <f>IF(AND(M148="short",R148&gt;Q148),1, )</f>
        <v>1</v>
      </c>
      <c r="AA148" s="7">
        <f>Y148+Z148</f>
        <v>1</v>
      </c>
      <c r="AB148" s="7">
        <f>IF(OR(I148=1,K148=1),0,L148*AA148)</f>
        <v>0</v>
      </c>
      <c r="AC148" s="19">
        <f>IF(W148&lt;=-AC$3,-AC$3,0)</f>
        <v>-12</v>
      </c>
      <c r="AD148" s="7">
        <f t="shared" si="20"/>
        <v>0</v>
      </c>
      <c r="AE148" s="19">
        <f>IF(AND(AC148=0,U148&gt;=AE$3-(N148/10)),0,-AC$3*AA148)</f>
        <v>-12</v>
      </c>
      <c r="AF148" s="19">
        <f>IF(AND(AC148=0,X148&gt;AF$3),AF$3*AA148,AE148*AA148)</f>
        <v>-12</v>
      </c>
      <c r="AG148" s="19">
        <f>AG147+AF148</f>
        <v>64</v>
      </c>
      <c r="AH148" s="7">
        <f>IF(AF148&gt;0,1, )</f>
        <v>0</v>
      </c>
      <c r="AI148" s="19">
        <f>IF(I148=1,AF148,)</f>
        <v>-12</v>
      </c>
      <c r="AJ148" s="19">
        <f>IF(K148=1,AF148, )</f>
        <v>0</v>
      </c>
      <c r="AK148" s="19">
        <f>IF(L148=1, ,AF148)</f>
        <v>0</v>
      </c>
      <c r="AL148" s="19">
        <f>AB148*AF148</f>
        <v>0</v>
      </c>
      <c r="AM148" s="19">
        <f>AM147+AL148</f>
        <v>196</v>
      </c>
      <c r="AN148" s="20">
        <f>IF(AL148&gt;0,1, )</f>
        <v>0</v>
      </c>
      <c r="AP148" s="12">
        <f>IF(B148=B147,AP147,AS147*AP$3)</f>
        <v>452.76</v>
      </c>
      <c r="AQ148" s="12">
        <f>INT(AP148/AQ$3)</f>
        <v>37</v>
      </c>
      <c r="AR148" s="12">
        <f>AL148*AQ148</f>
        <v>0</v>
      </c>
      <c r="AS148" s="12">
        <f>AS147+AR148</f>
        <v>15388</v>
      </c>
      <c r="AT148" s="12">
        <f>MAX(AS$4:AS148)</f>
        <v>15832</v>
      </c>
      <c r="AU148" s="8">
        <f>(AS148-AT148)/AT148</f>
        <v>-2.8044466902475997E-2</v>
      </c>
      <c r="AW148" s="20">
        <v>107956</v>
      </c>
      <c r="AX148" s="20">
        <v>107364</v>
      </c>
      <c r="AY148" s="12">
        <f>IF(M148="long",((Q148-AW148)+N148)/10,((AW148-Q148)+N148)/10)</f>
        <v>25.3</v>
      </c>
      <c r="AZ148" s="20">
        <f>IF(AY148&gt;=(N148/10),1, )</f>
        <v>1</v>
      </c>
      <c r="BA148" s="12">
        <f>IF(AY148&gt;BA$3,BA$3,AY148*AZ148)</f>
        <v>20</v>
      </c>
      <c r="BB148" s="12">
        <f>IF(M148="long",((AX148-Q148)-N148)/10*AZ148,((Q148-AX148)-N148)/10*AZ148)</f>
        <v>33.9</v>
      </c>
      <c r="BC148" s="12">
        <f>IF(AND(BA148&lt;BA$3,BB148&gt;BC$3),BC$3,-BA148)</f>
        <v>-20</v>
      </c>
      <c r="BD148" s="12">
        <f>BD147+BC148</f>
        <v>277.10000000000008</v>
      </c>
      <c r="BE148" s="12">
        <f>BC148*I148</f>
        <v>-20</v>
      </c>
      <c r="BF148" s="12">
        <f>K148*BC148</f>
        <v>0</v>
      </c>
      <c r="BG148" s="12">
        <f>AB148*BC148</f>
        <v>0</v>
      </c>
      <c r="BH148" s="12">
        <f>BH147+BG148</f>
        <v>504.19999999999993</v>
      </c>
      <c r="BJ148" s="20">
        <f t="shared" si="21"/>
        <v>1</v>
      </c>
      <c r="BK148" s="12">
        <f t="shared" si="22"/>
        <v>-20</v>
      </c>
      <c r="BM148" s="12">
        <f t="shared" si="23"/>
        <v>3792.22</v>
      </c>
      <c r="BN148" s="12">
        <f t="shared" si="24"/>
        <v>189</v>
      </c>
      <c r="BO148" s="12">
        <f t="shared" si="25"/>
        <v>0</v>
      </c>
      <c r="BP148" s="12">
        <f t="shared" si="26"/>
        <v>44858.5</v>
      </c>
      <c r="BQ148" s="12">
        <f>MAX(BP$4:BP148)</f>
        <v>45482.2</v>
      </c>
      <c r="BR148" s="8">
        <f t="shared" si="27"/>
        <v>-1.3713056976135656E-2</v>
      </c>
      <c r="BS148" s="20">
        <f t="shared" si="28"/>
        <v>0</v>
      </c>
      <c r="BT148" s="20">
        <f t="shared" si="29"/>
        <v>0</v>
      </c>
    </row>
    <row r="149" spans="1:72" x14ac:dyDescent="0.3">
      <c r="A149" s="1">
        <v>42691</v>
      </c>
      <c r="B149" s="1">
        <v>42709</v>
      </c>
      <c r="C149" s="1" t="s">
        <v>45</v>
      </c>
      <c r="D149" s="3">
        <v>1805</v>
      </c>
      <c r="E149" s="3">
        <v>0</v>
      </c>
      <c r="F149" s="3">
        <f>D149+E149</f>
        <v>1805</v>
      </c>
      <c r="G149" s="20">
        <f>B149-A149</f>
        <v>18</v>
      </c>
      <c r="H149" s="3" t="s">
        <v>17</v>
      </c>
      <c r="I149" s="20">
        <v>1</v>
      </c>
      <c r="J149" s="20">
        <v>60</v>
      </c>
      <c r="L149" s="20">
        <f>IF(AND(F149&gt;=L$3,F149&lt;=L$4),0,1)</f>
        <v>1</v>
      </c>
      <c r="M149" s="20" t="s">
        <v>20</v>
      </c>
      <c r="N149" s="20">
        <v>7</v>
      </c>
      <c r="O149" s="20">
        <v>107960</v>
      </c>
      <c r="P149" s="20">
        <f>IF(M149="short",O149,O149+N149)</f>
        <v>107960</v>
      </c>
      <c r="Q149" s="20">
        <f>IF(M149="short",P149+Q$3,P149-Q$3)</f>
        <v>107960</v>
      </c>
      <c r="R149" s="20">
        <v>107956</v>
      </c>
      <c r="S149" s="20">
        <v>107364</v>
      </c>
      <c r="T149" s="19">
        <f>IF(M149="short",((R149-P149)+N149)/10,((P149-R149)+N149)/10)</f>
        <v>0.3</v>
      </c>
      <c r="U149" s="19">
        <f>IF(M149="long",((S149-O149)-N149)/10,((O149-S149)-N149)/10)</f>
        <v>58.9</v>
      </c>
      <c r="W149" s="19">
        <f>-T149+(Q$3/10)</f>
        <v>-0.3</v>
      </c>
      <c r="X149" s="19">
        <f>U149+(Q$3/10)</f>
        <v>58.9</v>
      </c>
      <c r="Y149" s="7">
        <f>IF(AND(M149="long",R149&lt;Q149),1, )</f>
        <v>0</v>
      </c>
      <c r="Z149" s="7">
        <f>IF(AND(M149="short",R149&gt;Q149),1, )</f>
        <v>0</v>
      </c>
      <c r="AA149" s="7">
        <f>Y149+Z149</f>
        <v>0</v>
      </c>
      <c r="AB149" s="7">
        <f>IF(OR(I149=1,K149=1),0,L149*AA149)</f>
        <v>0</v>
      </c>
      <c r="AC149" s="19">
        <f>IF(W149&lt;=-AC$3,-AC$3,0)</f>
        <v>0</v>
      </c>
      <c r="AD149" s="7">
        <f t="shared" si="20"/>
        <v>0</v>
      </c>
      <c r="AE149" s="19">
        <f>IF(AND(AC149=0,U149&gt;=AE$3-(N149/10)),0,-AC$3*AA149)</f>
        <v>0</v>
      </c>
      <c r="AF149" s="19">
        <f>IF(AND(AC149=0,X149&gt;AF$3),AF$3*AA149,AE149*AA149)</f>
        <v>0</v>
      </c>
      <c r="AG149" s="19">
        <f>AG148+AF149</f>
        <v>64</v>
      </c>
      <c r="AH149" s="7">
        <f>IF(AF149&gt;0,1, )</f>
        <v>0</v>
      </c>
      <c r="AI149" s="19">
        <f>IF(I149=1,AF149,)</f>
        <v>0</v>
      </c>
      <c r="AJ149" s="19">
        <f>IF(K149=1,AF149, )</f>
        <v>0</v>
      </c>
      <c r="AK149" s="19">
        <f>IF(L149=1, ,AF149)</f>
        <v>0</v>
      </c>
      <c r="AL149" s="19">
        <f>AB149*AF149</f>
        <v>0</v>
      </c>
      <c r="AM149" s="19">
        <f>AM148+AL149</f>
        <v>196</v>
      </c>
      <c r="AN149" s="20">
        <f>IF(AL149&gt;0,1, )</f>
        <v>0</v>
      </c>
      <c r="AP149" s="12">
        <f>IF(B149=B148,AP148,AS148*AP$3)</f>
        <v>452.76</v>
      </c>
      <c r="AQ149" s="12">
        <f>INT(AP149/AQ$3)</f>
        <v>37</v>
      </c>
      <c r="AR149" s="12">
        <f>AL149*AQ149</f>
        <v>0</v>
      </c>
      <c r="AS149" s="12">
        <f>AS148+AR149</f>
        <v>15388</v>
      </c>
      <c r="AT149" s="12">
        <f>MAX(AS$4:AS149)</f>
        <v>15832</v>
      </c>
      <c r="AU149" s="8">
        <f>(AS149-AT149)/AT149</f>
        <v>-2.8044466902475997E-2</v>
      </c>
      <c r="AW149" s="20">
        <v>107958</v>
      </c>
      <c r="AX149" s="20">
        <v>106978</v>
      </c>
      <c r="AY149" s="12">
        <f>IF(M149="long",((Q149-AW149)+N149)/10,((AW149-Q149)+N149)/10)</f>
        <v>0.5</v>
      </c>
      <c r="AZ149" s="20">
        <f>IF(AY149&gt;=(N149/10),1, )</f>
        <v>0</v>
      </c>
      <c r="BA149" s="12">
        <f>IF(AY149&gt;BA$3,BA$3,AY149*AZ149)</f>
        <v>0</v>
      </c>
      <c r="BB149" s="12">
        <f>IF(M149="long",((AX149-Q149)-N149)/10*AZ149,((Q149-AX149)-N149)/10*AZ149)</f>
        <v>0</v>
      </c>
      <c r="BC149" s="12">
        <f>IF(AND(BA149&lt;BA$3,BB149&gt;BC$3),BC$3,-BA149)</f>
        <v>0</v>
      </c>
      <c r="BD149" s="12">
        <f>BD148+BC149</f>
        <v>277.10000000000008</v>
      </c>
      <c r="BE149" s="12">
        <f>BC149*I149</f>
        <v>0</v>
      </c>
      <c r="BF149" s="12">
        <f>K149*BC149</f>
        <v>0</v>
      </c>
      <c r="BG149" s="12">
        <f>AB149*BC149</f>
        <v>0</v>
      </c>
      <c r="BH149" s="12">
        <f>BH148+BG149</f>
        <v>504.19999999999993</v>
      </c>
      <c r="BJ149" s="20">
        <f t="shared" si="21"/>
        <v>0</v>
      </c>
      <c r="BK149" s="12">
        <f t="shared" si="22"/>
        <v>0</v>
      </c>
      <c r="BM149" s="12">
        <f t="shared" si="23"/>
        <v>3792.22</v>
      </c>
      <c r="BN149" s="12">
        <f t="shared" si="24"/>
        <v>189</v>
      </c>
      <c r="BO149" s="12">
        <f t="shared" si="25"/>
        <v>0</v>
      </c>
      <c r="BP149" s="12">
        <f t="shared" si="26"/>
        <v>44858.5</v>
      </c>
      <c r="BQ149" s="12">
        <f>MAX(BP$4:BP149)</f>
        <v>45482.2</v>
      </c>
      <c r="BR149" s="8">
        <f t="shared" si="27"/>
        <v>-1.3713056976135656E-2</v>
      </c>
      <c r="BS149" s="20">
        <f t="shared" si="28"/>
        <v>0</v>
      </c>
      <c r="BT149" s="20">
        <f t="shared" si="29"/>
        <v>0</v>
      </c>
    </row>
    <row r="150" spans="1:72" x14ac:dyDescent="0.3">
      <c r="A150" s="1">
        <v>42710</v>
      </c>
      <c r="B150" s="1">
        <v>42710</v>
      </c>
      <c r="C150" s="1" t="s">
        <v>45</v>
      </c>
      <c r="D150" s="3">
        <v>1245</v>
      </c>
      <c r="E150" s="3">
        <v>0</v>
      </c>
      <c r="F150" s="3">
        <f>D150+E150</f>
        <v>1245</v>
      </c>
      <c r="G150" s="20">
        <f>B150-A150</f>
        <v>0</v>
      </c>
      <c r="H150" s="3" t="s">
        <v>17</v>
      </c>
      <c r="I150" s="20">
        <v>1</v>
      </c>
      <c r="J150" s="20">
        <v>22</v>
      </c>
      <c r="L150" s="20">
        <f>IF(AND(F150&gt;=L$3,F150&lt;=L$4),0,1)</f>
        <v>1</v>
      </c>
      <c r="M150" s="20" t="s">
        <v>21</v>
      </c>
      <c r="N150" s="20">
        <v>7</v>
      </c>
      <c r="O150" s="20">
        <v>107250</v>
      </c>
      <c r="P150" s="20">
        <f>IF(M150="short",O150,O150+N150)</f>
        <v>107257</v>
      </c>
      <c r="Q150" s="20">
        <f>IF(M150="short",P150+Q$3,P150-Q$3)</f>
        <v>107257</v>
      </c>
      <c r="R150" s="20">
        <v>107227</v>
      </c>
      <c r="S150" s="20">
        <v>107493</v>
      </c>
      <c r="T150" s="19">
        <f>IF(M150="short",((R150-P150)+N150)/10,((P150-R150)+N150)/10)</f>
        <v>3.7</v>
      </c>
      <c r="U150" s="19">
        <f>IF(M150="long",((S150-O150)-N150)/10,((O150-S150)-N150)/10)</f>
        <v>23.6</v>
      </c>
      <c r="W150" s="19">
        <f>-T150+(Q$3/10)</f>
        <v>-3.7</v>
      </c>
      <c r="X150" s="19">
        <f>U150+(Q$3/10)</f>
        <v>23.6</v>
      </c>
      <c r="Y150" s="7">
        <f>IF(AND(M150="long",R150&lt;Q150),1, )</f>
        <v>1</v>
      </c>
      <c r="Z150" s="7">
        <f>IF(AND(M150="short",R150&gt;Q150),1, )</f>
        <v>0</v>
      </c>
      <c r="AA150" s="7">
        <f>Y150+Z150</f>
        <v>1</v>
      </c>
      <c r="AB150" s="7">
        <f>IF(OR(I150=1,K150=1),0,L150*AA150)</f>
        <v>0</v>
      </c>
      <c r="AC150" s="19">
        <f>IF(W150&lt;=-AC$3,-AC$3,0)</f>
        <v>0</v>
      </c>
      <c r="AD150" s="7">
        <f t="shared" si="20"/>
        <v>0</v>
      </c>
      <c r="AE150" s="19">
        <f>IF(AND(AC150=0,U150&gt;=AE$3-(N150/10)),0,-AC$3*AA150)</f>
        <v>0</v>
      </c>
      <c r="AF150" s="19">
        <f>IF(AND(AC150=0,X150&gt;AF$3),AF$3*AA150,AE150*AA150)</f>
        <v>10</v>
      </c>
      <c r="AG150" s="19">
        <f>AG149+AF150</f>
        <v>74</v>
      </c>
      <c r="AH150" s="7">
        <f>IF(AF150&gt;0,1, )</f>
        <v>1</v>
      </c>
      <c r="AI150" s="19">
        <f>IF(I150=1,AF150,)</f>
        <v>10</v>
      </c>
      <c r="AJ150" s="19">
        <f>IF(K150=1,AF150, )</f>
        <v>0</v>
      </c>
      <c r="AK150" s="19">
        <f>IF(L150=1, ,AF150)</f>
        <v>0</v>
      </c>
      <c r="AL150" s="19">
        <f>AB150*AF150</f>
        <v>0</v>
      </c>
      <c r="AM150" s="19">
        <f>AM149+AL150</f>
        <v>196</v>
      </c>
      <c r="AN150" s="20">
        <f>IF(AL150&gt;0,1, )</f>
        <v>0</v>
      </c>
      <c r="AP150" s="12">
        <f>IF(B150=B149,AP149,AS149*AP$3)</f>
        <v>461.64</v>
      </c>
      <c r="AQ150" s="12">
        <f>INT(AP150/AQ$3)</f>
        <v>38</v>
      </c>
      <c r="AR150" s="12">
        <f>AL150*AQ150</f>
        <v>0</v>
      </c>
      <c r="AS150" s="12">
        <f>AS149+AR150</f>
        <v>15388</v>
      </c>
      <c r="AT150" s="12">
        <f>MAX(AS$4:AS150)</f>
        <v>15832</v>
      </c>
      <c r="AU150" s="8">
        <f>(AS150-AT150)/AT150</f>
        <v>-2.8044466902475997E-2</v>
      </c>
      <c r="AW150" s="20">
        <v>107219</v>
      </c>
      <c r="AX150" s="20">
        <v>107487</v>
      </c>
      <c r="AY150" s="12">
        <f>IF(M150="long",((Q150-AW150)+N150)/10,((AW150-Q150)+N150)/10)</f>
        <v>4.5</v>
      </c>
      <c r="AZ150" s="20">
        <f>IF(AY150&gt;=(N150/10),1, )</f>
        <v>1</v>
      </c>
      <c r="BA150" s="12">
        <f>IF(AY150&gt;BA$3,BA$3,AY150*AZ150)</f>
        <v>4.5</v>
      </c>
      <c r="BB150" s="12">
        <f>IF(M150="long",((AX150-Q150)-N150)/10*AZ150,((Q150-AX150)-N150)/10*AZ150)</f>
        <v>22.3</v>
      </c>
      <c r="BC150" s="12">
        <f>IF(AND(BA150&lt;BA$3,BB150&gt;BC$3),BC$3,-BA150)</f>
        <v>20</v>
      </c>
      <c r="BD150" s="12">
        <f>BD149+BC150</f>
        <v>297.10000000000008</v>
      </c>
      <c r="BE150" s="12">
        <f>BC150*I150</f>
        <v>20</v>
      </c>
      <c r="BF150" s="12">
        <f>K150*BC150</f>
        <v>0</v>
      </c>
      <c r="BG150" s="12">
        <f>AB150*BC150</f>
        <v>0</v>
      </c>
      <c r="BH150" s="12">
        <f>BH149+BG150</f>
        <v>504.19999999999993</v>
      </c>
      <c r="BJ150" s="20">
        <f t="shared" si="21"/>
        <v>0</v>
      </c>
      <c r="BK150" s="12">
        <f t="shared" si="22"/>
        <v>0</v>
      </c>
      <c r="BM150" s="12">
        <f t="shared" si="23"/>
        <v>4485.8500000000004</v>
      </c>
      <c r="BN150" s="12">
        <f t="shared" si="24"/>
        <v>224</v>
      </c>
      <c r="BO150" s="12">
        <f t="shared" si="25"/>
        <v>0</v>
      </c>
      <c r="BP150" s="12">
        <f t="shared" si="26"/>
        <v>44858.5</v>
      </c>
      <c r="BQ150" s="12">
        <f>MAX(BP$4:BP150)</f>
        <v>45482.2</v>
      </c>
      <c r="BR150" s="8">
        <f t="shared" si="27"/>
        <v>-1.3713056976135656E-2</v>
      </c>
      <c r="BS150" s="20">
        <f t="shared" si="28"/>
        <v>0</v>
      </c>
      <c r="BT150" s="20">
        <f t="shared" si="29"/>
        <v>0</v>
      </c>
    </row>
    <row r="151" spans="1:72" x14ac:dyDescent="0.3">
      <c r="A151" s="1">
        <v>42710</v>
      </c>
      <c r="B151" s="1">
        <v>42711</v>
      </c>
      <c r="C151" s="1" t="s">
        <v>44</v>
      </c>
      <c r="D151" s="3">
        <v>200</v>
      </c>
      <c r="E151" s="3">
        <v>-200</v>
      </c>
      <c r="F151" s="3">
        <f>D151+E151</f>
        <v>0</v>
      </c>
      <c r="G151" s="20">
        <f>B151-A151</f>
        <v>1</v>
      </c>
      <c r="H151" s="3" t="s">
        <v>37</v>
      </c>
      <c r="L151" s="20">
        <f>IF(AND(F151&gt;=L$3,F151&lt;=L$4),0,1)</f>
        <v>0</v>
      </c>
      <c r="M151" s="20" t="s">
        <v>20</v>
      </c>
      <c r="N151" s="20">
        <v>8</v>
      </c>
      <c r="O151" s="20">
        <v>74740</v>
      </c>
      <c r="P151" s="20">
        <f>IF(M151="short",O151,O151+N151)</f>
        <v>74740</v>
      </c>
      <c r="Q151" s="20">
        <f>IF(M151="short",P151+Q$3,P151-Q$3)</f>
        <v>74740</v>
      </c>
      <c r="R151" s="20">
        <v>74733</v>
      </c>
      <c r="S151" s="20">
        <v>74158</v>
      </c>
      <c r="T151" s="19">
        <f>IF(M151="short",((R151-P151)+N151)/10,((P151-R151)+N151)/10)</f>
        <v>0.1</v>
      </c>
      <c r="U151" s="19">
        <f>IF(M151="long",((S151-O151)-N151)/10,((O151-S151)-N151)/10)</f>
        <v>57.4</v>
      </c>
      <c r="W151" s="19">
        <f>-T151+(Q$3/10)</f>
        <v>-0.1</v>
      </c>
      <c r="X151" s="19">
        <f>U151+(Q$3/10)</f>
        <v>57.4</v>
      </c>
      <c r="Y151" s="7">
        <f>IF(AND(M151="long",R151&lt;Q151),1, )</f>
        <v>0</v>
      </c>
      <c r="Z151" s="7">
        <f>IF(AND(M151="short",R151&gt;Q151),1, )</f>
        <v>0</v>
      </c>
      <c r="AA151" s="7">
        <f>Y151+Z151</f>
        <v>0</v>
      </c>
      <c r="AB151" s="7">
        <f>IF(OR(I151=1,K151=1),0,L151*AA151)</f>
        <v>0</v>
      </c>
      <c r="AC151" s="19">
        <f>IF(W151&lt;=-AC$3,-AC$3,0)</f>
        <v>0</v>
      </c>
      <c r="AD151" s="7">
        <f t="shared" si="20"/>
        <v>0</v>
      </c>
      <c r="AE151" s="19">
        <f>IF(AND(AC151=0,U151&gt;=AE$3-(N151/10)),0,-AC$3*AA151)</f>
        <v>0</v>
      </c>
      <c r="AF151" s="19">
        <f>IF(AND(AC151=0,X151&gt;AF$3),AF$3*AA151,AE151*AA151)</f>
        <v>0</v>
      </c>
      <c r="AG151" s="19">
        <f>AG150+AF151</f>
        <v>74</v>
      </c>
      <c r="AH151" s="7">
        <f>IF(AF151&gt;0,1, )</f>
        <v>0</v>
      </c>
      <c r="AI151" s="19">
        <f>IF(I151=1,AF151,)</f>
        <v>0</v>
      </c>
      <c r="AJ151" s="19">
        <f>IF(K151=1,AF151, )</f>
        <v>0</v>
      </c>
      <c r="AK151" s="19">
        <f>IF(L151=1, ,AF151)</f>
        <v>0</v>
      </c>
      <c r="AL151" s="19">
        <f>AB151*AF151</f>
        <v>0</v>
      </c>
      <c r="AM151" s="19">
        <f>AM150+AL151</f>
        <v>196</v>
      </c>
      <c r="AN151" s="20">
        <f>IF(AL151&gt;0,1, )</f>
        <v>0</v>
      </c>
      <c r="AP151" s="12">
        <f>IF(B151=B150,AP150,AS150*AP$3)</f>
        <v>461.64</v>
      </c>
      <c r="AQ151" s="12">
        <f>INT(AP151/AQ$3)</f>
        <v>38</v>
      </c>
      <c r="AR151" s="12">
        <f>AL151*AQ151</f>
        <v>0</v>
      </c>
      <c r="AS151" s="12">
        <f>AS150+AR151</f>
        <v>15388</v>
      </c>
      <c r="AT151" s="12">
        <f>MAX(AS$4:AS151)</f>
        <v>15832</v>
      </c>
      <c r="AU151" s="8">
        <f>(AS151-AT151)/AT151</f>
        <v>-2.8044466902475997E-2</v>
      </c>
      <c r="AW151" s="20">
        <v>74733</v>
      </c>
      <c r="AX151" s="20">
        <v>74158</v>
      </c>
      <c r="AY151" s="12">
        <f>IF(M151="long",((Q151-AW151)+N151)/10,((AW151-Q151)+N151)/10)</f>
        <v>0.1</v>
      </c>
      <c r="AZ151" s="20">
        <f>IF(AY151&gt;=(N151/10),1, )</f>
        <v>0</v>
      </c>
      <c r="BA151" s="12">
        <f>IF(AY151&gt;BA$3,BA$3,AY151*AZ151)</f>
        <v>0</v>
      </c>
      <c r="BB151" s="12">
        <f>IF(M151="long",((AX151-Q151)-N151)/10*AZ151,((Q151-AX151)-N151)/10*AZ151)</f>
        <v>0</v>
      </c>
      <c r="BC151" s="12">
        <f>IF(AND(BA151&lt;BA$3,BB151&gt;BC$3),BC$3,-BA151)</f>
        <v>0</v>
      </c>
      <c r="BD151" s="12">
        <f>BD150+BC151</f>
        <v>297.10000000000008</v>
      </c>
      <c r="BE151" s="12">
        <f>BC151*I151</f>
        <v>0</v>
      </c>
      <c r="BF151" s="12">
        <f>K151*BC151</f>
        <v>0</v>
      </c>
      <c r="BG151" s="12">
        <f>AB151*BC151</f>
        <v>0</v>
      </c>
      <c r="BH151" s="12">
        <f>BH150+BG151</f>
        <v>504.19999999999993</v>
      </c>
      <c r="BJ151" s="20">
        <f t="shared" si="21"/>
        <v>0</v>
      </c>
      <c r="BK151" s="12">
        <f t="shared" si="22"/>
        <v>0</v>
      </c>
      <c r="BM151" s="12">
        <f t="shared" si="23"/>
        <v>4485.8500000000004</v>
      </c>
      <c r="BN151" s="12">
        <f t="shared" si="24"/>
        <v>224</v>
      </c>
      <c r="BO151" s="12">
        <f t="shared" si="25"/>
        <v>0</v>
      </c>
      <c r="BP151" s="12">
        <f t="shared" si="26"/>
        <v>44858.5</v>
      </c>
      <c r="BQ151" s="12">
        <f>MAX(BP$4:BP151)</f>
        <v>45482.2</v>
      </c>
      <c r="BR151" s="8">
        <f t="shared" si="27"/>
        <v>-1.3713056976135656E-2</v>
      </c>
      <c r="BS151" s="20">
        <f t="shared" si="28"/>
        <v>0</v>
      </c>
      <c r="BT151" s="20">
        <f t="shared" si="29"/>
        <v>0</v>
      </c>
    </row>
    <row r="152" spans="1:72" x14ac:dyDescent="0.3">
      <c r="A152" s="1">
        <v>42711</v>
      </c>
      <c r="B152" s="1">
        <v>42711</v>
      </c>
      <c r="C152" s="1" t="s">
        <v>45</v>
      </c>
      <c r="D152" s="3">
        <v>820</v>
      </c>
      <c r="E152" s="3">
        <v>0</v>
      </c>
      <c r="F152" s="3">
        <f>D152+E152</f>
        <v>820</v>
      </c>
      <c r="G152" s="20">
        <f>B152-A152</f>
        <v>0</v>
      </c>
      <c r="H152" s="3" t="s">
        <v>17</v>
      </c>
      <c r="I152" s="20">
        <v>1</v>
      </c>
      <c r="J152" s="20">
        <v>21</v>
      </c>
      <c r="L152" s="20">
        <f>IF(AND(F152&gt;=L$3,F152&lt;=L$4),0,1)</f>
        <v>1</v>
      </c>
      <c r="M152" s="20" t="s">
        <v>20</v>
      </c>
      <c r="N152" s="20">
        <v>7</v>
      </c>
      <c r="O152" s="20">
        <v>107330</v>
      </c>
      <c r="P152" s="20">
        <f>IF(M152="short",O152,O152+N152)</f>
        <v>107330</v>
      </c>
      <c r="Q152" s="20">
        <f>IF(M152="short",P152+Q$3,P152-Q$3)</f>
        <v>107330</v>
      </c>
      <c r="R152" s="20">
        <v>107325</v>
      </c>
      <c r="S152" s="20">
        <v>107098</v>
      </c>
      <c r="T152" s="19">
        <f>IF(M152="short",((R152-P152)+N152)/10,((P152-R152)+N152)/10)</f>
        <v>0.2</v>
      </c>
      <c r="U152" s="19">
        <f>IF(M152="long",((S152-O152)-N152)/10,((O152-S152)-N152)/10)</f>
        <v>22.5</v>
      </c>
      <c r="W152" s="19">
        <f>-T152+(Q$3/10)</f>
        <v>-0.2</v>
      </c>
      <c r="X152" s="19">
        <f>U152+(Q$3/10)</f>
        <v>22.5</v>
      </c>
      <c r="Y152" s="7">
        <f>IF(AND(M152="long",R152&lt;Q152),1, )</f>
        <v>0</v>
      </c>
      <c r="Z152" s="7">
        <f>IF(AND(M152="short",R152&gt;Q152),1, )</f>
        <v>0</v>
      </c>
      <c r="AA152" s="7">
        <f>Y152+Z152</f>
        <v>0</v>
      </c>
      <c r="AB152" s="7">
        <f>IF(OR(I152=1,K152=1),0,L152*AA152)</f>
        <v>0</v>
      </c>
      <c r="AC152" s="19">
        <f>IF(W152&lt;=-AC$3,-AC$3,0)</f>
        <v>0</v>
      </c>
      <c r="AD152" s="7">
        <f t="shared" si="20"/>
        <v>0</v>
      </c>
      <c r="AE152" s="19">
        <f>IF(AND(AC152=0,U152&gt;=AE$3-(N152/10)),0,-AC$3*AA152)</f>
        <v>0</v>
      </c>
      <c r="AF152" s="19">
        <f>IF(AND(AC152=0,X152&gt;AF$3),AF$3*AA152,AE152*AA152)</f>
        <v>0</v>
      </c>
      <c r="AG152" s="19">
        <f>AG151+AF152</f>
        <v>74</v>
      </c>
      <c r="AH152" s="7">
        <f>IF(AF152&gt;0,1, )</f>
        <v>0</v>
      </c>
      <c r="AI152" s="19">
        <f>IF(I152=1,AF152,)</f>
        <v>0</v>
      </c>
      <c r="AJ152" s="19">
        <f>IF(K152=1,AF152, )</f>
        <v>0</v>
      </c>
      <c r="AK152" s="19">
        <f>IF(L152=1, ,AF152)</f>
        <v>0</v>
      </c>
      <c r="AL152" s="19">
        <f>AB152*AF152</f>
        <v>0</v>
      </c>
      <c r="AM152" s="19">
        <f>AM151+AL152</f>
        <v>196</v>
      </c>
      <c r="AN152" s="20">
        <f>IF(AL152&gt;0,1, )</f>
        <v>0</v>
      </c>
      <c r="AP152" s="12">
        <f>IF(B152=B151,AP151,AS151*AP$3)</f>
        <v>461.64</v>
      </c>
      <c r="AQ152" s="12">
        <f>INT(AP152/AQ$3)</f>
        <v>38</v>
      </c>
      <c r="AR152" s="12">
        <f>AL152*AQ152</f>
        <v>0</v>
      </c>
      <c r="AS152" s="12">
        <f>AS151+AR152</f>
        <v>15388</v>
      </c>
      <c r="AT152" s="12">
        <f>MAX(AS$4:AS152)</f>
        <v>15832</v>
      </c>
      <c r="AU152" s="8">
        <f>(AS152-AT152)/AT152</f>
        <v>-2.8044466902475997E-2</v>
      </c>
      <c r="AW152" s="20">
        <v>107320</v>
      </c>
      <c r="AX152" s="20">
        <v>107093</v>
      </c>
      <c r="AY152" s="12">
        <f>IF(M152="long",((Q152-AW152)+N152)/10,((AW152-Q152)+N152)/10)</f>
        <v>-0.3</v>
      </c>
      <c r="AZ152" s="20">
        <f>IF(AY152&gt;=(N152/10),1, )</f>
        <v>0</v>
      </c>
      <c r="BA152" s="12">
        <f>IF(AY152&gt;BA$3,BA$3,AY152*AZ152)</f>
        <v>0</v>
      </c>
      <c r="BB152" s="12">
        <f>IF(M152="long",((AX152-Q152)-N152)/10*AZ152,((Q152-AX152)-N152)/10*AZ152)</f>
        <v>0</v>
      </c>
      <c r="BC152" s="12">
        <f>IF(AND(BA152&lt;BA$3,BB152&gt;BC$3),BC$3,-BA152)</f>
        <v>0</v>
      </c>
      <c r="BD152" s="12">
        <f>BD151+BC152</f>
        <v>297.10000000000008</v>
      </c>
      <c r="BE152" s="12">
        <f>BC152*I152</f>
        <v>0</v>
      </c>
      <c r="BF152" s="12">
        <f>K152*BC152</f>
        <v>0</v>
      </c>
      <c r="BG152" s="12">
        <f>AB152*BC152</f>
        <v>0</v>
      </c>
      <c r="BH152" s="12">
        <f>BH151+BG152</f>
        <v>504.19999999999993</v>
      </c>
      <c r="BJ152" s="20">
        <f t="shared" si="21"/>
        <v>0</v>
      </c>
      <c r="BK152" s="12">
        <f t="shared" si="22"/>
        <v>0</v>
      </c>
      <c r="BM152" s="12">
        <f t="shared" si="23"/>
        <v>4485.8500000000004</v>
      </c>
      <c r="BN152" s="12">
        <f t="shared" si="24"/>
        <v>224</v>
      </c>
      <c r="BO152" s="12">
        <f t="shared" si="25"/>
        <v>0</v>
      </c>
      <c r="BP152" s="12">
        <f t="shared" si="26"/>
        <v>44858.5</v>
      </c>
      <c r="BQ152" s="12">
        <f>MAX(BP$4:BP152)</f>
        <v>45482.2</v>
      </c>
      <c r="BR152" s="8">
        <f t="shared" si="27"/>
        <v>-1.3713056976135656E-2</v>
      </c>
      <c r="BS152" s="20">
        <f t="shared" si="28"/>
        <v>0</v>
      </c>
      <c r="BT152" s="20">
        <f t="shared" si="29"/>
        <v>0</v>
      </c>
    </row>
    <row r="153" spans="1:72" x14ac:dyDescent="0.3">
      <c r="A153" s="1">
        <v>42711</v>
      </c>
      <c r="B153" s="1">
        <v>42711</v>
      </c>
      <c r="C153" s="1" t="s">
        <v>45</v>
      </c>
      <c r="D153" s="3">
        <v>1525</v>
      </c>
      <c r="E153" s="3">
        <v>0</v>
      </c>
      <c r="F153" s="3">
        <f>D153+E153</f>
        <v>1525</v>
      </c>
      <c r="G153" s="20">
        <f>B153-A153</f>
        <v>0</v>
      </c>
      <c r="H153" s="3" t="s">
        <v>17</v>
      </c>
      <c r="L153" s="20">
        <f>IF(AND(F153&gt;=L$3,F153&lt;=L$4),0,1)</f>
        <v>1</v>
      </c>
      <c r="M153" s="20" t="s">
        <v>20</v>
      </c>
      <c r="N153" s="20">
        <v>7</v>
      </c>
      <c r="O153" s="20">
        <v>107680</v>
      </c>
      <c r="P153" s="20">
        <f>IF(M153="short",O153,O153+N153)</f>
        <v>107680</v>
      </c>
      <c r="Q153" s="20">
        <f>IF(M153="short",P153+Q$3,P153-Q$3)</f>
        <v>107680</v>
      </c>
      <c r="R153" s="20">
        <v>107682</v>
      </c>
      <c r="S153" s="20">
        <v>107414</v>
      </c>
      <c r="T153" s="19">
        <f>IF(M153="short",((R153-P153)+N153)/10,((P153-R153)+N153)/10)</f>
        <v>0.9</v>
      </c>
      <c r="U153" s="19">
        <f>IF(M153="long",((S153-O153)-N153)/10,((O153-S153)-N153)/10)</f>
        <v>25.9</v>
      </c>
      <c r="W153" s="19">
        <f>-T153+(Q$3/10)</f>
        <v>-0.9</v>
      </c>
      <c r="X153" s="19">
        <f>U153+(Q$3/10)</f>
        <v>25.9</v>
      </c>
      <c r="Y153" s="7">
        <f>IF(AND(M153="long",R153&lt;Q153),1, )</f>
        <v>0</v>
      </c>
      <c r="Z153" s="7">
        <f>IF(AND(M153="short",R153&gt;Q153),1, )</f>
        <v>1</v>
      </c>
      <c r="AA153" s="7">
        <f>Y153+Z153</f>
        <v>1</v>
      </c>
      <c r="AB153" s="7">
        <f>IF(OR(I153=1,K153=1),0,L153*AA153)</f>
        <v>1</v>
      </c>
      <c r="AC153" s="19">
        <f>IF(W153&lt;=-AC$3,-AC$3,0)</f>
        <v>0</v>
      </c>
      <c r="AD153" s="7">
        <f t="shared" si="20"/>
        <v>0</v>
      </c>
      <c r="AE153" s="19">
        <f>IF(AND(AC153=0,U153&gt;=AE$3-(N153/10)),0,-AC$3*AA153)</f>
        <v>0</v>
      </c>
      <c r="AF153" s="19">
        <f>IF(AND(AC153=0,X153&gt;AF$3),AF$3*AA153,AE153*AA153)</f>
        <v>10</v>
      </c>
      <c r="AG153" s="19">
        <f>AG152+AF153</f>
        <v>84</v>
      </c>
      <c r="AH153" s="7">
        <f>IF(AF153&gt;0,1, )</f>
        <v>1</v>
      </c>
      <c r="AI153" s="19">
        <f>IF(I153=1,AF153,)</f>
        <v>0</v>
      </c>
      <c r="AJ153" s="19">
        <f>IF(K153=1,AF153, )</f>
        <v>0</v>
      </c>
      <c r="AK153" s="19">
        <f>IF(L153=1, ,AF153)</f>
        <v>0</v>
      </c>
      <c r="AL153" s="19">
        <f>AB153*AF153</f>
        <v>10</v>
      </c>
      <c r="AM153" s="19">
        <f>AM152+AL153</f>
        <v>206</v>
      </c>
      <c r="AN153" s="20">
        <f>IF(AL153&gt;0,1, )</f>
        <v>1</v>
      </c>
      <c r="AP153" s="12">
        <f>IF(B153=B152,AP152,AS152*AP$3)</f>
        <v>461.64</v>
      </c>
      <c r="AQ153" s="12">
        <f>INT(AP153/AQ$3)</f>
        <v>38</v>
      </c>
      <c r="AR153" s="12">
        <f>AL153*AQ153</f>
        <v>380</v>
      </c>
      <c r="AS153" s="12">
        <f>AS152+AR153</f>
        <v>15768</v>
      </c>
      <c r="AT153" s="12">
        <f>MAX(AS$4:AS153)</f>
        <v>15832</v>
      </c>
      <c r="AU153" s="8">
        <f>(AS153-AT153)/AT153</f>
        <v>-4.0424456796361802E-3</v>
      </c>
      <c r="AW153" s="20">
        <v>107677</v>
      </c>
      <c r="AX153" s="20">
        <v>107408</v>
      </c>
      <c r="AY153" s="12">
        <f>IF(M153="long",((Q153-AW153)+N153)/10,((AW153-Q153)+N153)/10)</f>
        <v>0.4</v>
      </c>
      <c r="AZ153" s="20">
        <f>IF(AY153&gt;=(N153/10),1, )</f>
        <v>0</v>
      </c>
      <c r="BA153" s="12">
        <f>IF(AY153&gt;BA$3,BA$3,AY153*AZ153)</f>
        <v>0</v>
      </c>
      <c r="BB153" s="12">
        <f>IF(M153="long",((AX153-Q153)-N153)/10*AZ153,((Q153-AX153)-N153)/10*AZ153)</f>
        <v>0</v>
      </c>
      <c r="BC153" s="12">
        <f>IF(AND(BA153&lt;BA$3,BB153&gt;BC$3),BC$3,-BA153)</f>
        <v>0</v>
      </c>
      <c r="BD153" s="12">
        <f>BD152+BC153</f>
        <v>297.10000000000008</v>
      </c>
      <c r="BE153" s="12">
        <f>BC153*I153</f>
        <v>0</v>
      </c>
      <c r="BF153" s="12">
        <f>K153*BC153</f>
        <v>0</v>
      </c>
      <c r="BG153" s="12">
        <f>AB153*BC153</f>
        <v>0</v>
      </c>
      <c r="BH153" s="12">
        <f>BH152+BG153</f>
        <v>504.19999999999993</v>
      </c>
      <c r="BJ153" s="20">
        <f t="shared" si="21"/>
        <v>0</v>
      </c>
      <c r="BK153" s="12">
        <f t="shared" si="22"/>
        <v>0</v>
      </c>
      <c r="BM153" s="12">
        <f t="shared" si="23"/>
        <v>4485.8500000000004</v>
      </c>
      <c r="BN153" s="12">
        <f t="shared" si="24"/>
        <v>224</v>
      </c>
      <c r="BO153" s="12">
        <f t="shared" si="25"/>
        <v>0</v>
      </c>
      <c r="BP153" s="12">
        <f t="shared" si="26"/>
        <v>44858.5</v>
      </c>
      <c r="BQ153" s="12">
        <f>MAX(BP$4:BP153)</f>
        <v>45482.2</v>
      </c>
      <c r="BR153" s="8">
        <f t="shared" si="27"/>
        <v>-1.3713056976135656E-2</v>
      </c>
      <c r="BS153" s="20">
        <f t="shared" si="28"/>
        <v>0</v>
      </c>
      <c r="BT153" s="20">
        <f t="shared" si="29"/>
        <v>0</v>
      </c>
    </row>
    <row r="154" spans="1:72" x14ac:dyDescent="0.3">
      <c r="A154" s="1">
        <v>42669</v>
      </c>
      <c r="B154" s="1">
        <v>42712</v>
      </c>
      <c r="C154" s="1" t="s">
        <v>44</v>
      </c>
      <c r="D154" s="3">
        <v>1445</v>
      </c>
      <c r="E154" s="3">
        <v>-200</v>
      </c>
      <c r="F154" s="3">
        <f>D154+E154</f>
        <v>1245</v>
      </c>
      <c r="G154" s="20">
        <f>B154-A154</f>
        <v>43</v>
      </c>
      <c r="H154" s="3" t="s">
        <v>43</v>
      </c>
      <c r="K154" s="20">
        <v>1</v>
      </c>
      <c r="L154" s="20">
        <f>IF(AND(F154&gt;=L$3,F154&lt;=L$4),0,1)</f>
        <v>1</v>
      </c>
      <c r="M154" s="20" t="s">
        <v>21</v>
      </c>
      <c r="N154" s="20">
        <v>10</v>
      </c>
      <c r="O154" s="20">
        <v>131960</v>
      </c>
      <c r="P154" s="20">
        <f>IF(M154="short",O154,O154+N154)</f>
        <v>131970</v>
      </c>
      <c r="Q154" s="20">
        <f>IF(M154="short",P154+Q$3,P154-Q$3)</f>
        <v>131970</v>
      </c>
      <c r="R154" s="20">
        <v>131982</v>
      </c>
      <c r="S154" s="20">
        <v>132492</v>
      </c>
      <c r="T154" s="19">
        <f>IF(M154="short",((R154-P154)+N154)/10,((P154-R154)+N154)/10)</f>
        <v>-0.2</v>
      </c>
      <c r="U154" s="19">
        <f>IF(M154="long",((S154-O154)-N154)/10,((O154-S154)-N154)/10)</f>
        <v>52.2</v>
      </c>
      <c r="W154" s="19">
        <f>-T154+(Q$3/10)</f>
        <v>0.2</v>
      </c>
      <c r="X154" s="19">
        <f>U154+(Q$3/10)</f>
        <v>52.2</v>
      </c>
      <c r="Y154" s="7">
        <f>IF(AND(M154="long",R154&lt;Q154),1, )</f>
        <v>0</v>
      </c>
      <c r="Z154" s="7">
        <f>IF(AND(M154="short",R154&gt;Q154),1, )</f>
        <v>0</v>
      </c>
      <c r="AA154" s="7">
        <f>Y154+Z154</f>
        <v>0</v>
      </c>
      <c r="AB154" s="7">
        <f>IF(OR(I154=1,K154=1),0,L154*AA154)</f>
        <v>0</v>
      </c>
      <c r="AC154" s="19">
        <f>IF(W154&lt;=-AC$3,-AC$3,0)</f>
        <v>0</v>
      </c>
      <c r="AD154" s="7">
        <f t="shared" si="20"/>
        <v>0</v>
      </c>
      <c r="AE154" s="19">
        <f>IF(AND(AC154=0,U154&gt;=AE$3-(N154/10)),0,-AC$3*AA154)</f>
        <v>0</v>
      </c>
      <c r="AF154" s="19">
        <f>IF(AND(AC154=0,X154&gt;AF$3),AF$3*AA154,AE154*AA154)</f>
        <v>0</v>
      </c>
      <c r="AG154" s="19">
        <f>AG153+AF154</f>
        <v>84</v>
      </c>
      <c r="AH154" s="7">
        <f>IF(AF154&gt;0,1, )</f>
        <v>0</v>
      </c>
      <c r="AI154" s="19">
        <f>IF(I154=1,AF154,)</f>
        <v>0</v>
      </c>
      <c r="AJ154" s="19">
        <f>IF(K154=1,AF154, )</f>
        <v>0</v>
      </c>
      <c r="AK154" s="19">
        <f>IF(L154=1, ,AF154)</f>
        <v>0</v>
      </c>
      <c r="AL154" s="19">
        <f>AB154*AF154</f>
        <v>0</v>
      </c>
      <c r="AM154" s="19">
        <f>AM153+AL154</f>
        <v>206</v>
      </c>
      <c r="AN154" s="20">
        <f>IF(AL154&gt;0,1, )</f>
        <v>0</v>
      </c>
      <c r="AP154" s="12">
        <f>IF(B154=B153,AP153,AS153*AP$3)</f>
        <v>473.03999999999996</v>
      </c>
      <c r="AQ154" s="12">
        <f>INT(AP154/AQ$3)</f>
        <v>39</v>
      </c>
      <c r="AR154" s="12">
        <f>AL154*AQ154</f>
        <v>0</v>
      </c>
      <c r="AS154" s="12">
        <f>AS153+AR154</f>
        <v>15768</v>
      </c>
      <c r="AT154" s="12">
        <f>MAX(AS$4:AS154)</f>
        <v>15832</v>
      </c>
      <c r="AU154" s="8">
        <f>(AS154-AT154)/AT154</f>
        <v>-4.0424456796361802E-3</v>
      </c>
      <c r="AW154" s="20">
        <v>131982</v>
      </c>
      <c r="AX154" s="20">
        <v>132492</v>
      </c>
      <c r="AY154" s="12">
        <f>IF(M154="long",((Q154-AW154)+N154)/10,((AW154-Q154)+N154)/10)</f>
        <v>-0.2</v>
      </c>
      <c r="AZ154" s="20">
        <f>IF(AY154&gt;=(N154/10),1, )</f>
        <v>0</v>
      </c>
      <c r="BA154" s="12">
        <f>IF(AY154&gt;BA$3,BA$3,AY154*AZ154)</f>
        <v>0</v>
      </c>
      <c r="BB154" s="12">
        <f>IF(M154="long",((AX154-Q154)-N154)/10*AZ154,((Q154-AX154)-N154)/10*AZ154)</f>
        <v>0</v>
      </c>
      <c r="BC154" s="12">
        <f>IF(AND(BA154&lt;BA$3,BB154&gt;BC$3),BC$3,-BA154)</f>
        <v>0</v>
      </c>
      <c r="BD154" s="12">
        <f>BD153+BC154</f>
        <v>297.10000000000008</v>
      </c>
      <c r="BE154" s="12">
        <f>BC154*I154</f>
        <v>0</v>
      </c>
      <c r="BF154" s="12">
        <f>K154*BC154</f>
        <v>0</v>
      </c>
      <c r="BG154" s="12">
        <f>AB154*BC154</f>
        <v>0</v>
      </c>
      <c r="BH154" s="12">
        <f>BH153+BG154</f>
        <v>504.19999999999993</v>
      </c>
      <c r="BJ154" s="20">
        <f t="shared" si="21"/>
        <v>0</v>
      </c>
      <c r="BK154" s="12">
        <f t="shared" si="22"/>
        <v>0</v>
      </c>
      <c r="BM154" s="12">
        <f t="shared" si="23"/>
        <v>4485.8500000000004</v>
      </c>
      <c r="BN154" s="12">
        <f t="shared" si="24"/>
        <v>224</v>
      </c>
      <c r="BO154" s="12">
        <f t="shared" si="25"/>
        <v>0</v>
      </c>
      <c r="BP154" s="12">
        <f t="shared" si="26"/>
        <v>44858.5</v>
      </c>
      <c r="BQ154" s="12">
        <f>MAX(BP$4:BP154)</f>
        <v>45482.2</v>
      </c>
      <c r="BR154" s="8">
        <f t="shared" si="27"/>
        <v>-1.3713056976135656E-2</v>
      </c>
      <c r="BS154" s="20">
        <f t="shared" si="28"/>
        <v>0</v>
      </c>
      <c r="BT154" s="20">
        <f t="shared" si="29"/>
        <v>0</v>
      </c>
    </row>
    <row r="155" spans="1:72" x14ac:dyDescent="0.3">
      <c r="A155" s="1">
        <v>42689</v>
      </c>
      <c r="B155" s="1">
        <v>42712</v>
      </c>
      <c r="C155" s="1" t="s">
        <v>45</v>
      </c>
      <c r="D155" s="3">
        <v>1245</v>
      </c>
      <c r="E155" s="3">
        <v>0</v>
      </c>
      <c r="F155" s="3">
        <f>D155+E155</f>
        <v>1245</v>
      </c>
      <c r="G155" s="20">
        <f>B155-A155</f>
        <v>23</v>
      </c>
      <c r="H155" s="3" t="s">
        <v>17</v>
      </c>
      <c r="I155" s="20">
        <v>1</v>
      </c>
      <c r="J155" s="20">
        <v>344</v>
      </c>
      <c r="K155" s="20">
        <v>1</v>
      </c>
      <c r="L155" s="20">
        <f>IF(AND(F155&gt;=L$3,F155&lt;=L$4),0,1)</f>
        <v>1</v>
      </c>
      <c r="M155" s="20" t="s">
        <v>20</v>
      </c>
      <c r="N155" s="20">
        <v>7</v>
      </c>
      <c r="O155" s="20">
        <v>108360</v>
      </c>
      <c r="P155" s="20">
        <f>IF(M155="short",O155,O155+N155)</f>
        <v>108360</v>
      </c>
      <c r="Q155" s="20">
        <f>IF(M155="short",P155+Q$3,P155-Q$3)</f>
        <v>108360</v>
      </c>
      <c r="R155" s="20">
        <v>108729</v>
      </c>
      <c r="S155" s="20">
        <v>105969</v>
      </c>
      <c r="T155" s="19">
        <f>IF(M155="short",((R155-P155)+N155)/10,((P155-R155)+N155)/10)</f>
        <v>37.6</v>
      </c>
      <c r="U155" s="19">
        <f>IF(M155="long",((S155-O155)-N155)/10,((O155-S155)-N155)/10)</f>
        <v>238.4</v>
      </c>
      <c r="W155" s="19">
        <f>-T155+(Q$3/10)</f>
        <v>-37.6</v>
      </c>
      <c r="X155" s="19">
        <f>U155+(Q$3/10)</f>
        <v>238.4</v>
      </c>
      <c r="Y155" s="7">
        <f>IF(AND(M155="long",R155&lt;Q155),1, )</f>
        <v>0</v>
      </c>
      <c r="Z155" s="7">
        <f>IF(AND(M155="short",R155&gt;Q155),1, )</f>
        <v>1</v>
      </c>
      <c r="AA155" s="7">
        <f>Y155+Z155</f>
        <v>1</v>
      </c>
      <c r="AB155" s="7">
        <f>IF(OR(I155=1,K155=1),0,L155*AA155)</f>
        <v>0</v>
      </c>
      <c r="AC155" s="19">
        <f>IF(W155&lt;=-AC$3,-AC$3,0)</f>
        <v>-12</v>
      </c>
      <c r="AD155" s="7">
        <f t="shared" si="20"/>
        <v>1</v>
      </c>
      <c r="AE155" s="19">
        <f>IF(AND(AC155=0,U155&gt;=AE$3-(N155/10)),0,-AC$3*AA155)</f>
        <v>-12</v>
      </c>
      <c r="AF155" s="19">
        <f>IF(AND(AC155=0,X155&gt;AF$3),AF$3*AA155,AE155*AA155)</f>
        <v>-12</v>
      </c>
      <c r="AG155" s="19">
        <f>AG154+AF155</f>
        <v>72</v>
      </c>
      <c r="AH155" s="7">
        <f>IF(AF155&gt;0,1, )</f>
        <v>0</v>
      </c>
      <c r="AI155" s="19">
        <f>IF(I155=1,AF155,)</f>
        <v>-12</v>
      </c>
      <c r="AJ155" s="19">
        <f>IF(K155=1,AF155, )</f>
        <v>-12</v>
      </c>
      <c r="AK155" s="19">
        <f>IF(L155=1, ,AF155)</f>
        <v>0</v>
      </c>
      <c r="AL155" s="19">
        <f>AB155*AF155</f>
        <v>0</v>
      </c>
      <c r="AM155" s="19">
        <f>AM154+AL155</f>
        <v>206</v>
      </c>
      <c r="AN155" s="20">
        <f>IF(AL155&gt;0,1, )</f>
        <v>0</v>
      </c>
      <c r="AP155" s="12">
        <f>IF(B155=B154,AP154,AS154*AP$3)</f>
        <v>473.03999999999996</v>
      </c>
      <c r="AQ155" s="12">
        <f>INT(AP155/AQ$3)</f>
        <v>39</v>
      </c>
      <c r="AR155" s="12">
        <f>AL155*AQ155</f>
        <v>0</v>
      </c>
      <c r="AS155" s="12">
        <f>AS154+AR155</f>
        <v>15768</v>
      </c>
      <c r="AT155" s="12">
        <f>MAX(AS$4:AS155)</f>
        <v>15832</v>
      </c>
      <c r="AU155" s="8">
        <f>(AS155-AT155)/AT155</f>
        <v>-4.0424456796361802E-3</v>
      </c>
      <c r="AW155" s="20">
        <v>108729</v>
      </c>
      <c r="AX155" s="20">
        <v>105966</v>
      </c>
      <c r="AY155" s="12">
        <f>IF(M155="long",((Q155-AW155)+N155)/10,((AW155-Q155)+N155)/10)</f>
        <v>37.6</v>
      </c>
      <c r="AZ155" s="20">
        <f>IF(AY155&gt;=(N155/10),1, )</f>
        <v>1</v>
      </c>
      <c r="BA155" s="12">
        <f>IF(AY155&gt;BA$3,BA$3,AY155*AZ155)</f>
        <v>20</v>
      </c>
      <c r="BB155" s="12">
        <f>IF(M155="long",((AX155-Q155)-N155)/10*AZ155,((Q155-AX155)-N155)/10*AZ155)</f>
        <v>238.7</v>
      </c>
      <c r="BC155" s="12">
        <f>IF(AND(BA155&lt;BA$3,BB155&gt;BC$3),BC$3,-BA155)</f>
        <v>-20</v>
      </c>
      <c r="BD155" s="12">
        <f>BD154+BC155</f>
        <v>277.10000000000008</v>
      </c>
      <c r="BE155" s="12">
        <f>BC155*I155</f>
        <v>-20</v>
      </c>
      <c r="BF155" s="12">
        <f>K155*BC155</f>
        <v>-20</v>
      </c>
      <c r="BG155" s="12">
        <f>AB155*BC155</f>
        <v>0</v>
      </c>
      <c r="BH155" s="12">
        <f>BH154+BG155</f>
        <v>504.19999999999993</v>
      </c>
      <c r="BJ155" s="20">
        <f t="shared" si="21"/>
        <v>1</v>
      </c>
      <c r="BK155" s="12">
        <f t="shared" si="22"/>
        <v>-20</v>
      </c>
      <c r="BM155" s="12">
        <f t="shared" si="23"/>
        <v>4485.8500000000004</v>
      </c>
      <c r="BN155" s="12">
        <f t="shared" si="24"/>
        <v>224</v>
      </c>
      <c r="BO155" s="12">
        <f t="shared" si="25"/>
        <v>0</v>
      </c>
      <c r="BP155" s="12">
        <f t="shared" si="26"/>
        <v>44858.5</v>
      </c>
      <c r="BQ155" s="12">
        <f>MAX(BP$4:BP155)</f>
        <v>45482.2</v>
      </c>
      <c r="BR155" s="8">
        <f t="shared" si="27"/>
        <v>-1.3713056976135656E-2</v>
      </c>
      <c r="BS155" s="20">
        <f t="shared" si="28"/>
        <v>0</v>
      </c>
      <c r="BT155" s="20">
        <f t="shared" si="29"/>
        <v>0</v>
      </c>
    </row>
    <row r="156" spans="1:72" x14ac:dyDescent="0.3">
      <c r="A156" s="1">
        <v>42688</v>
      </c>
      <c r="B156" s="1">
        <v>42712</v>
      </c>
      <c r="C156" s="1" t="s">
        <v>45</v>
      </c>
      <c r="D156" s="3">
        <v>1245</v>
      </c>
      <c r="E156" s="3">
        <v>0</v>
      </c>
      <c r="F156" s="3">
        <f>D156+E156</f>
        <v>1245</v>
      </c>
      <c r="G156" s="20">
        <f>B156-A156</f>
        <v>24</v>
      </c>
      <c r="H156" s="3" t="s">
        <v>17</v>
      </c>
      <c r="K156" s="20">
        <v>1</v>
      </c>
      <c r="L156" s="20">
        <f>IF(AND(F156&gt;=L$3,F156&lt;=L$4),0,1)</f>
        <v>1</v>
      </c>
      <c r="M156" s="20" t="s">
        <v>20</v>
      </c>
      <c r="N156" s="20">
        <v>7</v>
      </c>
      <c r="O156" s="20">
        <v>108750</v>
      </c>
      <c r="P156" s="20">
        <f>IF(M156="short",O156,O156+N156)</f>
        <v>108750</v>
      </c>
      <c r="Q156" s="20">
        <f>IF(M156="short",P156+Q$3,P156-Q$3)</f>
        <v>108750</v>
      </c>
      <c r="R156" s="20">
        <v>108731</v>
      </c>
      <c r="S156" s="20">
        <v>105253</v>
      </c>
      <c r="T156" s="19">
        <f>IF(M156="short",((R156-P156)+N156)/10,((P156-R156)+N156)/10)</f>
        <v>-1.2</v>
      </c>
      <c r="U156" s="19">
        <f>IF(M156="long",((S156-O156)-N156)/10,((O156-S156)-N156)/10)</f>
        <v>349</v>
      </c>
      <c r="W156" s="19">
        <f>-T156+(Q$3/10)</f>
        <v>1.2</v>
      </c>
      <c r="X156" s="19">
        <f>U156+(Q$3/10)</f>
        <v>349</v>
      </c>
      <c r="Y156" s="7">
        <f>IF(AND(M156="long",R156&lt;Q156),1, )</f>
        <v>0</v>
      </c>
      <c r="Z156" s="7">
        <f>IF(AND(M156="short",R156&gt;Q156),1, )</f>
        <v>0</v>
      </c>
      <c r="AA156" s="7">
        <f>Y156+Z156</f>
        <v>0</v>
      </c>
      <c r="AB156" s="7">
        <f>IF(OR(I156=1,K156=1),0,L156*AA156)</f>
        <v>0</v>
      </c>
      <c r="AC156" s="19">
        <f>IF(W156&lt;=-AC$3,-AC$3,0)</f>
        <v>0</v>
      </c>
      <c r="AD156" s="7">
        <f t="shared" si="20"/>
        <v>0</v>
      </c>
      <c r="AE156" s="19">
        <f>IF(AND(AC156=0,U156&gt;=AE$3-(N156/10)),0,-AC$3*AA156)</f>
        <v>0</v>
      </c>
      <c r="AF156" s="19">
        <f>IF(AND(AC156=0,X156&gt;AF$3),AF$3*AA156,AE156*AA156)</f>
        <v>0</v>
      </c>
      <c r="AG156" s="19">
        <f>AG155+AF156</f>
        <v>72</v>
      </c>
      <c r="AH156" s="7">
        <f>IF(AF156&gt;0,1, )</f>
        <v>0</v>
      </c>
      <c r="AI156" s="19">
        <f>IF(I156=1,AF156,)</f>
        <v>0</v>
      </c>
      <c r="AJ156" s="19">
        <f>IF(K156=1,AF156, )</f>
        <v>0</v>
      </c>
      <c r="AK156" s="19">
        <f>IF(L156=1, ,AF156)</f>
        <v>0</v>
      </c>
      <c r="AL156" s="19">
        <f>AB156*AF156</f>
        <v>0</v>
      </c>
      <c r="AM156" s="19">
        <f>AM155+AL156</f>
        <v>206</v>
      </c>
      <c r="AN156" s="20">
        <f>IF(AL156&gt;0,1, )</f>
        <v>0</v>
      </c>
      <c r="AP156" s="12">
        <f>IF(B156=B155,AP155,AS155*AP$3)</f>
        <v>473.03999999999996</v>
      </c>
      <c r="AQ156" s="12">
        <f>INT(AP156/AQ$3)</f>
        <v>39</v>
      </c>
      <c r="AR156" s="12">
        <f>AL156*AQ156</f>
        <v>0</v>
      </c>
      <c r="AS156" s="12">
        <f>AS155+AR156</f>
        <v>15768</v>
      </c>
      <c r="AT156" s="12">
        <f>MAX(AS$4:AS156)</f>
        <v>15832</v>
      </c>
      <c r="AU156" s="8">
        <f>(AS156-AT156)/AT156</f>
        <v>-4.0424456796361802E-3</v>
      </c>
      <c r="AW156" s="20">
        <v>108729</v>
      </c>
      <c r="AX156" s="20">
        <v>105966</v>
      </c>
      <c r="AY156" s="12">
        <f>IF(M156="long",((Q156-AW156)+N156)/10,((AW156-Q156)+N156)/10)</f>
        <v>-1.4</v>
      </c>
      <c r="AZ156" s="20">
        <f>IF(AY156&gt;=(N156/10),1, )</f>
        <v>0</v>
      </c>
      <c r="BA156" s="12">
        <f>IF(AY156&gt;BA$3,BA$3,AY156*AZ156)</f>
        <v>0</v>
      </c>
      <c r="BB156" s="12">
        <f>IF(M156="long",((AX156-Q156)-N156)/10*AZ156,((Q156-AX156)-N156)/10*AZ156)</f>
        <v>0</v>
      </c>
      <c r="BC156" s="12">
        <f>IF(AND(BA156&lt;BA$3,BB156&gt;BC$3),BC$3,-BA156)</f>
        <v>0</v>
      </c>
      <c r="BD156" s="12">
        <f>BD155+BC156</f>
        <v>277.10000000000008</v>
      </c>
      <c r="BE156" s="12">
        <f>BC156*I156</f>
        <v>0</v>
      </c>
      <c r="BF156" s="12">
        <f>K156*BC156</f>
        <v>0</v>
      </c>
      <c r="BG156" s="12">
        <f>AB156*BC156</f>
        <v>0</v>
      </c>
      <c r="BH156" s="12">
        <f>BH155+BG156</f>
        <v>504.19999999999993</v>
      </c>
      <c r="BJ156" s="20">
        <f t="shared" si="21"/>
        <v>0</v>
      </c>
      <c r="BK156" s="12">
        <f t="shared" si="22"/>
        <v>0</v>
      </c>
      <c r="BM156" s="12">
        <f t="shared" si="23"/>
        <v>4485.8500000000004</v>
      </c>
      <c r="BN156" s="12">
        <f t="shared" si="24"/>
        <v>224</v>
      </c>
      <c r="BO156" s="12">
        <f t="shared" si="25"/>
        <v>0</v>
      </c>
      <c r="BP156" s="12">
        <f t="shared" si="26"/>
        <v>44858.5</v>
      </c>
      <c r="BQ156" s="12">
        <f>MAX(BP$4:BP156)</f>
        <v>45482.2</v>
      </c>
      <c r="BR156" s="8">
        <f t="shared" si="27"/>
        <v>-1.3713056976135656E-2</v>
      </c>
      <c r="BS156" s="20">
        <f t="shared" si="28"/>
        <v>0</v>
      </c>
      <c r="BT156" s="20">
        <f t="shared" si="29"/>
        <v>0</v>
      </c>
    </row>
    <row r="157" spans="1:72" x14ac:dyDescent="0.3">
      <c r="A157" s="1">
        <v>42712</v>
      </c>
      <c r="B157" s="1">
        <v>42712</v>
      </c>
      <c r="C157" s="1" t="s">
        <v>44</v>
      </c>
      <c r="D157" s="3">
        <v>1540</v>
      </c>
      <c r="E157" s="3">
        <v>-200</v>
      </c>
      <c r="F157" s="3">
        <f>D157+E157</f>
        <v>1340</v>
      </c>
      <c r="G157" s="20">
        <f>B157-A157</f>
        <v>0</v>
      </c>
      <c r="H157" s="3" t="s">
        <v>37</v>
      </c>
      <c r="K157" s="20">
        <v>1</v>
      </c>
      <c r="L157" s="20">
        <f>IF(AND(F157&gt;=L$3,F157&lt;=L$4),0,1)</f>
        <v>1</v>
      </c>
      <c r="M157" s="20" t="s">
        <v>21</v>
      </c>
      <c r="N157" s="20">
        <v>8</v>
      </c>
      <c r="O157" s="20">
        <v>74510</v>
      </c>
      <c r="P157" s="20">
        <f>IF(M157="short",O157,O157+N157)</f>
        <v>74518</v>
      </c>
      <c r="Q157" s="20">
        <f>IF(M157="short",P157+Q$3,P157-Q$3)</f>
        <v>74518</v>
      </c>
      <c r="R157" s="20">
        <v>74401</v>
      </c>
      <c r="S157" s="20">
        <v>74744</v>
      </c>
      <c r="T157" s="19">
        <f>IF(M157="short",((R157-P157)+N157)/10,((P157-R157)+N157)/10)</f>
        <v>12.5</v>
      </c>
      <c r="U157" s="19">
        <f>IF(M157="long",((S157-O157)-N157)/10,((O157-S157)-N157)/10)</f>
        <v>22.6</v>
      </c>
      <c r="W157" s="19">
        <f>-T157+(Q$3/10)</f>
        <v>-12.5</v>
      </c>
      <c r="X157" s="19">
        <f>U157+(Q$3/10)</f>
        <v>22.6</v>
      </c>
      <c r="Y157" s="7">
        <f>IF(AND(M157="long",R157&lt;Q157),1, )</f>
        <v>1</v>
      </c>
      <c r="Z157" s="7">
        <f>IF(AND(M157="short",R157&gt;Q157),1, )</f>
        <v>0</v>
      </c>
      <c r="AA157" s="7">
        <f>Y157+Z157</f>
        <v>1</v>
      </c>
      <c r="AB157" s="7">
        <f>IF(OR(I157=1,K157=1),0,L157*AA157)</f>
        <v>0</v>
      </c>
      <c r="AC157" s="19">
        <f>IF(W157&lt;=-AC$3,-AC$3,0)</f>
        <v>-12</v>
      </c>
      <c r="AD157" s="7">
        <f t="shared" si="20"/>
        <v>1</v>
      </c>
      <c r="AE157" s="19">
        <f>IF(AND(AC157=0,U157&gt;=AE$3-(N157/10)),0,-AC$3*AA157)</f>
        <v>-12</v>
      </c>
      <c r="AF157" s="19">
        <f>IF(AND(AC157=0,X157&gt;AF$3),AF$3*AA157,AE157*AA157)</f>
        <v>-12</v>
      </c>
      <c r="AG157" s="19">
        <f>AG156+AF157</f>
        <v>60</v>
      </c>
      <c r="AH157" s="7">
        <f>IF(AF157&gt;0,1, )</f>
        <v>0</v>
      </c>
      <c r="AI157" s="19">
        <f>IF(I157=1,AF157,)</f>
        <v>0</v>
      </c>
      <c r="AJ157" s="19">
        <f>IF(K157=1,AF157, )</f>
        <v>-12</v>
      </c>
      <c r="AK157" s="19">
        <f>IF(L157=1, ,AF157)</f>
        <v>0</v>
      </c>
      <c r="AL157" s="19">
        <f>AB157*AF157</f>
        <v>0</v>
      </c>
      <c r="AM157" s="19">
        <f>AM156+AL157</f>
        <v>206</v>
      </c>
      <c r="AN157" s="20">
        <f>IF(AL157&gt;0,1, )</f>
        <v>0</v>
      </c>
      <c r="AP157" s="12">
        <f>IF(B157=B156,AP156,AS156*AP$3)</f>
        <v>473.03999999999996</v>
      </c>
      <c r="AQ157" s="12">
        <f>INT(AP157/AQ$3)</f>
        <v>39</v>
      </c>
      <c r="AR157" s="12">
        <f>AL157*AQ157</f>
        <v>0</v>
      </c>
      <c r="AS157" s="12">
        <f>AS156+AR157</f>
        <v>15768</v>
      </c>
      <c r="AT157" s="12">
        <f>MAX(AS$4:AS157)</f>
        <v>15832</v>
      </c>
      <c r="AU157" s="8">
        <f>(AS157-AT157)/AT157</f>
        <v>-4.0424456796361802E-3</v>
      </c>
      <c r="AW157" s="20">
        <v>74401</v>
      </c>
      <c r="AX157" s="20">
        <v>74744</v>
      </c>
      <c r="AY157" s="12">
        <f>IF(M157="long",((Q157-AW157)+N157)/10,((AW157-Q157)+N157)/10)</f>
        <v>12.5</v>
      </c>
      <c r="AZ157" s="20">
        <f>IF(AY157&gt;=(N157/10),1, )</f>
        <v>1</v>
      </c>
      <c r="BA157" s="12">
        <f>IF(AY157&gt;BA$3,BA$3,AY157*AZ157)</f>
        <v>12.5</v>
      </c>
      <c r="BB157" s="12">
        <f>IF(M157="long",((AX157-Q157)-N157)/10*AZ157,((Q157-AX157)-N157)/10*AZ157)</f>
        <v>21.8</v>
      </c>
      <c r="BC157" s="12">
        <f>IF(AND(BA157&lt;BA$3,BB157&gt;BC$3),BC$3,-BA157)</f>
        <v>20</v>
      </c>
      <c r="BD157" s="12">
        <f>BD156+BC157</f>
        <v>297.10000000000008</v>
      </c>
      <c r="BE157" s="12">
        <f>BC157*I157</f>
        <v>0</v>
      </c>
      <c r="BF157" s="12">
        <f>K157*BC157</f>
        <v>20</v>
      </c>
      <c r="BG157" s="12">
        <f>AB157*BC157</f>
        <v>0</v>
      </c>
      <c r="BH157" s="12">
        <f>BH156+BG157</f>
        <v>504.19999999999993</v>
      </c>
      <c r="BJ157" s="20">
        <f t="shared" si="21"/>
        <v>0</v>
      </c>
      <c r="BK157" s="12">
        <f t="shared" si="22"/>
        <v>0</v>
      </c>
      <c r="BM157" s="12">
        <f t="shared" si="23"/>
        <v>4485.8500000000004</v>
      </c>
      <c r="BN157" s="12">
        <f t="shared" si="24"/>
        <v>224</v>
      </c>
      <c r="BO157" s="12">
        <f t="shared" si="25"/>
        <v>0</v>
      </c>
      <c r="BP157" s="12">
        <f t="shared" si="26"/>
        <v>44858.5</v>
      </c>
      <c r="BQ157" s="12">
        <f>MAX(BP$4:BP157)</f>
        <v>45482.2</v>
      </c>
      <c r="BR157" s="8">
        <f t="shared" si="27"/>
        <v>-1.3713056976135656E-2</v>
      </c>
      <c r="BS157" s="20">
        <f t="shared" si="28"/>
        <v>0</v>
      </c>
      <c r="BT157" s="20">
        <f t="shared" si="29"/>
        <v>0</v>
      </c>
    </row>
    <row r="158" spans="1:72" x14ac:dyDescent="0.3">
      <c r="A158" s="1">
        <v>42712</v>
      </c>
      <c r="B158" s="1">
        <v>42712</v>
      </c>
      <c r="C158" s="1" t="s">
        <v>44</v>
      </c>
      <c r="D158" s="3">
        <v>1545</v>
      </c>
      <c r="E158" s="3">
        <v>-200</v>
      </c>
      <c r="F158" s="3">
        <f>D158+E158</f>
        <v>1345</v>
      </c>
      <c r="G158" s="20">
        <f>B158-A158</f>
        <v>0</v>
      </c>
      <c r="H158" s="3" t="s">
        <v>43</v>
      </c>
      <c r="L158" s="20">
        <f>IF(AND(F158&gt;=L$3,F158&lt;=L$4),0,1)</f>
        <v>1</v>
      </c>
      <c r="M158" s="20" t="s">
        <v>20</v>
      </c>
      <c r="N158" s="20">
        <v>10</v>
      </c>
      <c r="O158" s="20">
        <v>132420</v>
      </c>
      <c r="P158" s="20">
        <f>IF(M158="short",O158,O158+N158)</f>
        <v>132420</v>
      </c>
      <c r="Q158" s="20">
        <f>IF(M158="short",P158+Q$3,P158-Q$3)</f>
        <v>132420</v>
      </c>
      <c r="R158" s="20">
        <v>132492</v>
      </c>
      <c r="S158" s="20">
        <v>131941</v>
      </c>
      <c r="T158" s="19">
        <f>IF(M158="short",((R158-P158)+N158)/10,((P158-R158)+N158)/10)</f>
        <v>8.1999999999999993</v>
      </c>
      <c r="U158" s="19">
        <f>IF(M158="long",((S158-O158)-N158)/10,((O158-S158)-N158)/10)</f>
        <v>46.9</v>
      </c>
      <c r="W158" s="19">
        <f>-T158+(Q$3/10)</f>
        <v>-8.1999999999999993</v>
      </c>
      <c r="X158" s="19">
        <f>U158+(Q$3/10)</f>
        <v>46.9</v>
      </c>
      <c r="Y158" s="7">
        <f>IF(AND(M158="long",R158&lt;Q158),1, )</f>
        <v>0</v>
      </c>
      <c r="Z158" s="7">
        <f>IF(AND(M158="short",R158&gt;Q158),1, )</f>
        <v>1</v>
      </c>
      <c r="AA158" s="7">
        <f>Y158+Z158</f>
        <v>1</v>
      </c>
      <c r="AB158" s="7">
        <f>IF(OR(I158=1,K158=1),0,L158*AA158)</f>
        <v>1</v>
      </c>
      <c r="AC158" s="19">
        <f>IF(W158&lt;=-AC$3,-AC$3,0)</f>
        <v>0</v>
      </c>
      <c r="AD158" s="7">
        <f t="shared" si="20"/>
        <v>0</v>
      </c>
      <c r="AE158" s="19">
        <f>IF(AND(AC158=0,U158&gt;=AE$3-(N158/10)),0,-AC$3*AA158)</f>
        <v>0</v>
      </c>
      <c r="AF158" s="19">
        <f>IF(AND(AC158=0,X158&gt;AF$3),AF$3*AA158,AE158*AA158)</f>
        <v>10</v>
      </c>
      <c r="AG158" s="19">
        <f>AG157+AF158</f>
        <v>70</v>
      </c>
      <c r="AH158" s="7">
        <f>IF(AF158&gt;0,1, )</f>
        <v>1</v>
      </c>
      <c r="AI158" s="19">
        <f>IF(I158=1,AF158,)</f>
        <v>0</v>
      </c>
      <c r="AJ158" s="19">
        <f>IF(K158=1,AF158, )</f>
        <v>0</v>
      </c>
      <c r="AK158" s="19">
        <f>IF(L158=1, ,AF158)</f>
        <v>0</v>
      </c>
      <c r="AL158" s="19">
        <f>AB158*AF158</f>
        <v>10</v>
      </c>
      <c r="AM158" s="19">
        <f>AM157+AL158</f>
        <v>216</v>
      </c>
      <c r="AN158" s="20">
        <f>IF(AL158&gt;0,1, )</f>
        <v>1</v>
      </c>
      <c r="AP158" s="12">
        <f>IF(B158=B157,AP157,AS157*AP$3)</f>
        <v>473.03999999999996</v>
      </c>
      <c r="AQ158" s="12">
        <f>INT(AP158/AQ$3)</f>
        <v>39</v>
      </c>
      <c r="AR158" s="12">
        <f>AL158*AQ158</f>
        <v>390</v>
      </c>
      <c r="AS158" s="12">
        <f>AS157+AR158</f>
        <v>16158</v>
      </c>
      <c r="AT158" s="12">
        <f>MAX(AS$4:AS158)</f>
        <v>16158</v>
      </c>
      <c r="AU158" s="8">
        <f>(AS158-AT158)/AT158</f>
        <v>0</v>
      </c>
      <c r="AW158" s="20">
        <v>132492</v>
      </c>
      <c r="AX158" s="20">
        <v>131110</v>
      </c>
      <c r="AY158" s="12">
        <f>IF(M158="long",((Q158-AW158)+N158)/10,((AW158-Q158)+N158)/10)</f>
        <v>8.1999999999999993</v>
      </c>
      <c r="AZ158" s="20">
        <f>IF(AY158&gt;=(N158/10),1, )</f>
        <v>1</v>
      </c>
      <c r="BA158" s="12">
        <f>IF(AY158&gt;BA$3,BA$3,AY158*AZ158)</f>
        <v>8.1999999999999993</v>
      </c>
      <c r="BB158" s="12">
        <f>IF(M158="long",((AX158-Q158)-N158)/10*AZ158,((Q158-AX158)-N158)/10*AZ158)</f>
        <v>130</v>
      </c>
      <c r="BC158" s="12">
        <f>IF(AND(BA158&lt;BA$3,BB158&gt;BC$3),BC$3,-BA158)</f>
        <v>20</v>
      </c>
      <c r="BD158" s="12">
        <f>BD157+BC158</f>
        <v>317.10000000000008</v>
      </c>
      <c r="BE158" s="12">
        <f>BC158*I158</f>
        <v>0</v>
      </c>
      <c r="BF158" s="12">
        <f>K158*BC158</f>
        <v>0</v>
      </c>
      <c r="BG158" s="12">
        <f>AB158*BC158</f>
        <v>20</v>
      </c>
      <c r="BH158" s="12">
        <f>BH157+BG158</f>
        <v>524.19999999999993</v>
      </c>
      <c r="BJ158" s="20">
        <f t="shared" si="21"/>
        <v>0</v>
      </c>
      <c r="BK158" s="12">
        <f t="shared" si="22"/>
        <v>0</v>
      </c>
      <c r="BM158" s="12">
        <f t="shared" si="23"/>
        <v>4485.8500000000004</v>
      </c>
      <c r="BN158" s="12">
        <f t="shared" si="24"/>
        <v>224</v>
      </c>
      <c r="BO158" s="12">
        <f t="shared" si="25"/>
        <v>4480</v>
      </c>
      <c r="BP158" s="12">
        <f t="shared" si="26"/>
        <v>49338.5</v>
      </c>
      <c r="BQ158" s="12">
        <f>MAX(BP$4:BP158)</f>
        <v>49338.5</v>
      </c>
      <c r="BR158" s="8">
        <f t="shared" si="27"/>
        <v>0</v>
      </c>
      <c r="BS158" s="20">
        <f t="shared" si="28"/>
        <v>1</v>
      </c>
      <c r="BT158" s="20">
        <f t="shared" si="29"/>
        <v>0</v>
      </c>
    </row>
    <row r="159" spans="1:72" x14ac:dyDescent="0.3">
      <c r="A159" s="1">
        <v>42711</v>
      </c>
      <c r="B159" s="1">
        <v>42712</v>
      </c>
      <c r="C159" s="1" t="s">
        <v>45</v>
      </c>
      <c r="D159" s="3">
        <v>1350</v>
      </c>
      <c r="E159" s="3">
        <v>0</v>
      </c>
      <c r="F159" s="3">
        <f>D159+E159</f>
        <v>1350</v>
      </c>
      <c r="G159" s="20">
        <f>B159-A159</f>
        <v>1</v>
      </c>
      <c r="H159" s="3" t="s">
        <v>17</v>
      </c>
      <c r="K159" s="20">
        <v>1</v>
      </c>
      <c r="L159" s="20">
        <f>IF(AND(F159&gt;=L$3,F159&lt;=L$4),0,1)</f>
        <v>1</v>
      </c>
      <c r="M159" s="20" t="s">
        <v>21</v>
      </c>
      <c r="N159" s="20">
        <v>7</v>
      </c>
      <c r="O159" s="20">
        <v>106400</v>
      </c>
      <c r="P159" s="20">
        <f>IF(M159="short",O159,O159+N159)</f>
        <v>106407</v>
      </c>
      <c r="Q159" s="20">
        <f>IF(M159="short",P159+Q$3,P159-Q$3)</f>
        <v>106407</v>
      </c>
      <c r="R159" s="20">
        <v>106393</v>
      </c>
      <c r="S159" s="20">
        <v>106791</v>
      </c>
      <c r="T159" s="19">
        <f>IF(M159="short",((R159-P159)+N159)/10,((P159-R159)+N159)/10)</f>
        <v>2.1</v>
      </c>
      <c r="U159" s="19">
        <f>IF(M159="long",((S159-O159)-N159)/10,((O159-S159)-N159)/10)</f>
        <v>38.4</v>
      </c>
      <c r="W159" s="19">
        <f>-T159+(Q$3/10)</f>
        <v>-2.1</v>
      </c>
      <c r="X159" s="19">
        <f>U159+(Q$3/10)</f>
        <v>38.4</v>
      </c>
      <c r="Y159" s="7">
        <f>IF(AND(M159="long",R159&lt;Q159),1, )</f>
        <v>1</v>
      </c>
      <c r="Z159" s="7">
        <f>IF(AND(M159="short",R159&gt;Q159),1, )</f>
        <v>0</v>
      </c>
      <c r="AA159" s="7">
        <f>Y159+Z159</f>
        <v>1</v>
      </c>
      <c r="AB159" s="7">
        <f>IF(OR(I159=1,K159=1),0,L159*AA159)</f>
        <v>0</v>
      </c>
      <c r="AC159" s="19">
        <f>IF(W159&lt;=-AC$3,-AC$3,0)</f>
        <v>0</v>
      </c>
      <c r="AD159" s="7">
        <f t="shared" si="20"/>
        <v>1</v>
      </c>
      <c r="AE159" s="19">
        <f>IF(AND(AC159=0,U159&gt;=AE$3-(N159/10)),0,-AC$3*AA159)</f>
        <v>0</v>
      </c>
      <c r="AF159" s="19">
        <f>IF(AND(AC159=0,X159&gt;AF$3),AF$3*AA159,AE159*AA159)</f>
        <v>10</v>
      </c>
      <c r="AG159" s="19">
        <f>AG158+AF159</f>
        <v>80</v>
      </c>
      <c r="AH159" s="7">
        <f>IF(AF159&gt;0,1, )</f>
        <v>1</v>
      </c>
      <c r="AI159" s="19">
        <f>IF(I159=1,AF159,)</f>
        <v>0</v>
      </c>
      <c r="AJ159" s="19">
        <f>IF(K159=1,AF159, )</f>
        <v>10</v>
      </c>
      <c r="AK159" s="19">
        <f>IF(L159=1, ,AF159)</f>
        <v>0</v>
      </c>
      <c r="AL159" s="19">
        <f>AB159*AF159</f>
        <v>0</v>
      </c>
      <c r="AM159" s="19">
        <f>AM158+AL159</f>
        <v>216</v>
      </c>
      <c r="AN159" s="20">
        <f>IF(AL159&gt;0,1, )</f>
        <v>0</v>
      </c>
      <c r="AP159" s="12">
        <f>IF(B159=B158,AP158,AS158*AP$3)</f>
        <v>473.03999999999996</v>
      </c>
      <c r="AQ159" s="12">
        <f>INT(AP159/AQ$3)</f>
        <v>39</v>
      </c>
      <c r="AR159" s="12">
        <f>AL159*AQ159</f>
        <v>0</v>
      </c>
      <c r="AS159" s="12">
        <f>AS158+AR159</f>
        <v>16158</v>
      </c>
      <c r="AT159" s="12">
        <f>MAX(AS$4:AS159)</f>
        <v>16158</v>
      </c>
      <c r="AU159" s="8">
        <f>(AS159-AT159)/AT159</f>
        <v>0</v>
      </c>
      <c r="AW159" s="20">
        <v>106387</v>
      </c>
      <c r="AX159" s="20">
        <v>106785</v>
      </c>
      <c r="AY159" s="12">
        <f>IF(M159="long",((Q159-AW159)+N159)/10,((AW159-Q159)+N159)/10)</f>
        <v>2.7</v>
      </c>
      <c r="AZ159" s="20">
        <f>IF(AY159&gt;=(N159/10),1, )</f>
        <v>1</v>
      </c>
      <c r="BA159" s="12">
        <f>IF(AY159&gt;BA$3,BA$3,AY159*AZ159)</f>
        <v>2.7</v>
      </c>
      <c r="BB159" s="12">
        <f>IF(M159="long",((AX159-Q159)-N159)/10*AZ159,((Q159-AX159)-N159)/10*AZ159)</f>
        <v>37.1</v>
      </c>
      <c r="BC159" s="12">
        <f>IF(AND(BA159&lt;BA$3,BB159&gt;BC$3),BC$3,-BA159)</f>
        <v>20</v>
      </c>
      <c r="BD159" s="12">
        <f>BD158+BC159</f>
        <v>337.10000000000008</v>
      </c>
      <c r="BE159" s="12">
        <f>BC159*I159</f>
        <v>0</v>
      </c>
      <c r="BF159" s="12">
        <f>K159*BC159</f>
        <v>20</v>
      </c>
      <c r="BG159" s="12">
        <f>AB159*BC159</f>
        <v>0</v>
      </c>
      <c r="BH159" s="12">
        <f>BH158+BG159</f>
        <v>524.19999999999993</v>
      </c>
      <c r="BJ159" s="20">
        <f t="shared" si="21"/>
        <v>0</v>
      </c>
      <c r="BK159" s="12">
        <f t="shared" si="22"/>
        <v>0</v>
      </c>
      <c r="BM159" s="12">
        <f t="shared" si="23"/>
        <v>4485.8500000000004</v>
      </c>
      <c r="BN159" s="12">
        <f t="shared" si="24"/>
        <v>224</v>
      </c>
      <c r="BO159" s="12">
        <f t="shared" si="25"/>
        <v>0</v>
      </c>
      <c r="BP159" s="12">
        <f t="shared" si="26"/>
        <v>49338.5</v>
      </c>
      <c r="BQ159" s="12">
        <f>MAX(BP$4:BP159)</f>
        <v>49338.5</v>
      </c>
      <c r="BR159" s="8">
        <f t="shared" si="27"/>
        <v>0</v>
      </c>
      <c r="BS159" s="20">
        <f t="shared" si="28"/>
        <v>0</v>
      </c>
      <c r="BT159" s="20">
        <f t="shared" si="29"/>
        <v>0</v>
      </c>
    </row>
    <row r="160" spans="1:72" x14ac:dyDescent="0.3">
      <c r="A160" s="1">
        <v>42712</v>
      </c>
      <c r="B160" s="1">
        <v>42712</v>
      </c>
      <c r="C160" s="1" t="s">
        <v>44</v>
      </c>
      <c r="D160" s="3">
        <v>1725</v>
      </c>
      <c r="E160" s="3">
        <v>-200</v>
      </c>
      <c r="F160" s="3">
        <f>D160+E160</f>
        <v>1525</v>
      </c>
      <c r="G160" s="20">
        <f>B160-A160</f>
        <v>0</v>
      </c>
      <c r="H160" s="3" t="s">
        <v>37</v>
      </c>
      <c r="L160" s="20">
        <f>IF(AND(F160&gt;=L$3,F160&lt;=L$4),0,1)</f>
        <v>1</v>
      </c>
      <c r="M160" s="20" t="s">
        <v>21</v>
      </c>
      <c r="N160" s="20">
        <v>8</v>
      </c>
      <c r="O160" s="20">
        <v>74340</v>
      </c>
      <c r="P160" s="20">
        <f>IF(M160="short",O160,O160+N160)</f>
        <v>74348</v>
      </c>
      <c r="Q160" s="20">
        <f>IF(M160="short",P160+Q$3,P160-Q$3)</f>
        <v>74348</v>
      </c>
      <c r="R160" s="20">
        <v>74280</v>
      </c>
      <c r="S160" s="20">
        <v>74952</v>
      </c>
      <c r="T160" s="19">
        <f>IF(M160="short",((R160-P160)+N160)/10,((P160-R160)+N160)/10)</f>
        <v>7.6</v>
      </c>
      <c r="U160" s="19">
        <f>IF(M160="long",((S160-O160)-N160)/10,((O160-S160)-N160)/10)</f>
        <v>60.4</v>
      </c>
      <c r="W160" s="19">
        <f>-T160+(Q$3/10)</f>
        <v>-7.6</v>
      </c>
      <c r="X160" s="19">
        <f>U160+(Q$3/10)</f>
        <v>60.4</v>
      </c>
      <c r="Y160" s="7">
        <f>IF(AND(M160="long",R160&lt;Q160),1, )</f>
        <v>1</v>
      </c>
      <c r="Z160" s="7">
        <f>IF(AND(M160="short",R160&gt;Q160),1, )</f>
        <v>0</v>
      </c>
      <c r="AA160" s="7">
        <f>Y160+Z160</f>
        <v>1</v>
      </c>
      <c r="AB160" s="7">
        <f>IF(OR(I160=1,K160=1),0,L160*AA160)</f>
        <v>1</v>
      </c>
      <c r="AC160" s="19">
        <f>IF(W160&lt;=-AC$3,-AC$3,0)</f>
        <v>0</v>
      </c>
      <c r="AD160" s="7">
        <f t="shared" si="20"/>
        <v>0</v>
      </c>
      <c r="AE160" s="19">
        <f>IF(AND(AC160=0,U160&gt;=AE$3-(N160/10)),0,-AC$3*AA160)</f>
        <v>0</v>
      </c>
      <c r="AF160" s="19">
        <f>IF(AND(AC160=0,X160&gt;AF$3),AF$3*AA160,AE160*AA160)</f>
        <v>10</v>
      </c>
      <c r="AG160" s="19">
        <f>AG159+AF160</f>
        <v>90</v>
      </c>
      <c r="AH160" s="7">
        <f>IF(AF160&gt;0,1, )</f>
        <v>1</v>
      </c>
      <c r="AI160" s="19">
        <f>IF(I160=1,AF160,)</f>
        <v>0</v>
      </c>
      <c r="AJ160" s="19">
        <f>IF(K160=1,AF160, )</f>
        <v>0</v>
      </c>
      <c r="AK160" s="19">
        <f>IF(L160=1, ,AF160)</f>
        <v>0</v>
      </c>
      <c r="AL160" s="19">
        <f>AB160*AF160</f>
        <v>10</v>
      </c>
      <c r="AM160" s="19">
        <f>AM159+AL160</f>
        <v>226</v>
      </c>
      <c r="AN160" s="20">
        <f>IF(AL160&gt;0,1, )</f>
        <v>1</v>
      </c>
      <c r="AP160" s="12">
        <f>IF(B160=B159,AP159,AS159*AP$3)</f>
        <v>473.03999999999996</v>
      </c>
      <c r="AQ160" s="12">
        <f>INT(AP160/AQ$3)</f>
        <v>39</v>
      </c>
      <c r="AR160" s="12">
        <f>AL160*AQ160</f>
        <v>390</v>
      </c>
      <c r="AS160" s="12">
        <f>AS159+AR160</f>
        <v>16548</v>
      </c>
      <c r="AT160" s="12">
        <f>MAX(AS$4:AS160)</f>
        <v>16548</v>
      </c>
      <c r="AU160" s="8">
        <f>(AS160-AT160)/AT160</f>
        <v>0</v>
      </c>
      <c r="AW160" s="20">
        <v>74280</v>
      </c>
      <c r="AX160" s="20">
        <v>74952</v>
      </c>
      <c r="AY160" s="12">
        <f>IF(M160="long",((Q160-AW160)+N160)/10,((AW160-Q160)+N160)/10)</f>
        <v>7.6</v>
      </c>
      <c r="AZ160" s="20">
        <f>IF(AY160&gt;=(N160/10),1, )</f>
        <v>1</v>
      </c>
      <c r="BA160" s="12">
        <f>IF(AY160&gt;BA$3,BA$3,AY160*AZ160)</f>
        <v>7.6</v>
      </c>
      <c r="BB160" s="12">
        <f>IF(M160="long",((AX160-Q160)-N160)/10*AZ160,((Q160-AX160)-N160)/10*AZ160)</f>
        <v>59.6</v>
      </c>
      <c r="BC160" s="12">
        <f>IF(AND(BA160&lt;BA$3,BB160&gt;BC$3),BC$3,-BA160)</f>
        <v>20</v>
      </c>
      <c r="BD160" s="12">
        <f>BD159+BC160</f>
        <v>357.10000000000008</v>
      </c>
      <c r="BE160" s="12">
        <f>BC160*I160</f>
        <v>0</v>
      </c>
      <c r="BF160" s="12">
        <f>K160*BC160</f>
        <v>0</v>
      </c>
      <c r="BG160" s="12">
        <f>AB160*BC160</f>
        <v>20</v>
      </c>
      <c r="BH160" s="12">
        <f>BH159+BG160</f>
        <v>544.19999999999993</v>
      </c>
      <c r="BJ160" s="20">
        <f t="shared" si="21"/>
        <v>0</v>
      </c>
      <c r="BK160" s="12">
        <f t="shared" si="22"/>
        <v>0</v>
      </c>
      <c r="BM160" s="12">
        <f t="shared" si="23"/>
        <v>4485.8500000000004</v>
      </c>
      <c r="BN160" s="12">
        <f t="shared" si="24"/>
        <v>224</v>
      </c>
      <c r="BO160" s="12">
        <f t="shared" si="25"/>
        <v>4480</v>
      </c>
      <c r="BP160" s="12">
        <f t="shared" si="26"/>
        <v>53818.5</v>
      </c>
      <c r="BQ160" s="12">
        <f>MAX(BP$4:BP160)</f>
        <v>53818.5</v>
      </c>
      <c r="BR160" s="8">
        <f t="shared" si="27"/>
        <v>0</v>
      </c>
      <c r="BS160" s="20">
        <f t="shared" si="28"/>
        <v>1</v>
      </c>
      <c r="BT160" s="20">
        <f t="shared" si="29"/>
        <v>0</v>
      </c>
    </row>
    <row r="161" spans="1:72" x14ac:dyDescent="0.3">
      <c r="A161" s="1">
        <v>42713</v>
      </c>
      <c r="B161" s="1">
        <v>42713</v>
      </c>
      <c r="C161" s="1" t="s">
        <v>44</v>
      </c>
      <c r="D161" s="3">
        <v>1325</v>
      </c>
      <c r="E161" s="3">
        <v>-200</v>
      </c>
      <c r="F161" s="3">
        <f>D161+E161</f>
        <v>1125</v>
      </c>
      <c r="G161" s="20">
        <f>B161-A161</f>
        <v>0</v>
      </c>
      <c r="H161" s="3" t="s">
        <v>37</v>
      </c>
      <c r="L161" s="20">
        <f>IF(AND(F161&gt;=L$3,F161&lt;=L$4),0,1)</f>
        <v>1</v>
      </c>
      <c r="M161" s="20" t="s">
        <v>20</v>
      </c>
      <c r="N161" s="20">
        <v>8</v>
      </c>
      <c r="O161" s="20">
        <v>74930</v>
      </c>
      <c r="P161" s="20">
        <f>IF(M161="short",O161,O161+N161)</f>
        <v>74930</v>
      </c>
      <c r="Q161" s="20">
        <f>IF(M161="short",P161+Q$3,P161-Q$3)</f>
        <v>74930</v>
      </c>
      <c r="R161" s="20">
        <v>74952</v>
      </c>
      <c r="S161" s="20">
        <v>74302</v>
      </c>
      <c r="T161" s="19">
        <f>IF(M161="short",((R161-P161)+N161)/10,((P161-R161)+N161)/10)</f>
        <v>3</v>
      </c>
      <c r="U161" s="19">
        <f>IF(M161="long",((S161-O161)-N161)/10,((O161-S161)-N161)/10)</f>
        <v>62</v>
      </c>
      <c r="W161" s="19">
        <f>-T161+(Q$3/10)</f>
        <v>-3</v>
      </c>
      <c r="X161" s="19">
        <f>U161+(Q$3/10)</f>
        <v>62</v>
      </c>
      <c r="Y161" s="7">
        <f>IF(AND(M161="long",R161&lt;Q161),1, )</f>
        <v>0</v>
      </c>
      <c r="Z161" s="7">
        <f>IF(AND(M161="short",R161&gt;Q161),1, )</f>
        <v>1</v>
      </c>
      <c r="AA161" s="7">
        <f>Y161+Z161</f>
        <v>1</v>
      </c>
      <c r="AB161" s="7">
        <f>IF(OR(I161=1,K161=1),0,L161*AA161)</f>
        <v>1</v>
      </c>
      <c r="AC161" s="19">
        <f>IF(W161&lt;=-AC$3,-AC$3,0)</f>
        <v>0</v>
      </c>
      <c r="AD161" s="7">
        <f t="shared" si="20"/>
        <v>0</v>
      </c>
      <c r="AE161" s="19">
        <f>IF(AND(AC161=0,U161&gt;=AE$3-(N161/10)),0,-AC$3*AA161)</f>
        <v>0</v>
      </c>
      <c r="AF161" s="19">
        <f>IF(AND(AC161=0,X161&gt;AF$3),AF$3*AA161,AE161*AA161)</f>
        <v>10</v>
      </c>
      <c r="AG161" s="19">
        <f>AG160+AF161</f>
        <v>100</v>
      </c>
      <c r="AH161" s="7">
        <f>IF(AF161&gt;0,1, )</f>
        <v>1</v>
      </c>
      <c r="AI161" s="19">
        <f>IF(I161=1,AF161,)</f>
        <v>0</v>
      </c>
      <c r="AJ161" s="19">
        <f>IF(K161=1,AF161, )</f>
        <v>0</v>
      </c>
      <c r="AK161" s="19">
        <f>IF(L161=1, ,AF161)</f>
        <v>0</v>
      </c>
      <c r="AL161" s="19">
        <f>AB161*AF161</f>
        <v>10</v>
      </c>
      <c r="AM161" s="19">
        <f>AM160+AL161</f>
        <v>236</v>
      </c>
      <c r="AN161" s="20">
        <f>IF(AL161&gt;0,1, )</f>
        <v>1</v>
      </c>
      <c r="AP161" s="12">
        <f>IF(B161=B160,AP160,AS160*AP$3)</f>
        <v>496.44</v>
      </c>
      <c r="AQ161" s="12">
        <f>INT(AP161/AQ$3)</f>
        <v>41</v>
      </c>
      <c r="AR161" s="12">
        <f>AL161*AQ161</f>
        <v>410</v>
      </c>
      <c r="AS161" s="12">
        <f>AS160+AR161</f>
        <v>16958</v>
      </c>
      <c r="AT161" s="12">
        <f>MAX(AS$4:AS161)</f>
        <v>16958</v>
      </c>
      <c r="AU161" s="8">
        <f>(AS161-AT161)/AT161</f>
        <v>0</v>
      </c>
      <c r="AW161" s="20">
        <v>74952</v>
      </c>
      <c r="AX161" s="20">
        <v>74302</v>
      </c>
      <c r="AY161" s="12">
        <f>IF(M161="long",((Q161-AW161)+N161)/10,((AW161-Q161)+N161)/10)</f>
        <v>3</v>
      </c>
      <c r="AZ161" s="20">
        <f>IF(AY161&gt;=(N161/10),1, )</f>
        <v>1</v>
      </c>
      <c r="BA161" s="12">
        <f>IF(AY161&gt;BA$3,BA$3,AY161*AZ161)</f>
        <v>3</v>
      </c>
      <c r="BB161" s="12">
        <f>IF(M161="long",((AX161-Q161)-N161)/10*AZ161,((Q161-AX161)-N161)/10*AZ161)</f>
        <v>62</v>
      </c>
      <c r="BC161" s="12">
        <f>IF(AND(BA161&lt;BA$3,BB161&gt;BC$3),BC$3,-BA161)</f>
        <v>20</v>
      </c>
      <c r="BD161" s="12">
        <f>BD160+BC161</f>
        <v>377.10000000000008</v>
      </c>
      <c r="BE161" s="12">
        <f>BC161*I161</f>
        <v>0</v>
      </c>
      <c r="BF161" s="12">
        <f>K161*BC161</f>
        <v>0</v>
      </c>
      <c r="BG161" s="12">
        <f>AB161*BC161</f>
        <v>20</v>
      </c>
      <c r="BH161" s="12">
        <f>BH160+BG161</f>
        <v>564.19999999999993</v>
      </c>
      <c r="BJ161" s="20">
        <f t="shared" si="21"/>
        <v>0</v>
      </c>
      <c r="BK161" s="12">
        <f t="shared" si="22"/>
        <v>0</v>
      </c>
      <c r="BM161" s="12">
        <f t="shared" si="23"/>
        <v>5381.85</v>
      </c>
      <c r="BN161" s="12">
        <f t="shared" si="24"/>
        <v>269</v>
      </c>
      <c r="BO161" s="12">
        <f t="shared" si="25"/>
        <v>5380</v>
      </c>
      <c r="BP161" s="12">
        <f t="shared" si="26"/>
        <v>59198.5</v>
      </c>
      <c r="BQ161" s="12">
        <f>MAX(BP$4:BP161)</f>
        <v>59198.5</v>
      </c>
      <c r="BR161" s="8">
        <f t="shared" si="27"/>
        <v>0</v>
      </c>
      <c r="BS161" s="20">
        <f t="shared" si="28"/>
        <v>1</v>
      </c>
      <c r="BT161" s="20">
        <f t="shared" si="29"/>
        <v>0</v>
      </c>
    </row>
    <row r="162" spans="1:72" x14ac:dyDescent="0.3">
      <c r="A162" s="1">
        <v>42713</v>
      </c>
      <c r="B162" s="1">
        <v>42713</v>
      </c>
      <c r="C162" s="1" t="s">
        <v>45</v>
      </c>
      <c r="D162" s="3">
        <v>1210</v>
      </c>
      <c r="E162" s="3">
        <v>0</v>
      </c>
      <c r="F162" s="3">
        <f>D162+E162</f>
        <v>1210</v>
      </c>
      <c r="G162" s="20">
        <f>B162-A162</f>
        <v>0</v>
      </c>
      <c r="H162" s="3" t="s">
        <v>17</v>
      </c>
      <c r="I162" s="20">
        <v>1</v>
      </c>
      <c r="J162" s="20">
        <v>19</v>
      </c>
      <c r="L162" s="20">
        <f>IF(AND(F162&gt;=L$3,F162&lt;=L$4),0,1)</f>
        <v>1</v>
      </c>
      <c r="M162" s="20" t="s">
        <v>21</v>
      </c>
      <c r="N162" s="20">
        <v>7</v>
      </c>
      <c r="O162" s="20">
        <v>105660</v>
      </c>
      <c r="P162" s="20">
        <f>IF(M162="short",O162,O162+N162)</f>
        <v>105667</v>
      </c>
      <c r="Q162" s="20">
        <f>IF(M162="short",P162+Q$3,P162-Q$3)</f>
        <v>105667</v>
      </c>
      <c r="R162" s="20">
        <v>105498</v>
      </c>
      <c r="S162" s="20">
        <v>105800</v>
      </c>
      <c r="T162" s="19">
        <f>IF(M162="short",((R162-P162)+N162)/10,((P162-R162)+N162)/10)</f>
        <v>17.600000000000001</v>
      </c>
      <c r="U162" s="19">
        <f>IF(M162="long",((S162-O162)-N162)/10,((O162-S162)-N162)/10)</f>
        <v>13.3</v>
      </c>
      <c r="W162" s="19">
        <f>-T162+(Q$3/10)</f>
        <v>-17.600000000000001</v>
      </c>
      <c r="X162" s="19">
        <f>U162+(Q$3/10)</f>
        <v>13.3</v>
      </c>
      <c r="Y162" s="7">
        <f>IF(AND(M162="long",R162&lt;Q162),1, )</f>
        <v>1</v>
      </c>
      <c r="Z162" s="7">
        <f>IF(AND(M162="short",R162&gt;Q162),1, )</f>
        <v>0</v>
      </c>
      <c r="AA162" s="7">
        <f>Y162+Z162</f>
        <v>1</v>
      </c>
      <c r="AB162" s="7">
        <f>IF(OR(I162=1,K162=1),0,L162*AA162)</f>
        <v>0</v>
      </c>
      <c r="AC162" s="19">
        <f>IF(W162&lt;=-AC$3,-AC$3,0)</f>
        <v>-12</v>
      </c>
      <c r="AD162" s="7">
        <f t="shared" si="20"/>
        <v>0</v>
      </c>
      <c r="AE162" s="19">
        <f>IF(AND(AC162=0,U162&gt;=AE$3-(N162/10)),0,-AC$3*AA162)</f>
        <v>-12</v>
      </c>
      <c r="AF162" s="19">
        <f>IF(AND(AC162=0,X162&gt;AF$3),AF$3*AA162,AE162*AA162)</f>
        <v>-12</v>
      </c>
      <c r="AG162" s="19">
        <f>AG161+AF162</f>
        <v>88</v>
      </c>
      <c r="AH162" s="7">
        <f>IF(AF162&gt;0,1, )</f>
        <v>0</v>
      </c>
      <c r="AI162" s="19">
        <f>IF(I162=1,AF162,)</f>
        <v>-12</v>
      </c>
      <c r="AJ162" s="19">
        <f>IF(K162=1,AF162, )</f>
        <v>0</v>
      </c>
      <c r="AK162" s="19">
        <f>IF(L162=1, ,AF162)</f>
        <v>0</v>
      </c>
      <c r="AL162" s="19">
        <f>AB162*AF162</f>
        <v>0</v>
      </c>
      <c r="AM162" s="19">
        <f>AM161+AL162</f>
        <v>236</v>
      </c>
      <c r="AN162" s="20">
        <f>IF(AL162&gt;0,1, )</f>
        <v>0</v>
      </c>
      <c r="AP162" s="12">
        <f>IF(B162=B161,AP161,AS161*AP$3)</f>
        <v>496.44</v>
      </c>
      <c r="AQ162" s="12">
        <f>INT(AP162/AQ$3)</f>
        <v>41</v>
      </c>
      <c r="AR162" s="12">
        <f>AL162*AQ162</f>
        <v>0</v>
      </c>
      <c r="AS162" s="12">
        <f>AS161+AR162</f>
        <v>16958</v>
      </c>
      <c r="AT162" s="12">
        <f>MAX(AS$4:AS162)</f>
        <v>16958</v>
      </c>
      <c r="AU162" s="8">
        <f>(AS162-AT162)/AT162</f>
        <v>0</v>
      </c>
      <c r="AW162" s="20">
        <v>105498</v>
      </c>
      <c r="AX162" s="20">
        <v>105800</v>
      </c>
      <c r="AY162" s="12">
        <f>IF(M162="long",((Q162-AW162)+N162)/10,((AW162-Q162)+N162)/10)</f>
        <v>17.600000000000001</v>
      </c>
      <c r="AZ162" s="20">
        <f>IF(AY162&gt;=(N162/10),1, )</f>
        <v>1</v>
      </c>
      <c r="BA162" s="12">
        <f>IF(AY162&gt;BA$3,BA$3,AY162*AZ162)</f>
        <v>17.600000000000001</v>
      </c>
      <c r="BB162" s="12">
        <f>IF(M162="long",((AX162-Q162)-N162)/10*AZ162,((Q162-AX162)-N162)/10*AZ162)</f>
        <v>12.6</v>
      </c>
      <c r="BC162" s="12">
        <f>IF(AND(BA162&lt;BA$3,BB162&gt;BC$3),BC$3,-BA162)</f>
        <v>-17.600000000000001</v>
      </c>
      <c r="BD162" s="12">
        <f>BD161+BC162</f>
        <v>359.50000000000006</v>
      </c>
      <c r="BE162" s="12">
        <f>BC162*I162</f>
        <v>-17.600000000000001</v>
      </c>
      <c r="BF162" s="12">
        <f>K162*BC162</f>
        <v>0</v>
      </c>
      <c r="BG162" s="12">
        <f>AB162*BC162</f>
        <v>0</v>
      </c>
      <c r="BH162" s="12">
        <f>BH161+BG162</f>
        <v>564.19999999999993</v>
      </c>
      <c r="BJ162" s="20">
        <f t="shared" si="21"/>
        <v>1</v>
      </c>
      <c r="BK162" s="12">
        <f t="shared" si="22"/>
        <v>-17.600000000000001</v>
      </c>
      <c r="BM162" s="12">
        <f t="shared" si="23"/>
        <v>5381.85</v>
      </c>
      <c r="BN162" s="12">
        <f t="shared" si="24"/>
        <v>269</v>
      </c>
      <c r="BO162" s="12">
        <f t="shared" si="25"/>
        <v>0</v>
      </c>
      <c r="BP162" s="12">
        <f t="shared" si="26"/>
        <v>59198.5</v>
      </c>
      <c r="BQ162" s="12">
        <f>MAX(BP$4:BP162)</f>
        <v>59198.5</v>
      </c>
      <c r="BR162" s="8">
        <f t="shared" si="27"/>
        <v>0</v>
      </c>
      <c r="BS162" s="20">
        <f t="shared" si="28"/>
        <v>0</v>
      </c>
      <c r="BT162" s="20">
        <f t="shared" si="29"/>
        <v>0</v>
      </c>
    </row>
    <row r="163" spans="1:72" x14ac:dyDescent="0.3">
      <c r="A163" s="1">
        <v>42716</v>
      </c>
      <c r="B163" s="1">
        <v>42716</v>
      </c>
      <c r="C163" s="1" t="s">
        <v>44</v>
      </c>
      <c r="D163" s="3">
        <v>1620</v>
      </c>
      <c r="E163" s="3">
        <v>-200</v>
      </c>
      <c r="F163" s="3">
        <f>D163+E163</f>
        <v>1420</v>
      </c>
      <c r="G163" s="20">
        <f>B163-A163</f>
        <v>0</v>
      </c>
      <c r="H163" s="3" t="s">
        <v>38</v>
      </c>
      <c r="L163" s="20">
        <f>IF(AND(F163&gt;=L$3,F163&lt;=L$4),0,1)</f>
        <v>1</v>
      </c>
      <c r="M163" s="20" t="s">
        <v>21</v>
      </c>
      <c r="N163" s="20">
        <v>7</v>
      </c>
      <c r="O163" s="20">
        <v>115240</v>
      </c>
      <c r="P163" s="20">
        <f>IF(M163="short",O163,O163+N163)</f>
        <v>115247</v>
      </c>
      <c r="Q163" s="20">
        <f>IF(M163="short",P163+Q$3,P163-Q$3)</f>
        <v>115247</v>
      </c>
      <c r="R163" s="20">
        <v>115202</v>
      </c>
      <c r="S163" s="20">
        <v>115594</v>
      </c>
      <c r="T163" s="19">
        <f>IF(M163="short",((R163-P163)+N163)/10,((P163-R163)+N163)/10)</f>
        <v>5.2</v>
      </c>
      <c r="U163" s="19">
        <f>IF(M163="long",((S163-O163)-N163)/10,((O163-S163)-N163)/10)</f>
        <v>34.700000000000003</v>
      </c>
      <c r="W163" s="19">
        <f>-T163+(Q$3/10)</f>
        <v>-5.2</v>
      </c>
      <c r="X163" s="19">
        <f>U163+(Q$3/10)</f>
        <v>34.700000000000003</v>
      </c>
      <c r="Y163" s="7">
        <f>IF(AND(M163="long",R163&lt;Q163),1, )</f>
        <v>1</v>
      </c>
      <c r="Z163" s="7">
        <f>IF(AND(M163="short",R163&gt;Q163),1, )</f>
        <v>0</v>
      </c>
      <c r="AA163" s="7">
        <f>Y163+Z163</f>
        <v>1</v>
      </c>
      <c r="AB163" s="7">
        <f>IF(OR(I163=1,K163=1),0,L163*AA163)</f>
        <v>1</v>
      </c>
      <c r="AC163" s="19">
        <f>IF(W163&lt;=-AC$3,-AC$3,0)</f>
        <v>0</v>
      </c>
      <c r="AD163" s="7">
        <f t="shared" si="20"/>
        <v>0</v>
      </c>
      <c r="AE163" s="19">
        <f>IF(AND(AC163=0,U163&gt;=AE$3-(N163/10)),0,-AC$3*AA163)</f>
        <v>0</v>
      </c>
      <c r="AF163" s="19">
        <f>IF(AND(AC163=0,X163&gt;AF$3),AF$3*AA163,AE163*AA163)</f>
        <v>10</v>
      </c>
      <c r="AG163" s="19">
        <f>AG162+AF163</f>
        <v>98</v>
      </c>
      <c r="AH163" s="7">
        <f>IF(AF163&gt;0,1, )</f>
        <v>1</v>
      </c>
      <c r="AI163" s="19">
        <f>IF(I163=1,AF163,)</f>
        <v>0</v>
      </c>
      <c r="AJ163" s="19">
        <f>IF(K163=1,AF163, )</f>
        <v>0</v>
      </c>
      <c r="AK163" s="19">
        <f>IF(L163=1, ,AF163)</f>
        <v>0</v>
      </c>
      <c r="AL163" s="19">
        <f>AB163*AF163</f>
        <v>10</v>
      </c>
      <c r="AM163" s="19">
        <f>AM162+AL163</f>
        <v>246</v>
      </c>
      <c r="AN163" s="20">
        <f>IF(AL163&gt;0,1, )</f>
        <v>1</v>
      </c>
      <c r="AP163" s="12">
        <f>IF(B163=B162,AP162,AS162*AP$3)</f>
        <v>508.74</v>
      </c>
      <c r="AQ163" s="12">
        <f>INT(AP163/AQ$3)</f>
        <v>42</v>
      </c>
      <c r="AR163" s="12">
        <f>AL163*AQ163</f>
        <v>420</v>
      </c>
      <c r="AS163" s="12">
        <f>AS162+AR163</f>
        <v>17378</v>
      </c>
      <c r="AT163" s="12">
        <f>MAX(AS$4:AS163)</f>
        <v>17378</v>
      </c>
      <c r="AU163" s="8">
        <f>(AS163-AT163)/AT163</f>
        <v>0</v>
      </c>
      <c r="AW163" s="20">
        <v>115202</v>
      </c>
      <c r="AX163" s="20">
        <v>115594</v>
      </c>
      <c r="AY163" s="12">
        <f>IF(M163="long",((Q163-AW163)+N163)/10,((AW163-Q163)+N163)/10)</f>
        <v>5.2</v>
      </c>
      <c r="AZ163" s="20">
        <f>IF(AY163&gt;=(N163/10),1, )</f>
        <v>1</v>
      </c>
      <c r="BA163" s="12">
        <f>IF(AY163&gt;BA$3,BA$3,AY163*AZ163)</f>
        <v>5.2</v>
      </c>
      <c r="BB163" s="12">
        <f>IF(M163="long",((AX163-Q163)-N163)/10*AZ163,((Q163-AX163)-N163)/10*AZ163)</f>
        <v>34</v>
      </c>
      <c r="BC163" s="12">
        <f>IF(AND(BA163&lt;BA$3,BB163&gt;BC$3),BC$3,-BA163)</f>
        <v>20</v>
      </c>
      <c r="BD163" s="12">
        <f>BD162+BC163</f>
        <v>379.50000000000006</v>
      </c>
      <c r="BE163" s="12">
        <f>BC163*I163</f>
        <v>0</v>
      </c>
      <c r="BF163" s="12">
        <f>K163*BC163</f>
        <v>0</v>
      </c>
      <c r="BG163" s="12">
        <f>AB163*BC163</f>
        <v>20</v>
      </c>
      <c r="BH163" s="12">
        <f>BH162+BG163</f>
        <v>584.19999999999993</v>
      </c>
      <c r="BJ163" s="20">
        <f t="shared" si="21"/>
        <v>0</v>
      </c>
      <c r="BK163" s="12">
        <f t="shared" si="22"/>
        <v>0</v>
      </c>
      <c r="BM163" s="12">
        <f t="shared" si="23"/>
        <v>5919.85</v>
      </c>
      <c r="BN163" s="12">
        <f t="shared" si="24"/>
        <v>295</v>
      </c>
      <c r="BO163" s="12">
        <f t="shared" si="25"/>
        <v>5900</v>
      </c>
      <c r="BP163" s="12">
        <f t="shared" si="26"/>
        <v>65098.5</v>
      </c>
      <c r="BQ163" s="12">
        <f>MAX(BP$4:BP163)</f>
        <v>65098.5</v>
      </c>
      <c r="BR163" s="8">
        <f t="shared" si="27"/>
        <v>0</v>
      </c>
      <c r="BS163" s="20">
        <f t="shared" si="28"/>
        <v>1</v>
      </c>
      <c r="BT163" s="20">
        <f t="shared" si="29"/>
        <v>0</v>
      </c>
    </row>
    <row r="164" spans="1:72" x14ac:dyDescent="0.3">
      <c r="A164" s="1">
        <v>42713</v>
      </c>
      <c r="B164" s="1">
        <v>42716</v>
      </c>
      <c r="C164" s="1" t="s">
        <v>44</v>
      </c>
      <c r="D164" s="3">
        <v>2510</v>
      </c>
      <c r="E164" s="3">
        <v>-200</v>
      </c>
      <c r="F164" s="3">
        <f>D164+E164</f>
        <v>2310</v>
      </c>
      <c r="G164" s="20">
        <f>B164-A164</f>
        <v>3</v>
      </c>
      <c r="H164" s="3" t="s">
        <v>43</v>
      </c>
      <c r="I164" s="20">
        <v>1</v>
      </c>
      <c r="J164" s="20">
        <v>15</v>
      </c>
      <c r="L164" s="20">
        <f>IF(AND(F164&gt;=L$3,F164&lt;=L$4),0,1)</f>
        <v>1</v>
      </c>
      <c r="M164" s="20" t="s">
        <v>21</v>
      </c>
      <c r="N164" s="20">
        <v>10</v>
      </c>
      <c r="O164" s="20">
        <v>131280</v>
      </c>
      <c r="P164" s="20">
        <f>IF(M164="short",O164,O164+N164)</f>
        <v>131290</v>
      </c>
      <c r="Q164" s="20">
        <f>IF(M164="short",P164+Q$3,P164-Q$3)</f>
        <v>131290</v>
      </c>
      <c r="R164" s="20">
        <v>131135</v>
      </c>
      <c r="S164" s="20">
        <v>131423</v>
      </c>
      <c r="T164" s="19">
        <f>IF(M164="short",((R164-P164)+N164)/10,((P164-R164)+N164)/10)</f>
        <v>16.5</v>
      </c>
      <c r="U164" s="19">
        <f>IF(M164="long",((S164-O164)-N164)/10,((O164-S164)-N164)/10)</f>
        <v>13.3</v>
      </c>
      <c r="W164" s="19">
        <f>-T164+(Q$3/10)</f>
        <v>-16.5</v>
      </c>
      <c r="X164" s="19">
        <f>U164+(Q$3/10)</f>
        <v>13.3</v>
      </c>
      <c r="Y164" s="7">
        <f>IF(AND(M164="long",R164&lt;Q164),1, )</f>
        <v>1</v>
      </c>
      <c r="Z164" s="7">
        <f>IF(AND(M164="short",R164&gt;Q164),1, )</f>
        <v>0</v>
      </c>
      <c r="AA164" s="7">
        <f>Y164+Z164</f>
        <v>1</v>
      </c>
      <c r="AB164" s="7">
        <f>IF(OR(I164=1,K164=1),0,L164*AA164)</f>
        <v>0</v>
      </c>
      <c r="AC164" s="19">
        <f>IF(W164&lt;=-AC$3,-AC$3,0)</f>
        <v>-12</v>
      </c>
      <c r="AD164" s="7">
        <f t="shared" si="20"/>
        <v>0</v>
      </c>
      <c r="AE164" s="19">
        <f>IF(AND(AC164=0,U164&gt;=AE$3-(N164/10)),0,-AC$3*AA164)</f>
        <v>-12</v>
      </c>
      <c r="AF164" s="19">
        <f>IF(AND(AC164=0,X164&gt;AF$3),AF$3*AA164,AE164*AA164)</f>
        <v>-12</v>
      </c>
      <c r="AG164" s="19">
        <f>AG163+AF164</f>
        <v>86</v>
      </c>
      <c r="AH164" s="7">
        <f>IF(AF164&gt;0,1, )</f>
        <v>0</v>
      </c>
      <c r="AI164" s="19">
        <f>IF(I164=1,AF164,)</f>
        <v>-12</v>
      </c>
      <c r="AJ164" s="19">
        <f>IF(K164=1,AF164, )</f>
        <v>0</v>
      </c>
      <c r="AK164" s="19">
        <f>IF(L164=1, ,AF164)</f>
        <v>0</v>
      </c>
      <c r="AL164" s="19">
        <f>AB164*AF164</f>
        <v>0</v>
      </c>
      <c r="AM164" s="19">
        <f>AM163+AL164</f>
        <v>246</v>
      </c>
      <c r="AN164" s="20">
        <f>IF(AL164&gt;0,1, )</f>
        <v>0</v>
      </c>
      <c r="AP164" s="12">
        <f>IF(B164=B163,AP163,AS163*AP$3)</f>
        <v>508.74</v>
      </c>
      <c r="AQ164" s="12">
        <f>INT(AP164/AQ$3)</f>
        <v>42</v>
      </c>
      <c r="AR164" s="12">
        <f>AL164*AQ164</f>
        <v>0</v>
      </c>
      <c r="AS164" s="12">
        <f>AS163+AR164</f>
        <v>17378</v>
      </c>
      <c r="AT164" s="12">
        <f>MAX(AS$4:AS164)</f>
        <v>17378</v>
      </c>
      <c r="AU164" s="8">
        <f>(AS164-AT164)/AT164</f>
        <v>0</v>
      </c>
      <c r="AW164" s="20">
        <v>131135</v>
      </c>
      <c r="AX164" s="20">
        <v>131423</v>
      </c>
      <c r="AY164" s="12">
        <f>IF(M164="long",((Q164-AW164)+N164)/10,((AW164-Q164)+N164)/10)</f>
        <v>16.5</v>
      </c>
      <c r="AZ164" s="20">
        <f>IF(AY164&gt;=(N164/10),1, )</f>
        <v>1</v>
      </c>
      <c r="BA164" s="12">
        <f>IF(AY164&gt;BA$3,BA$3,AY164*AZ164)</f>
        <v>16.5</v>
      </c>
      <c r="BB164" s="12">
        <f>IF(M164="long",((AX164-Q164)-N164)/10*AZ164,((Q164-AX164)-N164)/10*AZ164)</f>
        <v>12.3</v>
      </c>
      <c r="BC164" s="12">
        <f>IF(AND(BA164&lt;BA$3,BB164&gt;BC$3),BC$3,-BA164)</f>
        <v>-16.5</v>
      </c>
      <c r="BD164" s="12">
        <f>BD163+BC164</f>
        <v>363.00000000000006</v>
      </c>
      <c r="BE164" s="12">
        <f>BC164*I164</f>
        <v>-16.5</v>
      </c>
      <c r="BF164" s="12">
        <f>K164*BC164</f>
        <v>0</v>
      </c>
      <c r="BG164" s="12">
        <f>AB164*BC164</f>
        <v>0</v>
      </c>
      <c r="BH164" s="12">
        <f>BH163+BG164</f>
        <v>584.19999999999993</v>
      </c>
      <c r="BJ164" s="20">
        <f t="shared" si="21"/>
        <v>1</v>
      </c>
      <c r="BK164" s="12">
        <f t="shared" si="22"/>
        <v>-16.5</v>
      </c>
      <c r="BM164" s="12">
        <f t="shared" si="23"/>
        <v>5919.85</v>
      </c>
      <c r="BN164" s="12">
        <f t="shared" si="24"/>
        <v>295</v>
      </c>
      <c r="BO164" s="12">
        <f t="shared" si="25"/>
        <v>0</v>
      </c>
      <c r="BP164" s="12">
        <f t="shared" si="26"/>
        <v>65098.5</v>
      </c>
      <c r="BQ164" s="12">
        <f>MAX(BP$4:BP164)</f>
        <v>65098.5</v>
      </c>
      <c r="BR164" s="8">
        <f t="shared" si="27"/>
        <v>0</v>
      </c>
      <c r="BS164" s="20">
        <f t="shared" si="28"/>
        <v>0</v>
      </c>
      <c r="BT164" s="20">
        <f t="shared" si="29"/>
        <v>0</v>
      </c>
    </row>
    <row r="165" spans="1:72" x14ac:dyDescent="0.3">
      <c r="A165" s="1">
        <v>42717</v>
      </c>
      <c r="B165" s="1">
        <v>42717</v>
      </c>
      <c r="C165" s="1" t="s">
        <v>44</v>
      </c>
      <c r="D165" s="3">
        <v>1130</v>
      </c>
      <c r="E165" s="3">
        <v>-200</v>
      </c>
      <c r="F165" s="3">
        <f>D165+E165</f>
        <v>930</v>
      </c>
      <c r="G165" s="20">
        <f>B165-A165</f>
        <v>0</v>
      </c>
      <c r="H165" s="3" t="s">
        <v>37</v>
      </c>
      <c r="L165" s="20">
        <f>IF(AND(F165&gt;=L$3,F165&lt;=L$4),0,1)</f>
        <v>1</v>
      </c>
      <c r="M165" s="20" t="s">
        <v>21</v>
      </c>
      <c r="N165" s="20">
        <v>8</v>
      </c>
      <c r="O165" s="20">
        <v>74760</v>
      </c>
      <c r="P165" s="20">
        <f>IF(M165="short",O165,O165+N165)</f>
        <v>74768</v>
      </c>
      <c r="Q165" s="20">
        <f>IF(M165="short",P165+Q$3,P165-Q$3)</f>
        <v>74768</v>
      </c>
      <c r="R165" s="20">
        <v>74749</v>
      </c>
      <c r="S165" s="20">
        <v>75226</v>
      </c>
      <c r="T165" s="19">
        <f>IF(M165="short",((R165-P165)+N165)/10,((P165-R165)+N165)/10)</f>
        <v>2.7</v>
      </c>
      <c r="U165" s="19">
        <f>IF(M165="long",((S165-O165)-N165)/10,((O165-S165)-N165)/10)</f>
        <v>45.8</v>
      </c>
      <c r="W165" s="19">
        <f>-T165+(Q$3/10)</f>
        <v>-2.7</v>
      </c>
      <c r="X165" s="19">
        <f>U165+(Q$3/10)</f>
        <v>45.8</v>
      </c>
      <c r="Y165" s="7">
        <f>IF(AND(M165="long",R165&lt;Q165),1, )</f>
        <v>1</v>
      </c>
      <c r="Z165" s="7">
        <f>IF(AND(M165="short",R165&gt;Q165),1, )</f>
        <v>0</v>
      </c>
      <c r="AA165" s="7">
        <f>Y165+Z165</f>
        <v>1</v>
      </c>
      <c r="AB165" s="7">
        <f>IF(OR(I165=1,K165=1),0,L165*AA165)</f>
        <v>1</v>
      </c>
      <c r="AC165" s="19">
        <f>IF(W165&lt;=-AC$3,-AC$3,0)</f>
        <v>0</v>
      </c>
      <c r="AD165" s="7">
        <f t="shared" si="20"/>
        <v>0</v>
      </c>
      <c r="AE165" s="19">
        <f>IF(AND(AC165=0,U165&gt;=AE$3-(N165/10)),0,-AC$3*AA165)</f>
        <v>0</v>
      </c>
      <c r="AF165" s="19">
        <f>IF(AND(AC165=0,X165&gt;AF$3),AF$3*AA165,AE165*AA165)</f>
        <v>10</v>
      </c>
      <c r="AG165" s="19">
        <f>AG164+AF165</f>
        <v>96</v>
      </c>
      <c r="AH165" s="7">
        <f>IF(AF165&gt;0,1, )</f>
        <v>1</v>
      </c>
      <c r="AI165" s="19">
        <f>IF(I165=1,AF165,)</f>
        <v>0</v>
      </c>
      <c r="AJ165" s="19">
        <f>IF(K165=1,AF165, )</f>
        <v>0</v>
      </c>
      <c r="AK165" s="19">
        <f>IF(L165=1, ,AF165)</f>
        <v>0</v>
      </c>
      <c r="AL165" s="19">
        <f>AB165*AF165</f>
        <v>10</v>
      </c>
      <c r="AM165" s="19">
        <f>AM164+AL165</f>
        <v>256</v>
      </c>
      <c r="AN165" s="20">
        <f>IF(AL165&gt;0,1, )</f>
        <v>1</v>
      </c>
      <c r="AP165" s="12">
        <f>IF(B165=B164,AP164,AS164*AP$3)</f>
        <v>521.34</v>
      </c>
      <c r="AQ165" s="12">
        <f>INT(AP165/AQ$3)</f>
        <v>43</v>
      </c>
      <c r="AR165" s="12">
        <f>AL165*AQ165</f>
        <v>430</v>
      </c>
      <c r="AS165" s="12">
        <f>AS164+AR165</f>
        <v>17808</v>
      </c>
      <c r="AT165" s="12">
        <f>MAX(AS$4:AS165)</f>
        <v>17808</v>
      </c>
      <c r="AU165" s="8">
        <f>(AS165-AT165)/AT165</f>
        <v>0</v>
      </c>
      <c r="AW165" s="20">
        <v>74749</v>
      </c>
      <c r="AX165" s="20">
        <v>75239</v>
      </c>
      <c r="AY165" s="12">
        <f>IF(M165="long",((Q165-AW165)+N165)/10,((AW165-Q165)+N165)/10)</f>
        <v>2.7</v>
      </c>
      <c r="AZ165" s="20">
        <f>IF(AY165&gt;=(N165/10),1, )</f>
        <v>1</v>
      </c>
      <c r="BA165" s="12">
        <f>IF(AY165&gt;BA$3,BA$3,AY165*AZ165)</f>
        <v>2.7</v>
      </c>
      <c r="BB165" s="12">
        <f>IF(M165="long",((AX165-Q165)-N165)/10*AZ165,((Q165-AX165)-N165)/10*AZ165)</f>
        <v>46.3</v>
      </c>
      <c r="BC165" s="12">
        <f>IF(AND(BA165&lt;BA$3,BB165&gt;BC$3),BC$3,-BA165)</f>
        <v>20</v>
      </c>
      <c r="BD165" s="12">
        <f>BD164+BC165</f>
        <v>383.00000000000006</v>
      </c>
      <c r="BE165" s="12">
        <f>BC165*I165</f>
        <v>0</v>
      </c>
      <c r="BF165" s="12">
        <f>K165*BC165</f>
        <v>0</v>
      </c>
      <c r="BG165" s="12">
        <f>AB165*BC165</f>
        <v>20</v>
      </c>
      <c r="BH165" s="12">
        <f>BH164+BG165</f>
        <v>604.19999999999993</v>
      </c>
      <c r="BJ165" s="20">
        <f t="shared" si="21"/>
        <v>0</v>
      </c>
      <c r="BK165" s="12">
        <f t="shared" si="22"/>
        <v>0</v>
      </c>
      <c r="BM165" s="12">
        <f t="shared" si="23"/>
        <v>6509.85</v>
      </c>
      <c r="BN165" s="12">
        <f t="shared" si="24"/>
        <v>325</v>
      </c>
      <c r="BO165" s="12">
        <f t="shared" si="25"/>
        <v>6500</v>
      </c>
      <c r="BP165" s="12">
        <f t="shared" si="26"/>
        <v>71598.5</v>
      </c>
      <c r="BQ165" s="12">
        <f>MAX(BP$4:BP165)</f>
        <v>71598.5</v>
      </c>
      <c r="BR165" s="8">
        <f t="shared" si="27"/>
        <v>0</v>
      </c>
      <c r="BS165" s="20">
        <f t="shared" si="28"/>
        <v>1</v>
      </c>
      <c r="BT165" s="20">
        <f t="shared" si="29"/>
        <v>0</v>
      </c>
    </row>
    <row r="166" spans="1:72" x14ac:dyDescent="0.3">
      <c r="A166" s="1">
        <v>42717</v>
      </c>
      <c r="B166" s="1">
        <v>42717</v>
      </c>
      <c r="C166" s="1" t="s">
        <v>44</v>
      </c>
      <c r="D166" s="3">
        <v>1300</v>
      </c>
      <c r="E166" s="3">
        <v>-200</v>
      </c>
      <c r="F166" s="3">
        <f>D166+E166</f>
        <v>1100</v>
      </c>
      <c r="G166" s="20">
        <f>B166-A166</f>
        <v>0</v>
      </c>
      <c r="H166" s="3" t="s">
        <v>38</v>
      </c>
      <c r="L166" s="20">
        <f>IF(AND(F166&gt;=L$3,F166&lt;=L$4),0,1)</f>
        <v>1</v>
      </c>
      <c r="M166" s="20" t="s">
        <v>20</v>
      </c>
      <c r="N166" s="20">
        <v>7</v>
      </c>
      <c r="O166" s="20">
        <v>115480</v>
      </c>
      <c r="P166" s="20">
        <f>IF(M166="short",O166,O166+N166)</f>
        <v>115480</v>
      </c>
      <c r="Q166" s="20">
        <f>IF(M166="short",P166+Q$3,P166-Q$3)</f>
        <v>115480</v>
      </c>
      <c r="R166" s="20">
        <v>115468</v>
      </c>
      <c r="S166" s="20">
        <v>114955</v>
      </c>
      <c r="T166" s="19">
        <f>IF(M166="short",((R166-P166)+N166)/10,((P166-R166)+N166)/10)</f>
        <v>-0.5</v>
      </c>
      <c r="U166" s="19">
        <f>IF(M166="long",((S166-O166)-N166)/10,((O166-S166)-N166)/10)</f>
        <v>51.8</v>
      </c>
      <c r="W166" s="19">
        <f>-T166+(Q$3/10)</f>
        <v>0.5</v>
      </c>
      <c r="X166" s="19">
        <f>U166+(Q$3/10)</f>
        <v>51.8</v>
      </c>
      <c r="Y166" s="7">
        <f>IF(AND(M166="long",R166&lt;Q166),1, )</f>
        <v>0</v>
      </c>
      <c r="Z166" s="7">
        <f>IF(AND(M166="short",R166&gt;Q166),1, )</f>
        <v>0</v>
      </c>
      <c r="AA166" s="7">
        <f>Y166+Z166</f>
        <v>0</v>
      </c>
      <c r="AB166" s="7">
        <f>IF(OR(I166=1,K166=1),0,L166*AA166)</f>
        <v>0</v>
      </c>
      <c r="AC166" s="19">
        <f>IF(W166&lt;=-AC$3,-AC$3,0)</f>
        <v>0</v>
      </c>
      <c r="AD166" s="7">
        <f t="shared" si="20"/>
        <v>0</v>
      </c>
      <c r="AE166" s="19">
        <f>IF(AND(AC166=0,U166&gt;=AE$3-(N166/10)),0,-AC$3*AA166)</f>
        <v>0</v>
      </c>
      <c r="AF166" s="19">
        <f>IF(AND(AC166=0,X166&gt;AF$3),AF$3*AA166,AE166*AA166)</f>
        <v>0</v>
      </c>
      <c r="AG166" s="19">
        <f>AG165+AF166</f>
        <v>96</v>
      </c>
      <c r="AH166" s="7">
        <f>IF(AF166&gt;0,1, )</f>
        <v>0</v>
      </c>
      <c r="AI166" s="19">
        <f>IF(I166=1,AF166,)</f>
        <v>0</v>
      </c>
      <c r="AJ166" s="19">
        <f>IF(K166=1,AF166, )</f>
        <v>0</v>
      </c>
      <c r="AK166" s="19">
        <f>IF(L166=1, ,AF166)</f>
        <v>0</v>
      </c>
      <c r="AL166" s="19">
        <f>AB166*AF166</f>
        <v>0</v>
      </c>
      <c r="AM166" s="19">
        <f>AM165+AL166</f>
        <v>256</v>
      </c>
      <c r="AN166" s="20">
        <f>IF(AL166&gt;0,1, )</f>
        <v>0</v>
      </c>
      <c r="AP166" s="12">
        <f>IF(B166=B165,AP165,AS165*AP$3)</f>
        <v>521.34</v>
      </c>
      <c r="AQ166" s="12">
        <f>INT(AP166/AQ$3)</f>
        <v>43</v>
      </c>
      <c r="AR166" s="12">
        <f>AL166*AQ166</f>
        <v>0</v>
      </c>
      <c r="AS166" s="12">
        <f>AS165+AR166</f>
        <v>17808</v>
      </c>
      <c r="AT166" s="12">
        <f>MAX(AS$4:AS166)</f>
        <v>17808</v>
      </c>
      <c r="AU166" s="8">
        <f>(AS166-AT166)/AT166</f>
        <v>0</v>
      </c>
      <c r="AW166" s="20">
        <v>115468</v>
      </c>
      <c r="AX166" s="20">
        <v>114955</v>
      </c>
      <c r="AY166" s="12">
        <f>IF(M166="long",((Q166-AW166)+N166)/10,((AW166-Q166)+N166)/10)</f>
        <v>-0.5</v>
      </c>
      <c r="AZ166" s="20">
        <f>IF(AY166&gt;=(N166/10),1, )</f>
        <v>0</v>
      </c>
      <c r="BA166" s="12">
        <f>IF(AY166&gt;BA$3,BA$3,AY166*AZ166)</f>
        <v>0</v>
      </c>
      <c r="BB166" s="12">
        <f>IF(M166="long",((AX166-Q166)-N166)/10*AZ166,((Q166-AX166)-N166)/10*AZ166)</f>
        <v>0</v>
      </c>
      <c r="BC166" s="12">
        <f>IF(AND(BA166&lt;BA$3,BB166&gt;BC$3),BC$3,-BA166)</f>
        <v>0</v>
      </c>
      <c r="BD166" s="12">
        <f>BD165+BC166</f>
        <v>383.00000000000006</v>
      </c>
      <c r="BE166" s="12">
        <f>BC166*I166</f>
        <v>0</v>
      </c>
      <c r="BF166" s="12">
        <f>K166*BC166</f>
        <v>0</v>
      </c>
      <c r="BG166" s="12">
        <f>AB166*BC166</f>
        <v>0</v>
      </c>
      <c r="BH166" s="12">
        <f>BH165+BG166</f>
        <v>604.19999999999993</v>
      </c>
      <c r="BJ166" s="20">
        <f t="shared" si="21"/>
        <v>0</v>
      </c>
      <c r="BK166" s="12">
        <f t="shared" si="22"/>
        <v>0</v>
      </c>
      <c r="BM166" s="12">
        <f t="shared" si="23"/>
        <v>6509.85</v>
      </c>
      <c r="BN166" s="12">
        <f t="shared" si="24"/>
        <v>325</v>
      </c>
      <c r="BO166" s="12">
        <f t="shared" si="25"/>
        <v>0</v>
      </c>
      <c r="BP166" s="12">
        <f t="shared" si="26"/>
        <v>71598.5</v>
      </c>
      <c r="BQ166" s="12">
        <f>MAX(BP$4:BP166)</f>
        <v>71598.5</v>
      </c>
      <c r="BR166" s="8">
        <f t="shared" si="27"/>
        <v>0</v>
      </c>
      <c r="BS166" s="20">
        <f t="shared" si="28"/>
        <v>0</v>
      </c>
      <c r="BT166" s="20">
        <f t="shared" si="29"/>
        <v>0</v>
      </c>
    </row>
    <row r="167" spans="1:72" x14ac:dyDescent="0.3">
      <c r="A167" s="1">
        <v>42712</v>
      </c>
      <c r="B167" s="1">
        <v>42717</v>
      </c>
      <c r="C167" s="1" t="s">
        <v>44</v>
      </c>
      <c r="D167" s="3">
        <v>1640</v>
      </c>
      <c r="E167" s="3">
        <v>-200</v>
      </c>
      <c r="F167" s="3">
        <f>D167+E167</f>
        <v>1440</v>
      </c>
      <c r="G167" s="20">
        <f>B167-A167</f>
        <v>5</v>
      </c>
      <c r="H167" s="3" t="s">
        <v>37</v>
      </c>
      <c r="L167" s="20">
        <f>IF(AND(F167&gt;=L$3,F167&lt;=L$4),0,1)</f>
        <v>1</v>
      </c>
      <c r="M167" s="20" t="s">
        <v>20</v>
      </c>
      <c r="N167" s="20">
        <v>8</v>
      </c>
      <c r="O167" s="20">
        <v>75240</v>
      </c>
      <c r="P167" s="20">
        <f>IF(M167="short",O167,O167+N167)</f>
        <v>75240</v>
      </c>
      <c r="Q167" s="20">
        <f>IF(M167="short",P167+Q$3,P167-Q$3)</f>
        <v>75240</v>
      </c>
      <c r="R167" s="20">
        <v>75226</v>
      </c>
      <c r="S167" s="20">
        <v>74876</v>
      </c>
      <c r="T167" s="19">
        <f>IF(M167="short",((R167-P167)+N167)/10,((P167-R167)+N167)/10)</f>
        <v>-0.6</v>
      </c>
      <c r="U167" s="19">
        <f>IF(M167="long",((S167-O167)-N167)/10,((O167-S167)-N167)/10)</f>
        <v>35.6</v>
      </c>
      <c r="W167" s="19">
        <f>-T167+(Q$3/10)</f>
        <v>0.6</v>
      </c>
      <c r="X167" s="19">
        <f>U167+(Q$3/10)</f>
        <v>35.6</v>
      </c>
      <c r="Y167" s="7">
        <f>IF(AND(M167="long",R167&lt;Q167),1, )</f>
        <v>0</v>
      </c>
      <c r="Z167" s="7">
        <f>IF(AND(M167="short",R167&gt;Q167),1, )</f>
        <v>0</v>
      </c>
      <c r="AA167" s="7">
        <f>Y167+Z167</f>
        <v>0</v>
      </c>
      <c r="AB167" s="7">
        <f>IF(OR(I167=1,K167=1),0,L167*AA167)</f>
        <v>0</v>
      </c>
      <c r="AC167" s="19">
        <f>IF(W167&lt;=-AC$3,-AC$3,0)</f>
        <v>0</v>
      </c>
      <c r="AD167" s="7">
        <f t="shared" si="20"/>
        <v>0</v>
      </c>
      <c r="AE167" s="19">
        <f>IF(AND(AC167=0,U167&gt;=AE$3-(N167/10)),0,-AC$3*AA167)</f>
        <v>0</v>
      </c>
      <c r="AF167" s="19">
        <f>IF(AND(AC167=0,X167&gt;AF$3),AF$3*AA167,AE167*AA167)</f>
        <v>0</v>
      </c>
      <c r="AG167" s="19">
        <f>AG166+AF167</f>
        <v>96</v>
      </c>
      <c r="AH167" s="7">
        <f>IF(AF167&gt;0,1, )</f>
        <v>0</v>
      </c>
      <c r="AI167" s="19">
        <f>IF(I167=1,AF167,)</f>
        <v>0</v>
      </c>
      <c r="AJ167" s="19">
        <f>IF(K167=1,AF167, )</f>
        <v>0</v>
      </c>
      <c r="AK167" s="19">
        <f>IF(L167=1, ,AF167)</f>
        <v>0</v>
      </c>
      <c r="AL167" s="19">
        <f>AB167*AF167</f>
        <v>0</v>
      </c>
      <c r="AM167" s="19">
        <f>AM166+AL167</f>
        <v>256</v>
      </c>
      <c r="AN167" s="20">
        <f>IF(AL167&gt;0,1, )</f>
        <v>0</v>
      </c>
      <c r="AP167" s="12">
        <f>IF(B167=B166,AP166,AS166*AP$3)</f>
        <v>521.34</v>
      </c>
      <c r="AQ167" s="12">
        <f>INT(AP167/AQ$3)</f>
        <v>43</v>
      </c>
      <c r="AR167" s="12">
        <f>AL167*AQ167</f>
        <v>0</v>
      </c>
      <c r="AS167" s="12">
        <f>AS166+AR167</f>
        <v>17808</v>
      </c>
      <c r="AT167" s="12">
        <f>MAX(AS$4:AS167)</f>
        <v>17808</v>
      </c>
      <c r="AU167" s="8">
        <f>(AS167-AT167)/AT167</f>
        <v>0</v>
      </c>
      <c r="AW167" s="20">
        <v>75226</v>
      </c>
      <c r="AX167" s="20">
        <v>74806</v>
      </c>
      <c r="AY167" s="12">
        <f>IF(M167="long",((Q167-AW167)+N167)/10,((AW167-Q167)+N167)/10)</f>
        <v>-0.6</v>
      </c>
      <c r="AZ167" s="20">
        <f>IF(AY167&gt;=(N167/10),1, )</f>
        <v>0</v>
      </c>
      <c r="BA167" s="12">
        <f>IF(AY167&gt;BA$3,BA$3,AY167*AZ167)</f>
        <v>0</v>
      </c>
      <c r="BB167" s="12">
        <f>IF(M167="long",((AX167-Q167)-N167)/10*AZ167,((Q167-AX167)-N167)/10*AZ167)</f>
        <v>0</v>
      </c>
      <c r="BC167" s="12">
        <f>IF(AND(BA167&lt;BA$3,BB167&gt;BC$3),BC$3,-BA167)</f>
        <v>0</v>
      </c>
      <c r="BD167" s="12">
        <f>BD166+BC167</f>
        <v>383.00000000000006</v>
      </c>
      <c r="BE167" s="12">
        <f>BC167*I167</f>
        <v>0</v>
      </c>
      <c r="BF167" s="12">
        <f>K167*BC167</f>
        <v>0</v>
      </c>
      <c r="BG167" s="12">
        <f>AB167*BC167</f>
        <v>0</v>
      </c>
      <c r="BH167" s="12">
        <f>BH166+BG167</f>
        <v>604.19999999999993</v>
      </c>
      <c r="BJ167" s="20">
        <f t="shared" si="21"/>
        <v>0</v>
      </c>
      <c r="BK167" s="12">
        <f t="shared" si="22"/>
        <v>0</v>
      </c>
      <c r="BM167" s="12">
        <f t="shared" si="23"/>
        <v>6509.85</v>
      </c>
      <c r="BN167" s="12">
        <f t="shared" si="24"/>
        <v>325</v>
      </c>
      <c r="BO167" s="12">
        <f t="shared" si="25"/>
        <v>0</v>
      </c>
      <c r="BP167" s="12">
        <f t="shared" si="26"/>
        <v>71598.5</v>
      </c>
      <c r="BQ167" s="12">
        <f>MAX(BP$4:BP167)</f>
        <v>71598.5</v>
      </c>
      <c r="BR167" s="8">
        <f t="shared" si="27"/>
        <v>0</v>
      </c>
      <c r="BS167" s="20">
        <f t="shared" si="28"/>
        <v>0</v>
      </c>
      <c r="BT167" s="20">
        <f t="shared" si="29"/>
        <v>0</v>
      </c>
    </row>
    <row r="168" spans="1:72" x14ac:dyDescent="0.3">
      <c r="A168" s="1">
        <v>42717</v>
      </c>
      <c r="B168" s="1">
        <v>42717</v>
      </c>
      <c r="C168" s="1" t="s">
        <v>45</v>
      </c>
      <c r="D168" s="3">
        <v>1610</v>
      </c>
      <c r="E168" s="3">
        <v>0</v>
      </c>
      <c r="F168" s="3">
        <f>D168+E168</f>
        <v>1610</v>
      </c>
      <c r="G168" s="20">
        <f>B168-A168</f>
        <v>0</v>
      </c>
      <c r="H168" s="3" t="s">
        <v>17</v>
      </c>
      <c r="L168" s="20">
        <f>IF(AND(F168&gt;=L$3,F168&lt;=L$4),0,1)</f>
        <v>1</v>
      </c>
      <c r="M168" s="20" t="s">
        <v>20</v>
      </c>
      <c r="N168" s="20">
        <v>7</v>
      </c>
      <c r="O168" s="20">
        <v>106650</v>
      </c>
      <c r="P168" s="20">
        <f>IF(M168="short",O168,O168+N168)</f>
        <v>106650</v>
      </c>
      <c r="Q168" s="20">
        <f>IF(M168="short",P168+Q$3,P168-Q$3)</f>
        <v>106650</v>
      </c>
      <c r="R168" s="20">
        <v>106668</v>
      </c>
      <c r="S168" s="20">
        <v>106146</v>
      </c>
      <c r="T168" s="19">
        <f>IF(M168="short",((R168-P168)+N168)/10,((P168-R168)+N168)/10)</f>
        <v>2.5</v>
      </c>
      <c r="U168" s="19">
        <f>IF(M168="long",((S168-O168)-N168)/10,((O168-S168)-N168)/10)</f>
        <v>49.7</v>
      </c>
      <c r="W168" s="19">
        <f>-T168+(Q$3/10)</f>
        <v>-2.5</v>
      </c>
      <c r="X168" s="19">
        <f>U168+(Q$3/10)</f>
        <v>49.7</v>
      </c>
      <c r="Y168" s="7">
        <f>IF(AND(M168="long",R168&lt;Q168),1, )</f>
        <v>0</v>
      </c>
      <c r="Z168" s="7">
        <f>IF(AND(M168="short",R168&gt;Q168),1, )</f>
        <v>1</v>
      </c>
      <c r="AA168" s="7">
        <f>Y168+Z168</f>
        <v>1</v>
      </c>
      <c r="AB168" s="7">
        <f>IF(OR(I168=1,K168=1),0,L168*AA168)</f>
        <v>1</v>
      </c>
      <c r="AC168" s="19">
        <f>IF(W168&lt;=-AC$3,-AC$3,0)</f>
        <v>0</v>
      </c>
      <c r="AD168" s="7">
        <f t="shared" si="20"/>
        <v>0</v>
      </c>
      <c r="AE168" s="19">
        <f>IF(AND(AC168=0,U168&gt;=AE$3-(N168/10)),0,-AC$3*AA168)</f>
        <v>0</v>
      </c>
      <c r="AF168" s="19">
        <f>IF(AND(AC168=0,X168&gt;AF$3),AF$3*AA168,AE168*AA168)</f>
        <v>10</v>
      </c>
      <c r="AG168" s="19">
        <f>AG167+AF168</f>
        <v>106</v>
      </c>
      <c r="AH168" s="7">
        <f>IF(AF168&gt;0,1, )</f>
        <v>1</v>
      </c>
      <c r="AI168" s="19">
        <f>IF(I168=1,AF168,)</f>
        <v>0</v>
      </c>
      <c r="AJ168" s="19">
        <f>IF(K168=1,AF168, )</f>
        <v>0</v>
      </c>
      <c r="AK168" s="19">
        <f>IF(L168=1, ,AF168)</f>
        <v>0</v>
      </c>
      <c r="AL168" s="19">
        <f>AB168*AF168</f>
        <v>10</v>
      </c>
      <c r="AM168" s="19">
        <f>AM167+AL168</f>
        <v>266</v>
      </c>
      <c r="AN168" s="20">
        <f>IF(AL168&gt;0,1, )</f>
        <v>1</v>
      </c>
      <c r="AP168" s="12">
        <f>IF(B168=B167,AP167,AS167*AP$3)</f>
        <v>521.34</v>
      </c>
      <c r="AQ168" s="12">
        <f>INT(AP168/AQ$3)</f>
        <v>43</v>
      </c>
      <c r="AR168" s="12">
        <f>AL168*AQ168</f>
        <v>430</v>
      </c>
      <c r="AS168" s="12">
        <f>AS167+AR168</f>
        <v>18238</v>
      </c>
      <c r="AT168" s="12">
        <f>MAX(AS$4:AS168)</f>
        <v>18238</v>
      </c>
      <c r="AU168" s="8">
        <f>(AS168-AT168)/AT168</f>
        <v>0</v>
      </c>
      <c r="AW168" s="20">
        <v>106665</v>
      </c>
      <c r="AX168" s="20">
        <v>106104</v>
      </c>
      <c r="AY168" s="12">
        <f>IF(M168="long",((Q168-AW168)+N168)/10,((AW168-Q168)+N168)/10)</f>
        <v>2.2000000000000002</v>
      </c>
      <c r="AZ168" s="20">
        <f>IF(AY168&gt;=(N168/10),1, )</f>
        <v>1</v>
      </c>
      <c r="BA168" s="12">
        <f>IF(AY168&gt;BA$3,BA$3,AY168*AZ168)</f>
        <v>2.2000000000000002</v>
      </c>
      <c r="BB168" s="12">
        <f>IF(M168="long",((AX168-Q168)-N168)/10*AZ168,((Q168-AX168)-N168)/10*AZ168)</f>
        <v>53.9</v>
      </c>
      <c r="BC168" s="12">
        <f>IF(AND(BA168&lt;BA$3,BB168&gt;BC$3),BC$3,-BA168)</f>
        <v>20</v>
      </c>
      <c r="BD168" s="12">
        <f>BD167+BC168</f>
        <v>403.00000000000006</v>
      </c>
      <c r="BE168" s="12">
        <f>BC168*I168</f>
        <v>0</v>
      </c>
      <c r="BF168" s="12">
        <f>K168*BC168</f>
        <v>0</v>
      </c>
      <c r="BG168" s="12">
        <f>AB168*BC168</f>
        <v>20</v>
      </c>
      <c r="BH168" s="12">
        <f>BH167+BG168</f>
        <v>624.19999999999993</v>
      </c>
      <c r="BJ168" s="20">
        <f t="shared" si="21"/>
        <v>0</v>
      </c>
      <c r="BK168" s="12">
        <f t="shared" si="22"/>
        <v>0</v>
      </c>
      <c r="BM168" s="12">
        <f t="shared" si="23"/>
        <v>6509.85</v>
      </c>
      <c r="BN168" s="12">
        <f t="shared" si="24"/>
        <v>325</v>
      </c>
      <c r="BO168" s="12">
        <f t="shared" si="25"/>
        <v>6500</v>
      </c>
      <c r="BP168" s="12">
        <f t="shared" si="26"/>
        <v>78098.5</v>
      </c>
      <c r="BQ168" s="12">
        <f>MAX(BP$4:BP168)</f>
        <v>78098.5</v>
      </c>
      <c r="BR168" s="8">
        <f t="shared" si="27"/>
        <v>0</v>
      </c>
      <c r="BS168" s="20">
        <f t="shared" si="28"/>
        <v>1</v>
      </c>
      <c r="BT168" s="20">
        <f t="shared" si="29"/>
        <v>0</v>
      </c>
    </row>
    <row r="169" spans="1:72" x14ac:dyDescent="0.3">
      <c r="A169" s="1">
        <v>42717</v>
      </c>
      <c r="B169" s="1">
        <v>42717</v>
      </c>
      <c r="C169" s="1" t="s">
        <v>45</v>
      </c>
      <c r="D169" s="3">
        <v>2330</v>
      </c>
      <c r="E169" s="3">
        <v>0</v>
      </c>
      <c r="F169" s="3">
        <f>D169+E169</f>
        <v>2330</v>
      </c>
      <c r="G169" s="20">
        <f>B169-A169</f>
        <v>0</v>
      </c>
      <c r="H169" s="3" t="s">
        <v>17</v>
      </c>
      <c r="L169" s="20">
        <f>IF(AND(F169&gt;=L$3,F169&lt;=L$4),0,1)</f>
        <v>1</v>
      </c>
      <c r="M169" s="20" t="s">
        <v>20</v>
      </c>
      <c r="N169" s="20">
        <v>7</v>
      </c>
      <c r="O169" s="20">
        <v>106380</v>
      </c>
      <c r="P169" s="20">
        <f>IF(M169="short",O169,O169+N169)</f>
        <v>106380</v>
      </c>
      <c r="Q169" s="20">
        <f>IF(M169="short",P169+Q$3,P169-Q$3)</f>
        <v>106380</v>
      </c>
      <c r="R169" s="20">
        <v>106408</v>
      </c>
      <c r="S169" s="20">
        <v>106259</v>
      </c>
      <c r="T169" s="19">
        <f>IF(M169="short",((R169-P169)+N169)/10,((P169-R169)+N169)/10)</f>
        <v>3.5</v>
      </c>
      <c r="U169" s="19">
        <f>IF(M169="long",((S169-O169)-N169)/10,((O169-S169)-N169)/10)</f>
        <v>11.4</v>
      </c>
      <c r="W169" s="19">
        <f>-T169+(Q$3/10)</f>
        <v>-3.5</v>
      </c>
      <c r="X169" s="19">
        <f>U169+(Q$3/10)</f>
        <v>11.4</v>
      </c>
      <c r="Y169" s="7">
        <f>IF(AND(M169="long",R169&lt;Q169),1, )</f>
        <v>0</v>
      </c>
      <c r="Z169" s="7">
        <f>IF(AND(M169="short",R169&gt;Q169),1, )</f>
        <v>1</v>
      </c>
      <c r="AA169" s="7">
        <f>Y169+Z169</f>
        <v>1</v>
      </c>
      <c r="AB169" s="7">
        <f>IF(OR(I169=1,K169=1),0,L169*AA169)</f>
        <v>1</v>
      </c>
      <c r="AC169" s="19">
        <f>IF(W169&lt;=-AC$3,-AC$3,0)</f>
        <v>0</v>
      </c>
      <c r="AD169" s="7">
        <f t="shared" si="20"/>
        <v>0</v>
      </c>
      <c r="AE169" s="19">
        <f>IF(AND(AC169=0,U169&gt;=AE$3-(N169/10)),0,-AC$3*AA169)</f>
        <v>-12</v>
      </c>
      <c r="AF169" s="19">
        <f>IF(AND(AC169=0,X169&gt;AF$3),AF$3*AA169,AE169*AA169)</f>
        <v>10</v>
      </c>
      <c r="AG169" s="19">
        <f>AG168+AF169</f>
        <v>116</v>
      </c>
      <c r="AH169" s="7">
        <f>IF(AF169&gt;0,1, )</f>
        <v>1</v>
      </c>
      <c r="AI169" s="19">
        <f>IF(I169=1,AF169,)</f>
        <v>0</v>
      </c>
      <c r="AJ169" s="19">
        <f>IF(K169=1,AF169, )</f>
        <v>0</v>
      </c>
      <c r="AK169" s="19">
        <f>IF(L169=1, ,AF169)</f>
        <v>0</v>
      </c>
      <c r="AL169" s="19">
        <f>AB169*AF169</f>
        <v>10</v>
      </c>
      <c r="AM169" s="19">
        <f>AM168+AL169</f>
        <v>276</v>
      </c>
      <c r="AN169" s="20">
        <f>IF(AL169&gt;0,1, )</f>
        <v>1</v>
      </c>
      <c r="AP169" s="12">
        <f>IF(B169=B168,AP168,AS168*AP$3)</f>
        <v>521.34</v>
      </c>
      <c r="AQ169" s="12">
        <f>INT(AP169/AQ$3)</f>
        <v>43</v>
      </c>
      <c r="AR169" s="12">
        <f>AL169*AQ169</f>
        <v>430</v>
      </c>
      <c r="AS169" s="12">
        <f>AS168+AR169</f>
        <v>18668</v>
      </c>
      <c r="AT169" s="12">
        <f>MAX(AS$4:AS169)</f>
        <v>18668</v>
      </c>
      <c r="AU169" s="8">
        <f>(AS169-AT169)/AT169</f>
        <v>0</v>
      </c>
      <c r="AW169" s="20">
        <v>106406</v>
      </c>
      <c r="AX169" s="20">
        <v>106248</v>
      </c>
      <c r="AY169" s="12">
        <f>IF(M169="long",((Q169-AW169)+N169)/10,((AW169-Q169)+N169)/10)</f>
        <v>3.3</v>
      </c>
      <c r="AZ169" s="20">
        <f>IF(AY169&gt;=(N169/10),1, )</f>
        <v>1</v>
      </c>
      <c r="BA169" s="12">
        <f>IF(AY169&gt;BA$3,BA$3,AY169*AZ169)</f>
        <v>3.3</v>
      </c>
      <c r="BB169" s="12">
        <f>IF(M169="long",((AX169-Q169)-N169)/10*AZ169,((Q169-AX169)-N169)/10*AZ169)</f>
        <v>12.5</v>
      </c>
      <c r="BC169" s="12">
        <f>IF(AND(BA169&lt;BA$3,BB169&gt;BC$3),BC$3,-BA169)</f>
        <v>-3.3</v>
      </c>
      <c r="BD169" s="12">
        <f>BD168+BC169</f>
        <v>399.70000000000005</v>
      </c>
      <c r="BE169" s="12">
        <f>BC169*I169</f>
        <v>0</v>
      </c>
      <c r="BF169" s="12">
        <f>K169*BC169</f>
        <v>0</v>
      </c>
      <c r="BG169" s="12">
        <f>AB169*BC169</f>
        <v>-3.3</v>
      </c>
      <c r="BH169" s="12">
        <f>BH168+BG169</f>
        <v>620.9</v>
      </c>
      <c r="BJ169" s="20">
        <f t="shared" si="21"/>
        <v>1</v>
      </c>
      <c r="BK169" s="12">
        <f t="shared" si="22"/>
        <v>-3.3</v>
      </c>
      <c r="BM169" s="12">
        <f t="shared" si="23"/>
        <v>6509.85</v>
      </c>
      <c r="BN169" s="12">
        <f t="shared" si="24"/>
        <v>325</v>
      </c>
      <c r="BO169" s="12">
        <f t="shared" si="25"/>
        <v>-1072.5</v>
      </c>
      <c r="BP169" s="12">
        <f t="shared" si="26"/>
        <v>77026</v>
      </c>
      <c r="BQ169" s="12">
        <f>MAX(BP$4:BP169)</f>
        <v>78098.5</v>
      </c>
      <c r="BR169" s="8">
        <f t="shared" si="27"/>
        <v>-1.3732658117633502E-2</v>
      </c>
      <c r="BS169" s="20">
        <f t="shared" si="28"/>
        <v>0</v>
      </c>
      <c r="BT169" s="20">
        <f t="shared" si="29"/>
        <v>-3.3</v>
      </c>
    </row>
    <row r="170" spans="1:72" x14ac:dyDescent="0.3">
      <c r="A170" s="1">
        <v>42718</v>
      </c>
      <c r="B170" s="1">
        <v>42718</v>
      </c>
      <c r="C170" s="1" t="s">
        <v>44</v>
      </c>
      <c r="D170" s="3">
        <v>2050</v>
      </c>
      <c r="E170" s="3">
        <v>-200</v>
      </c>
      <c r="F170" s="3">
        <f>D170+E170</f>
        <v>1850</v>
      </c>
      <c r="G170" s="20">
        <f>B170-A170</f>
        <v>0</v>
      </c>
      <c r="H170" s="3" t="s">
        <v>43</v>
      </c>
      <c r="K170" s="20">
        <v>1</v>
      </c>
      <c r="L170" s="20">
        <f>IF(AND(F170&gt;=L$3,F170&lt;=L$4),0,1)</f>
        <v>1</v>
      </c>
      <c r="M170" s="20" t="s">
        <v>20</v>
      </c>
      <c r="N170" s="20">
        <v>10</v>
      </c>
      <c r="O170" s="20">
        <v>131750</v>
      </c>
      <c r="P170" s="20">
        <f>IF(M170="short",O170,O170+N170)</f>
        <v>131750</v>
      </c>
      <c r="Q170" s="20">
        <f>IF(M170="short",P170+Q$3,P170-Q$3)</f>
        <v>131750</v>
      </c>
      <c r="R170" s="20">
        <v>131832</v>
      </c>
      <c r="S170" s="20">
        <v>131571</v>
      </c>
      <c r="T170" s="19">
        <f>IF(M170="short",((R170-P170)+N170)/10,((P170-R170)+N170)/10)</f>
        <v>9.1999999999999993</v>
      </c>
      <c r="U170" s="19">
        <f>IF(M170="long",((S170-O170)-N170)/10,((O170-S170)-N170)/10)</f>
        <v>16.899999999999999</v>
      </c>
      <c r="W170" s="19">
        <f>-T170+(Q$3/10)</f>
        <v>-9.1999999999999993</v>
      </c>
      <c r="X170" s="19">
        <f>U170+(Q$3/10)</f>
        <v>16.899999999999999</v>
      </c>
      <c r="Y170" s="7">
        <f>IF(AND(M170="long",R170&lt;Q170),1, )</f>
        <v>0</v>
      </c>
      <c r="Z170" s="7">
        <f>IF(AND(M170="short",R170&gt;Q170),1, )</f>
        <v>1</v>
      </c>
      <c r="AA170" s="7">
        <f>Y170+Z170</f>
        <v>1</v>
      </c>
      <c r="AB170" s="7">
        <f>IF(OR(I170=1,K170=1),0,L170*AA170)</f>
        <v>0</v>
      </c>
      <c r="AC170" s="19">
        <f>IF(W170&lt;=-AC$3,-AC$3,0)</f>
        <v>0</v>
      </c>
      <c r="AD170" s="7">
        <f t="shared" si="20"/>
        <v>1</v>
      </c>
      <c r="AE170" s="19">
        <f>IF(AND(AC170=0,U170&gt;=AE$3-(N170/10)),0,-AC$3*AA170)</f>
        <v>-12</v>
      </c>
      <c r="AF170" s="19">
        <f>IF(AND(AC170=0,X170&gt;AF$3),AF$3*AA170,AE170*AA170)</f>
        <v>10</v>
      </c>
      <c r="AG170" s="19">
        <f>AG169+AF170</f>
        <v>126</v>
      </c>
      <c r="AH170" s="7">
        <f>IF(AF170&gt;0,1, )</f>
        <v>1</v>
      </c>
      <c r="AI170" s="19">
        <f>IF(I170=1,AF170,)</f>
        <v>0</v>
      </c>
      <c r="AJ170" s="19">
        <f>IF(K170=1,AF170, )</f>
        <v>10</v>
      </c>
      <c r="AK170" s="19">
        <f>IF(L170=1, ,AF170)</f>
        <v>0</v>
      </c>
      <c r="AL170" s="19">
        <f>AB170*AF170</f>
        <v>0</v>
      </c>
      <c r="AM170" s="19">
        <f>AM169+AL170</f>
        <v>276</v>
      </c>
      <c r="AN170" s="20">
        <f>IF(AL170&gt;0,1, )</f>
        <v>0</v>
      </c>
      <c r="AP170" s="12">
        <f>IF(B170=B169,AP169,AS169*AP$3)</f>
        <v>560.04</v>
      </c>
      <c r="AQ170" s="12">
        <f>INT(AP170/AQ$3)</f>
        <v>46</v>
      </c>
      <c r="AR170" s="12">
        <f>AL170*AQ170</f>
        <v>0</v>
      </c>
      <c r="AS170" s="12">
        <f>AS169+AR170</f>
        <v>18668</v>
      </c>
      <c r="AT170" s="12">
        <f>MAX(AS$4:AS170)</f>
        <v>18668</v>
      </c>
      <c r="AU170" s="8">
        <f>(AS170-AT170)/AT170</f>
        <v>0</v>
      </c>
      <c r="AW170" s="20">
        <v>131832</v>
      </c>
      <c r="AX170" s="20">
        <v>131571</v>
      </c>
      <c r="AY170" s="12">
        <f>IF(M170="long",((Q170-AW170)+N170)/10,((AW170-Q170)+N170)/10)</f>
        <v>9.1999999999999993</v>
      </c>
      <c r="AZ170" s="20">
        <f>IF(AY170&gt;=(N170/10),1, )</f>
        <v>1</v>
      </c>
      <c r="BA170" s="12">
        <f>IF(AY170&gt;BA$3,BA$3,AY170*AZ170)</f>
        <v>9.1999999999999993</v>
      </c>
      <c r="BB170" s="12">
        <f>IF(M170="long",((AX170-Q170)-N170)/10*AZ170,((Q170-AX170)-N170)/10*AZ170)</f>
        <v>16.899999999999999</v>
      </c>
      <c r="BC170" s="12">
        <f>IF(AND(BA170&lt;BA$3,BB170&gt;BC$3),BC$3,-BA170)</f>
        <v>-9.1999999999999993</v>
      </c>
      <c r="BD170" s="12">
        <f>BD169+BC170</f>
        <v>390.50000000000006</v>
      </c>
      <c r="BE170" s="12">
        <f>BC170*I170</f>
        <v>0</v>
      </c>
      <c r="BF170" s="12">
        <f>K170*BC170</f>
        <v>-9.1999999999999993</v>
      </c>
      <c r="BG170" s="12">
        <f>AB170*BC170</f>
        <v>0</v>
      </c>
      <c r="BH170" s="12">
        <f>BH169+BG170</f>
        <v>620.9</v>
      </c>
      <c r="BJ170" s="20">
        <f t="shared" si="21"/>
        <v>1</v>
      </c>
      <c r="BK170" s="12">
        <f t="shared" si="22"/>
        <v>-9.1999999999999993</v>
      </c>
      <c r="BM170" s="12">
        <f t="shared" si="23"/>
        <v>7702.6</v>
      </c>
      <c r="BN170" s="12">
        <f t="shared" si="24"/>
        <v>385</v>
      </c>
      <c r="BO170" s="12">
        <f t="shared" si="25"/>
        <v>0</v>
      </c>
      <c r="BP170" s="12">
        <f t="shared" si="26"/>
        <v>77026</v>
      </c>
      <c r="BQ170" s="12">
        <f>MAX(BP$4:BP170)</f>
        <v>78098.5</v>
      </c>
      <c r="BR170" s="8">
        <f t="shared" si="27"/>
        <v>-1.3732658117633502E-2</v>
      </c>
      <c r="BS170" s="20">
        <f t="shared" si="28"/>
        <v>0</v>
      </c>
      <c r="BT170" s="20">
        <f t="shared" si="29"/>
        <v>0</v>
      </c>
    </row>
    <row r="171" spans="1:72" x14ac:dyDescent="0.3">
      <c r="A171" s="1">
        <v>42718</v>
      </c>
      <c r="B171" s="1">
        <v>42718</v>
      </c>
      <c r="C171" s="1" t="s">
        <v>44</v>
      </c>
      <c r="D171" s="3">
        <v>2100</v>
      </c>
      <c r="E171" s="3">
        <v>-200</v>
      </c>
      <c r="F171" s="3">
        <f>D171+E171</f>
        <v>1900</v>
      </c>
      <c r="G171" s="20">
        <f>B171-A171</f>
        <v>0</v>
      </c>
      <c r="H171" s="3" t="s">
        <v>43</v>
      </c>
      <c r="K171" s="20">
        <v>1</v>
      </c>
      <c r="L171" s="20">
        <f>IF(AND(F171&gt;=L$3,F171&lt;=L$4),0,1)</f>
        <v>1</v>
      </c>
      <c r="M171" s="20" t="s">
        <v>20</v>
      </c>
      <c r="N171" s="20">
        <v>10</v>
      </c>
      <c r="O171" s="20">
        <v>132190</v>
      </c>
      <c r="P171" s="20">
        <f>IF(M171="short",O171,O171+N171)</f>
        <v>132190</v>
      </c>
      <c r="Q171" s="20">
        <f>IF(M171="short",P171+Q$3,P171-Q$3)</f>
        <v>132190</v>
      </c>
      <c r="R171" s="20">
        <v>132193</v>
      </c>
      <c r="S171" s="20">
        <v>131995</v>
      </c>
      <c r="T171" s="19">
        <f>IF(M171="short",((R171-P171)+N171)/10,((P171-R171)+N171)/10)</f>
        <v>1.3</v>
      </c>
      <c r="U171" s="19">
        <f>IF(M171="long",((S171-O171)-N171)/10,((O171-S171)-N171)/10)</f>
        <v>18.5</v>
      </c>
      <c r="W171" s="19">
        <f>-T171+(Q$3/10)</f>
        <v>-1.3</v>
      </c>
      <c r="X171" s="19">
        <f>U171+(Q$3/10)</f>
        <v>18.5</v>
      </c>
      <c r="Y171" s="7">
        <f>IF(AND(M171="long",R171&lt;Q171),1, )</f>
        <v>0</v>
      </c>
      <c r="Z171" s="7">
        <f>IF(AND(M171="short",R171&gt;Q171),1, )</f>
        <v>1</v>
      </c>
      <c r="AA171" s="7">
        <f>Y171+Z171</f>
        <v>1</v>
      </c>
      <c r="AB171" s="7">
        <f>IF(OR(I171=1,K171=1),0,L171*AA171)</f>
        <v>0</v>
      </c>
      <c r="AC171" s="19">
        <f>IF(W171&lt;=-AC$3,-AC$3,0)</f>
        <v>0</v>
      </c>
      <c r="AD171" s="7">
        <f t="shared" si="20"/>
        <v>1</v>
      </c>
      <c r="AE171" s="19">
        <f>IF(AND(AC171=0,U171&gt;=AE$3-(N171/10)),0,-AC$3*AA171)</f>
        <v>-12</v>
      </c>
      <c r="AF171" s="19">
        <f>IF(AND(AC171=0,X171&gt;AF$3),AF$3*AA171,AE171*AA171)</f>
        <v>10</v>
      </c>
      <c r="AG171" s="19">
        <f>AG170+AF171</f>
        <v>136</v>
      </c>
      <c r="AH171" s="7">
        <f>IF(AF171&gt;0,1, )</f>
        <v>1</v>
      </c>
      <c r="AI171" s="19">
        <f>IF(I171=1,AF171,)</f>
        <v>0</v>
      </c>
      <c r="AJ171" s="19">
        <f>IF(K171=1,AF171, )</f>
        <v>10</v>
      </c>
      <c r="AK171" s="19">
        <f>IF(L171=1, ,AF171)</f>
        <v>0</v>
      </c>
      <c r="AL171" s="19">
        <f>AB171*AF171</f>
        <v>0</v>
      </c>
      <c r="AM171" s="19">
        <f>AM170+AL171</f>
        <v>276</v>
      </c>
      <c r="AN171" s="20">
        <f>IF(AL171&gt;0,1, )</f>
        <v>0</v>
      </c>
      <c r="AP171" s="12">
        <f>IF(B171=B170,AP170,AS170*AP$3)</f>
        <v>560.04</v>
      </c>
      <c r="AQ171" s="12">
        <f>INT(AP171/AQ$3)</f>
        <v>46</v>
      </c>
      <c r="AR171" s="12">
        <f>AL171*AQ171</f>
        <v>0</v>
      </c>
      <c r="AS171" s="12">
        <f>AS170+AR171</f>
        <v>18668</v>
      </c>
      <c r="AT171" s="12">
        <f>MAX(AS$4:AS171)</f>
        <v>18668</v>
      </c>
      <c r="AU171" s="8">
        <f>(AS171-AT171)/AT171</f>
        <v>0</v>
      </c>
      <c r="AW171" s="20">
        <v>133230</v>
      </c>
      <c r="AX171" s="20">
        <v>132332</v>
      </c>
      <c r="AY171" s="12">
        <f>IF(M171="long",((Q171-AW171)+N171)/10,((AW171-Q171)+N171)/10)</f>
        <v>105</v>
      </c>
      <c r="AZ171" s="20">
        <f>IF(AY171&gt;=(N171/10),1, )</f>
        <v>1</v>
      </c>
      <c r="BA171" s="12">
        <f>IF(AY171&gt;BA$3,BA$3,AY171*AZ171)</f>
        <v>20</v>
      </c>
      <c r="BB171" s="12">
        <f>IF(M171="long",((AX171-Q171)-N171)/10*AZ171,((Q171-AX171)-N171)/10*AZ171)</f>
        <v>-15.2</v>
      </c>
      <c r="BC171" s="12">
        <f>IF(AND(BA171&lt;BA$3,BB171&gt;BC$3),BC$3,-BA171)</f>
        <v>-20</v>
      </c>
      <c r="BD171" s="12">
        <f>BD170+BC171</f>
        <v>370.50000000000006</v>
      </c>
      <c r="BE171" s="12">
        <f>BC171*I171</f>
        <v>0</v>
      </c>
      <c r="BF171" s="12">
        <f>K171*BC171</f>
        <v>-20</v>
      </c>
      <c r="BG171" s="12">
        <f>AB171*BC171</f>
        <v>0</v>
      </c>
      <c r="BH171" s="12">
        <f>BH170+BG171</f>
        <v>620.9</v>
      </c>
      <c r="BJ171" s="20">
        <f t="shared" si="21"/>
        <v>1</v>
      </c>
      <c r="BK171" s="12">
        <f t="shared" si="22"/>
        <v>-20</v>
      </c>
      <c r="BM171" s="12">
        <f t="shared" si="23"/>
        <v>7702.6</v>
      </c>
      <c r="BN171" s="12">
        <f t="shared" si="24"/>
        <v>385</v>
      </c>
      <c r="BO171" s="12">
        <f t="shared" si="25"/>
        <v>0</v>
      </c>
      <c r="BP171" s="12">
        <f t="shared" si="26"/>
        <v>77026</v>
      </c>
      <c r="BQ171" s="12">
        <f>MAX(BP$4:BP171)</f>
        <v>78098.5</v>
      </c>
      <c r="BR171" s="8">
        <f t="shared" si="27"/>
        <v>-1.3732658117633502E-2</v>
      </c>
      <c r="BS171" s="20">
        <f t="shared" si="28"/>
        <v>0</v>
      </c>
      <c r="BT171" s="20">
        <f t="shared" si="29"/>
        <v>0</v>
      </c>
    </row>
    <row r="172" spans="1:72" x14ac:dyDescent="0.3">
      <c r="A172" s="1">
        <v>42718</v>
      </c>
      <c r="B172" s="1">
        <v>42718</v>
      </c>
      <c r="C172" s="1" t="s">
        <v>45</v>
      </c>
      <c r="D172" s="3">
        <v>1900</v>
      </c>
      <c r="E172" s="3">
        <v>0</v>
      </c>
      <c r="F172" s="3">
        <f>D172+E172</f>
        <v>1900</v>
      </c>
      <c r="G172" s="20">
        <f>B172-A172</f>
        <v>0</v>
      </c>
      <c r="H172" s="3" t="s">
        <v>17</v>
      </c>
      <c r="K172" s="20">
        <v>1</v>
      </c>
      <c r="L172" s="20">
        <f>IF(AND(F172&gt;=L$3,F172&lt;=L$4),0,1)</f>
        <v>1</v>
      </c>
      <c r="M172" s="20" t="s">
        <v>21</v>
      </c>
      <c r="N172" s="20">
        <v>7</v>
      </c>
      <c r="O172" s="20">
        <v>105980</v>
      </c>
      <c r="P172" s="20">
        <f>IF(M172="short",O172,O172+N172)</f>
        <v>105987</v>
      </c>
      <c r="Q172" s="20">
        <f>IF(M172="short",P172+Q$3,P172-Q$3)</f>
        <v>105987</v>
      </c>
      <c r="R172" s="20">
        <v>105749</v>
      </c>
      <c r="S172" s="20">
        <v>105980</v>
      </c>
      <c r="T172" s="19">
        <f>IF(M172="short",((R172-P172)+N172)/10,((P172-R172)+N172)/10)</f>
        <v>24.5</v>
      </c>
      <c r="U172" s="19">
        <f>IF(M172="long",((S172-O172)-N172)/10,((O172-S172)-N172)/10)</f>
        <v>-0.7</v>
      </c>
      <c r="W172" s="19">
        <f>-T172+(Q$3/10)</f>
        <v>-24.5</v>
      </c>
      <c r="X172" s="19">
        <f>U172+(Q$3/10)</f>
        <v>-0.7</v>
      </c>
      <c r="Y172" s="7">
        <f>IF(AND(M172="long",R172&lt;Q172),1, )</f>
        <v>1</v>
      </c>
      <c r="Z172" s="7">
        <f>IF(AND(M172="short",R172&gt;Q172),1, )</f>
        <v>0</v>
      </c>
      <c r="AA172" s="7">
        <f>Y172+Z172</f>
        <v>1</v>
      </c>
      <c r="AB172" s="7">
        <f>IF(OR(I172=1,K172=1),0,L172*AA172)</f>
        <v>0</v>
      </c>
      <c r="AC172" s="19">
        <f>IF(W172&lt;=-AC$3,-AC$3,0)</f>
        <v>-12</v>
      </c>
      <c r="AD172" s="7">
        <f t="shared" si="20"/>
        <v>1</v>
      </c>
      <c r="AE172" s="19">
        <f>IF(AND(AC172=0,U172&gt;=AE$3-(N172/10)),0,-AC$3*AA172)</f>
        <v>-12</v>
      </c>
      <c r="AF172" s="19">
        <f>IF(AND(AC172=0,X172&gt;AF$3),AF$3*AA172,AE172*AA172)</f>
        <v>-12</v>
      </c>
      <c r="AG172" s="19">
        <f>AG171+AF172</f>
        <v>124</v>
      </c>
      <c r="AH172" s="7">
        <f>IF(AF172&gt;0,1, )</f>
        <v>0</v>
      </c>
      <c r="AI172" s="19">
        <f>IF(I172=1,AF172,)</f>
        <v>0</v>
      </c>
      <c r="AJ172" s="19">
        <f>IF(K172=1,AF172, )</f>
        <v>-12</v>
      </c>
      <c r="AK172" s="19">
        <f>IF(L172=1, ,AF172)</f>
        <v>0</v>
      </c>
      <c r="AL172" s="19">
        <f>AB172*AF172</f>
        <v>0</v>
      </c>
      <c r="AM172" s="19">
        <f>AM171+AL172</f>
        <v>276</v>
      </c>
      <c r="AN172" s="20">
        <f>IF(AL172&gt;0,1, )</f>
        <v>0</v>
      </c>
      <c r="AP172" s="12">
        <f>IF(B172=B171,AP171,AS171*AP$3)</f>
        <v>560.04</v>
      </c>
      <c r="AQ172" s="12">
        <f>INT(AP172/AQ$3)</f>
        <v>46</v>
      </c>
      <c r="AR172" s="12">
        <f>AL172*AQ172</f>
        <v>0</v>
      </c>
      <c r="AS172" s="12">
        <f>AS171+AR172</f>
        <v>18668</v>
      </c>
      <c r="AT172" s="12">
        <f>MAX(AS$4:AS172)</f>
        <v>18668</v>
      </c>
      <c r="AU172" s="8">
        <f>(AS172-AT172)/AT172</f>
        <v>0</v>
      </c>
      <c r="AW172" s="20">
        <v>105573</v>
      </c>
      <c r="AX172" s="20">
        <v>105921</v>
      </c>
      <c r="AY172" s="12">
        <f>IF(M172="long",((Q172-AW172)+N172)/10,((AW172-Q172)+N172)/10)</f>
        <v>42.1</v>
      </c>
      <c r="AZ172" s="20">
        <f>IF(AY172&gt;=(N172/10),1, )</f>
        <v>1</v>
      </c>
      <c r="BA172" s="12">
        <f>IF(AY172&gt;BA$3,BA$3,AY172*AZ172)</f>
        <v>20</v>
      </c>
      <c r="BB172" s="12">
        <f>IF(M172="long",((AX172-Q172)-N172)/10*AZ172,((Q172-AX172)-N172)/10*AZ172)</f>
        <v>-7.3</v>
      </c>
      <c r="BC172" s="12">
        <f>IF(AND(BA172&lt;BA$3,BB172&gt;BC$3),BC$3,-BA172)</f>
        <v>-20</v>
      </c>
      <c r="BD172" s="12">
        <f>BD171+BC172</f>
        <v>350.50000000000006</v>
      </c>
      <c r="BE172" s="12">
        <f>BC172*I172</f>
        <v>0</v>
      </c>
      <c r="BF172" s="12">
        <f>K172*BC172</f>
        <v>-20</v>
      </c>
      <c r="BG172" s="12">
        <f>AB172*BC172</f>
        <v>0</v>
      </c>
      <c r="BH172" s="12">
        <f>BH171+BG172</f>
        <v>620.9</v>
      </c>
      <c r="BJ172" s="20">
        <f t="shared" si="21"/>
        <v>1</v>
      </c>
      <c r="BK172" s="12">
        <f t="shared" si="22"/>
        <v>-20</v>
      </c>
      <c r="BM172" s="12">
        <f t="shared" si="23"/>
        <v>7702.6</v>
      </c>
      <c r="BN172" s="12">
        <f t="shared" si="24"/>
        <v>385</v>
      </c>
      <c r="BO172" s="12">
        <f t="shared" si="25"/>
        <v>0</v>
      </c>
      <c r="BP172" s="12">
        <f t="shared" si="26"/>
        <v>77026</v>
      </c>
      <c r="BQ172" s="12">
        <f>MAX(BP$4:BP172)</f>
        <v>78098.5</v>
      </c>
      <c r="BR172" s="8">
        <f t="shared" si="27"/>
        <v>-1.3732658117633502E-2</v>
      </c>
      <c r="BS172" s="20">
        <f t="shared" si="28"/>
        <v>0</v>
      </c>
      <c r="BT172" s="20">
        <f t="shared" si="29"/>
        <v>0</v>
      </c>
    </row>
    <row r="173" spans="1:72" x14ac:dyDescent="0.3">
      <c r="A173" s="1">
        <v>42718</v>
      </c>
      <c r="B173" s="1">
        <v>42718</v>
      </c>
      <c r="C173" s="1" t="s">
        <v>44</v>
      </c>
      <c r="D173" s="3">
        <v>2100</v>
      </c>
      <c r="E173" s="3">
        <v>-200</v>
      </c>
      <c r="F173" s="3">
        <f>D173+E173</f>
        <v>1900</v>
      </c>
      <c r="G173" s="20">
        <f>B173-A173</f>
        <v>0</v>
      </c>
      <c r="H173" s="3" t="s">
        <v>38</v>
      </c>
      <c r="K173" s="20">
        <v>1</v>
      </c>
      <c r="L173" s="20">
        <f>IF(AND(F173&gt;=L$3,F173&lt;=L$4),0,1)</f>
        <v>1</v>
      </c>
      <c r="M173" s="20" t="s">
        <v>20</v>
      </c>
      <c r="N173" s="20">
        <v>7</v>
      </c>
      <c r="O173" s="20">
        <v>115770</v>
      </c>
      <c r="P173" s="20">
        <f>IF(M173="short",O173,O173+N173)</f>
        <v>115770</v>
      </c>
      <c r="Q173" s="20">
        <f>IF(M173="short",P173+Q$3,P173-Q$3)</f>
        <v>115770</v>
      </c>
      <c r="R173" s="20">
        <v>115978</v>
      </c>
      <c r="S173" s="20">
        <v>115812</v>
      </c>
      <c r="T173" s="19">
        <f>IF(M173="short",((R173-P173)+N173)/10,((P173-R173)+N173)/10)</f>
        <v>21.5</v>
      </c>
      <c r="U173" s="19">
        <f>IF(M173="long",((S173-O173)-N173)/10,((O173-S173)-N173)/10)</f>
        <v>-4.9000000000000004</v>
      </c>
      <c r="W173" s="19">
        <f>-T173+(Q$3/10)</f>
        <v>-21.5</v>
      </c>
      <c r="X173" s="19">
        <f>U173+(Q$3/10)</f>
        <v>-4.9000000000000004</v>
      </c>
      <c r="Y173" s="7">
        <f>IF(AND(M173="long",R173&lt;Q173),1, )</f>
        <v>0</v>
      </c>
      <c r="Z173" s="7">
        <f>IF(AND(M173="short",R173&gt;Q173),1, )</f>
        <v>1</v>
      </c>
      <c r="AA173" s="7">
        <f>Y173+Z173</f>
        <v>1</v>
      </c>
      <c r="AB173" s="7">
        <f>IF(OR(I173=1,K173=1),0,L173*AA173)</f>
        <v>0</v>
      </c>
      <c r="AC173" s="19">
        <f>IF(W173&lt;=-AC$3,-AC$3,0)</f>
        <v>-12</v>
      </c>
      <c r="AD173" s="7">
        <f t="shared" si="20"/>
        <v>1</v>
      </c>
      <c r="AE173" s="19">
        <f>IF(AND(AC173=0,U173&gt;=AE$3-(N173/10)),0,-AC$3*AA173)</f>
        <v>-12</v>
      </c>
      <c r="AF173" s="19">
        <f>IF(AND(AC173=0,X173&gt;AF$3),AF$3*AA173,AE173*AA173)</f>
        <v>-12</v>
      </c>
      <c r="AG173" s="19">
        <f>AG172+AF173</f>
        <v>112</v>
      </c>
      <c r="AH173" s="7">
        <f>IF(AF173&gt;0,1, )</f>
        <v>0</v>
      </c>
      <c r="AI173" s="19">
        <f>IF(I173=1,AF173,)</f>
        <v>0</v>
      </c>
      <c r="AJ173" s="19">
        <f>IF(K173=1,AF173, )</f>
        <v>-12</v>
      </c>
      <c r="AK173" s="19">
        <f>IF(L173=1, ,AF173)</f>
        <v>0</v>
      </c>
      <c r="AL173" s="19">
        <f>AB173*AF173</f>
        <v>0</v>
      </c>
      <c r="AM173" s="19">
        <f>AM172+AL173</f>
        <v>276</v>
      </c>
      <c r="AN173" s="20">
        <f>IF(AL173&gt;0,1, )</f>
        <v>0</v>
      </c>
      <c r="AP173" s="12">
        <f>IF(B173=B172,AP172,AS172*AP$3)</f>
        <v>560.04</v>
      </c>
      <c r="AQ173" s="12">
        <f>INT(AP173/AQ$3)</f>
        <v>46</v>
      </c>
      <c r="AR173" s="12">
        <f>AL173*AQ173</f>
        <v>0</v>
      </c>
      <c r="AS173" s="12">
        <f>AS172+AR173</f>
        <v>18668</v>
      </c>
      <c r="AT173" s="12">
        <f>MAX(AS$4:AS173)</f>
        <v>18668</v>
      </c>
      <c r="AU173" s="8">
        <f>(AS173-AT173)/AT173</f>
        <v>0</v>
      </c>
      <c r="AW173" s="20">
        <v>116445</v>
      </c>
      <c r="AX173" s="20">
        <v>115952</v>
      </c>
      <c r="AY173" s="12">
        <f>IF(M173="long",((Q173-AW173)+N173)/10,((AW173-Q173)+N173)/10)</f>
        <v>68.2</v>
      </c>
      <c r="AZ173" s="20">
        <f>IF(AY173&gt;=(N173/10),1, )</f>
        <v>1</v>
      </c>
      <c r="BA173" s="12">
        <f>IF(AY173&gt;BA$3,BA$3,AY173*AZ173)</f>
        <v>20</v>
      </c>
      <c r="BB173" s="12">
        <f>IF(M173="long",((AX173-Q173)-N173)/10*AZ173,((Q173-AX173)-N173)/10*AZ173)</f>
        <v>-18.899999999999999</v>
      </c>
      <c r="BC173" s="12">
        <f>IF(AND(BA173&lt;BA$3,BB173&gt;BC$3),BC$3,-BA173)</f>
        <v>-20</v>
      </c>
      <c r="BD173" s="12">
        <f>BD172+BC173</f>
        <v>330.50000000000006</v>
      </c>
      <c r="BE173" s="12">
        <f>BC173*I173</f>
        <v>0</v>
      </c>
      <c r="BF173" s="12">
        <f>K173*BC173</f>
        <v>-20</v>
      </c>
      <c r="BG173" s="12">
        <f>AB173*BC173</f>
        <v>0</v>
      </c>
      <c r="BH173" s="12">
        <f>BH172+BG173</f>
        <v>620.9</v>
      </c>
      <c r="BJ173" s="20">
        <f t="shared" si="21"/>
        <v>1</v>
      </c>
      <c r="BK173" s="12">
        <f t="shared" si="22"/>
        <v>-20</v>
      </c>
      <c r="BM173" s="12">
        <f t="shared" si="23"/>
        <v>7702.6</v>
      </c>
      <c r="BN173" s="12">
        <f t="shared" si="24"/>
        <v>385</v>
      </c>
      <c r="BO173" s="12">
        <f t="shared" si="25"/>
        <v>0</v>
      </c>
      <c r="BP173" s="12">
        <f t="shared" si="26"/>
        <v>77026</v>
      </c>
      <c r="BQ173" s="12">
        <f>MAX(BP$4:BP173)</f>
        <v>78098.5</v>
      </c>
      <c r="BR173" s="8">
        <f t="shared" si="27"/>
        <v>-1.3732658117633502E-2</v>
      </c>
      <c r="BS173" s="20">
        <f t="shared" si="28"/>
        <v>0</v>
      </c>
      <c r="BT173" s="20">
        <f t="shared" si="29"/>
        <v>0</v>
      </c>
    </row>
    <row r="174" spans="1:72" x14ac:dyDescent="0.3">
      <c r="A174" s="1">
        <v>42718</v>
      </c>
      <c r="B174" s="1">
        <v>42718</v>
      </c>
      <c r="C174" s="1" t="s">
        <v>44</v>
      </c>
      <c r="D174" s="3">
        <v>2110</v>
      </c>
      <c r="E174" s="3">
        <v>-200</v>
      </c>
      <c r="F174" s="3">
        <f>D174+E174</f>
        <v>1910</v>
      </c>
      <c r="G174" s="20">
        <f>B174-A174</f>
        <v>0</v>
      </c>
      <c r="H174" s="3" t="s">
        <v>37</v>
      </c>
      <c r="K174" s="20">
        <v>1</v>
      </c>
      <c r="L174" s="20">
        <f>IF(AND(F174&gt;=L$3,F174&lt;=L$4),0,1)</f>
        <v>1</v>
      </c>
      <c r="M174" s="20" t="s">
        <v>21</v>
      </c>
      <c r="N174" s="20">
        <v>8</v>
      </c>
      <c r="O174" s="20">
        <v>74560</v>
      </c>
      <c r="P174" s="20">
        <f>IF(M174="short",O174,O174+N174)</f>
        <v>74568</v>
      </c>
      <c r="Q174" s="20">
        <f>IF(M174="short",P174+Q$3,P174-Q$3)</f>
        <v>74568</v>
      </c>
      <c r="R174" s="20">
        <v>74444</v>
      </c>
      <c r="S174" s="20">
        <v>74650</v>
      </c>
      <c r="T174" s="19">
        <f>IF(M174="short",((R174-P174)+N174)/10,((P174-R174)+N174)/10)</f>
        <v>13.2</v>
      </c>
      <c r="U174" s="19">
        <f>IF(M174="long",((S174-O174)-N174)/10,((O174-S174)-N174)/10)</f>
        <v>8.1999999999999993</v>
      </c>
      <c r="W174" s="19">
        <f>-T174+(Q$3/10)</f>
        <v>-13.2</v>
      </c>
      <c r="X174" s="19">
        <f>U174+(Q$3/10)</f>
        <v>8.1999999999999993</v>
      </c>
      <c r="Y174" s="7">
        <f>IF(AND(M174="long",R174&lt;Q174),1, )</f>
        <v>1</v>
      </c>
      <c r="Z174" s="7">
        <f>IF(AND(M174="short",R174&gt;Q174),1, )</f>
        <v>0</v>
      </c>
      <c r="AA174" s="7">
        <f>Y174+Z174</f>
        <v>1</v>
      </c>
      <c r="AB174" s="7">
        <f>IF(OR(I174=1,K174=1),0,L174*AA174)</f>
        <v>0</v>
      </c>
      <c r="AC174" s="19">
        <f>IF(W174&lt;=-AC$3,-AC$3,0)</f>
        <v>-12</v>
      </c>
      <c r="AD174" s="7">
        <f t="shared" si="20"/>
        <v>1</v>
      </c>
      <c r="AE174" s="19">
        <f>IF(AND(AC174=0,U174&gt;=AE$3-(N174/10)),0,-AC$3*AA174)</f>
        <v>-12</v>
      </c>
      <c r="AF174" s="19">
        <f>IF(AND(AC174=0,X174&gt;AF$3),AF$3*AA174,AE174*AA174)</f>
        <v>-12</v>
      </c>
      <c r="AG174" s="19">
        <f>AG173+AF174</f>
        <v>100</v>
      </c>
      <c r="AH174" s="7">
        <f>IF(AF174&gt;0,1, )</f>
        <v>0</v>
      </c>
      <c r="AI174" s="19">
        <f>IF(I174=1,AF174,)</f>
        <v>0</v>
      </c>
      <c r="AJ174" s="19">
        <f>IF(K174=1,AF174, )</f>
        <v>-12</v>
      </c>
      <c r="AK174" s="19">
        <f>IF(L174=1, ,AF174)</f>
        <v>0</v>
      </c>
      <c r="AL174" s="19">
        <f>AB174*AF174</f>
        <v>0</v>
      </c>
      <c r="AM174" s="19">
        <f>AM173+AL174</f>
        <v>276</v>
      </c>
      <c r="AN174" s="20">
        <f>IF(AL174&gt;0,1, )</f>
        <v>0</v>
      </c>
      <c r="AP174" s="12">
        <f>IF(B174=B173,AP173,AS173*AP$3)</f>
        <v>560.04</v>
      </c>
      <c r="AQ174" s="12">
        <f>INT(AP174/AQ$3)</f>
        <v>46</v>
      </c>
      <c r="AR174" s="12">
        <f>AL174*AQ174</f>
        <v>0</v>
      </c>
      <c r="AS174" s="12">
        <f>AS173+AR174</f>
        <v>18668</v>
      </c>
      <c r="AT174" s="12">
        <f>MAX(AS$4:AS174)</f>
        <v>18668</v>
      </c>
      <c r="AU174" s="8">
        <f>(AS174-AT174)/AT174</f>
        <v>0</v>
      </c>
      <c r="AW174" s="20">
        <v>74444</v>
      </c>
      <c r="AX174" s="20">
        <v>74650</v>
      </c>
      <c r="AY174" s="12">
        <f>IF(M174="long",((Q174-AW174)+N174)/10,((AW174-Q174)+N174)/10)</f>
        <v>13.2</v>
      </c>
      <c r="AZ174" s="20">
        <f>IF(AY174&gt;=(N174/10),1, )</f>
        <v>1</v>
      </c>
      <c r="BA174" s="12">
        <f>IF(AY174&gt;BA$3,BA$3,AY174*AZ174)</f>
        <v>13.2</v>
      </c>
      <c r="BB174" s="12">
        <f>IF(M174="long",((AX174-Q174)-N174)/10*AZ174,((Q174-AX174)-N174)/10*AZ174)</f>
        <v>7.4</v>
      </c>
      <c r="BC174" s="12">
        <f>IF(AND(BA174&lt;BA$3,BB174&gt;BC$3),BC$3,-BA174)</f>
        <v>-13.2</v>
      </c>
      <c r="BD174" s="12">
        <f>BD173+BC174</f>
        <v>317.30000000000007</v>
      </c>
      <c r="BE174" s="12">
        <f>BC174*I174</f>
        <v>0</v>
      </c>
      <c r="BF174" s="12">
        <f>K174*BC174</f>
        <v>-13.2</v>
      </c>
      <c r="BG174" s="12">
        <f>AB174*BC174</f>
        <v>0</v>
      </c>
      <c r="BH174" s="12">
        <f>BH173+BG174</f>
        <v>620.9</v>
      </c>
      <c r="BJ174" s="20">
        <f t="shared" si="21"/>
        <v>1</v>
      </c>
      <c r="BK174" s="12">
        <f t="shared" si="22"/>
        <v>-13.2</v>
      </c>
      <c r="BM174" s="12">
        <f t="shared" si="23"/>
        <v>7702.6</v>
      </c>
      <c r="BN174" s="12">
        <f t="shared" si="24"/>
        <v>385</v>
      </c>
      <c r="BO174" s="12">
        <f t="shared" si="25"/>
        <v>0</v>
      </c>
      <c r="BP174" s="12">
        <f t="shared" si="26"/>
        <v>77026</v>
      </c>
      <c r="BQ174" s="12">
        <f>MAX(BP$4:BP174)</f>
        <v>78098.5</v>
      </c>
      <c r="BR174" s="8">
        <f t="shared" si="27"/>
        <v>-1.3732658117633502E-2</v>
      </c>
      <c r="BS174" s="20">
        <f t="shared" si="28"/>
        <v>0</v>
      </c>
      <c r="BT174" s="20">
        <f t="shared" si="29"/>
        <v>0</v>
      </c>
    </row>
    <row r="175" spans="1:72" x14ac:dyDescent="0.3">
      <c r="A175" s="1">
        <v>42713</v>
      </c>
      <c r="B175" s="1">
        <v>42718</v>
      </c>
      <c r="C175" s="1" t="s">
        <v>44</v>
      </c>
      <c r="D175" s="3">
        <v>2235</v>
      </c>
      <c r="E175" s="3">
        <v>-200</v>
      </c>
      <c r="F175" s="3">
        <f>D175+E175</f>
        <v>2035</v>
      </c>
      <c r="G175" s="20">
        <f>B175-A175</f>
        <v>5</v>
      </c>
      <c r="H175" s="3" t="s">
        <v>43</v>
      </c>
      <c r="K175" s="20">
        <v>1</v>
      </c>
      <c r="L175" s="20">
        <f>IF(AND(F175&gt;=L$3,F175&lt;=L$4),0,1)</f>
        <v>1</v>
      </c>
      <c r="M175" s="20" t="s">
        <v>20</v>
      </c>
      <c r="N175" s="20">
        <v>10</v>
      </c>
      <c r="O175" s="20">
        <v>132850</v>
      </c>
      <c r="P175" s="20">
        <f>IF(M175="short",O175,O175+N175)</f>
        <v>132850</v>
      </c>
      <c r="Q175" s="20">
        <f>IF(M175="short",P175+Q$3,P175-Q$3)</f>
        <v>132850</v>
      </c>
      <c r="R175" s="20">
        <v>132939</v>
      </c>
      <c r="S175" s="20">
        <v>132676</v>
      </c>
      <c r="T175" s="19">
        <f>IF(M175="short",((R175-P175)+N175)/10,((P175-R175)+N175)/10)</f>
        <v>9.9</v>
      </c>
      <c r="U175" s="19">
        <f>IF(M175="long",((S175-O175)-N175)/10,((O175-S175)-N175)/10)</f>
        <v>16.399999999999999</v>
      </c>
      <c r="W175" s="19">
        <f>-T175+(Q$3/10)</f>
        <v>-9.9</v>
      </c>
      <c r="X175" s="19">
        <f>U175+(Q$3/10)</f>
        <v>16.399999999999999</v>
      </c>
      <c r="Y175" s="7">
        <f>IF(AND(M175="long",R175&lt;Q175),1, )</f>
        <v>0</v>
      </c>
      <c r="Z175" s="7">
        <f>IF(AND(M175="short",R175&gt;Q175),1, )</f>
        <v>1</v>
      </c>
      <c r="AA175" s="7">
        <f>Y175+Z175</f>
        <v>1</v>
      </c>
      <c r="AB175" s="7">
        <f>IF(OR(I175=1,K175=1),0,L175*AA175)</f>
        <v>0</v>
      </c>
      <c r="AC175" s="19">
        <f>IF(W175&lt;=-AC$3,-AC$3,0)</f>
        <v>0</v>
      </c>
      <c r="AD175" s="7">
        <f t="shared" si="20"/>
        <v>1</v>
      </c>
      <c r="AE175" s="19">
        <f>IF(AND(AC175=0,U175&gt;=AE$3-(N175/10)),0,-AC$3*AA175)</f>
        <v>-12</v>
      </c>
      <c r="AF175" s="19">
        <f>IF(AND(AC175=0,X175&gt;AF$3),AF$3*AA175,AE175*AA175)</f>
        <v>10</v>
      </c>
      <c r="AG175" s="19">
        <f>AG174+AF175</f>
        <v>110</v>
      </c>
      <c r="AH175" s="7">
        <f>IF(AF175&gt;0,1, )</f>
        <v>1</v>
      </c>
      <c r="AI175" s="19">
        <f>IF(I175=1,AF175,)</f>
        <v>0</v>
      </c>
      <c r="AJ175" s="19">
        <f>IF(K175=1,AF175, )</f>
        <v>10</v>
      </c>
      <c r="AK175" s="19">
        <f>IF(L175=1, ,AF175)</f>
        <v>0</v>
      </c>
      <c r="AL175" s="19">
        <f>AB175*AF175</f>
        <v>0</v>
      </c>
      <c r="AM175" s="19">
        <f>AM174+AL175</f>
        <v>276</v>
      </c>
      <c r="AN175" s="20">
        <f>IF(AL175&gt;0,1, )</f>
        <v>0</v>
      </c>
      <c r="AP175" s="12">
        <f>IF(B175=B174,AP174,AS174*AP$3)</f>
        <v>560.04</v>
      </c>
      <c r="AQ175" s="12">
        <f>INT(AP175/AQ$3)</f>
        <v>46</v>
      </c>
      <c r="AR175" s="12">
        <f>AL175*AQ175</f>
        <v>0</v>
      </c>
      <c r="AS175" s="12">
        <f>AS174+AR175</f>
        <v>18668</v>
      </c>
      <c r="AT175" s="12">
        <f>MAX(AS$4:AS175)</f>
        <v>18668</v>
      </c>
      <c r="AU175" s="8">
        <f>(AS175-AT175)/AT175</f>
        <v>0</v>
      </c>
      <c r="AW175" s="20">
        <v>132939</v>
      </c>
      <c r="AX175" s="20">
        <v>132676</v>
      </c>
      <c r="AY175" s="12">
        <f>IF(M175="long",((Q175-AW175)+N175)/10,((AW175-Q175)+N175)/10)</f>
        <v>9.9</v>
      </c>
      <c r="AZ175" s="20">
        <f>IF(AY175&gt;=(N175/10),1, )</f>
        <v>1</v>
      </c>
      <c r="BA175" s="12">
        <f>IF(AY175&gt;BA$3,BA$3,AY175*AZ175)</f>
        <v>9.9</v>
      </c>
      <c r="BB175" s="12">
        <f>IF(M175="long",((AX175-Q175)-N175)/10*AZ175,((Q175-AX175)-N175)/10*AZ175)</f>
        <v>16.399999999999999</v>
      </c>
      <c r="BC175" s="12">
        <f>IF(AND(BA175&lt;BA$3,BB175&gt;BC$3),BC$3,-BA175)</f>
        <v>-9.9</v>
      </c>
      <c r="BD175" s="12">
        <f>BD174+BC175</f>
        <v>307.40000000000009</v>
      </c>
      <c r="BE175" s="12">
        <f>BC175*I175</f>
        <v>0</v>
      </c>
      <c r="BF175" s="12">
        <f>K175*BC175</f>
        <v>-9.9</v>
      </c>
      <c r="BG175" s="12">
        <f>AB175*BC175</f>
        <v>0</v>
      </c>
      <c r="BH175" s="12">
        <f>BH174+BG175</f>
        <v>620.9</v>
      </c>
      <c r="BJ175" s="20">
        <f t="shared" si="21"/>
        <v>1</v>
      </c>
      <c r="BK175" s="12">
        <f t="shared" si="22"/>
        <v>-9.9</v>
      </c>
      <c r="BM175" s="12">
        <f t="shared" si="23"/>
        <v>7702.6</v>
      </c>
      <c r="BN175" s="12">
        <f t="shared" si="24"/>
        <v>385</v>
      </c>
      <c r="BO175" s="12">
        <f t="shared" si="25"/>
        <v>0</v>
      </c>
      <c r="BP175" s="12">
        <f t="shared" si="26"/>
        <v>77026</v>
      </c>
      <c r="BQ175" s="12">
        <f>MAX(BP$4:BP175)</f>
        <v>78098.5</v>
      </c>
      <c r="BR175" s="8">
        <f t="shared" si="27"/>
        <v>-1.3732658117633502E-2</v>
      </c>
      <c r="BS175" s="20">
        <f t="shared" si="28"/>
        <v>0</v>
      </c>
      <c r="BT175" s="20">
        <f t="shared" si="29"/>
        <v>0</v>
      </c>
    </row>
    <row r="176" spans="1:72" x14ac:dyDescent="0.3">
      <c r="A176" s="1">
        <v>42718</v>
      </c>
      <c r="B176" s="1">
        <v>42719</v>
      </c>
      <c r="C176" s="1" t="s">
        <v>44</v>
      </c>
      <c r="D176" s="3">
        <v>220</v>
      </c>
      <c r="E176" s="3">
        <v>-200</v>
      </c>
      <c r="F176" s="3">
        <f>D176+E176</f>
        <v>20</v>
      </c>
      <c r="G176" s="20">
        <f>B176-A176</f>
        <v>1</v>
      </c>
      <c r="H176" s="3" t="s">
        <v>37</v>
      </c>
      <c r="K176" s="20">
        <v>1</v>
      </c>
      <c r="L176" s="20">
        <f>IF(AND(F176&gt;=L$3,F176&lt;=L$4),0,1)</f>
        <v>1</v>
      </c>
      <c r="M176" s="20" t="s">
        <v>21</v>
      </c>
      <c r="N176" s="20">
        <v>8</v>
      </c>
      <c r="O176" s="20">
        <v>73860</v>
      </c>
      <c r="P176" s="20">
        <f>IF(M176="short",O176,O176+N176)</f>
        <v>73868</v>
      </c>
      <c r="Q176" s="20">
        <f>IF(M176="short",P176+Q$3,P176-Q$3)</f>
        <v>73868</v>
      </c>
      <c r="R176" s="20">
        <v>73829</v>
      </c>
      <c r="S176" s="20">
        <v>74300</v>
      </c>
      <c r="T176" s="19">
        <f>IF(M176="short",((R176-P176)+N176)/10,((P176-R176)+N176)/10)</f>
        <v>4.7</v>
      </c>
      <c r="U176" s="19">
        <f>IF(M176="long",((S176-O176)-N176)/10,((O176-S176)-N176)/10)</f>
        <v>43.2</v>
      </c>
      <c r="W176" s="19">
        <f>-T176+(Q$3/10)</f>
        <v>-4.7</v>
      </c>
      <c r="X176" s="19">
        <f>U176+(Q$3/10)</f>
        <v>43.2</v>
      </c>
      <c r="Y176" s="7">
        <f>IF(AND(M176="long",R176&lt;Q176),1, )</f>
        <v>1</v>
      </c>
      <c r="Z176" s="7">
        <f>IF(AND(M176="short",R176&gt;Q176),1, )</f>
        <v>0</v>
      </c>
      <c r="AA176" s="7">
        <f>Y176+Z176</f>
        <v>1</v>
      </c>
      <c r="AB176" s="7">
        <f>IF(OR(I176=1,K176=1),0,L176*AA176)</f>
        <v>0</v>
      </c>
      <c r="AC176" s="19">
        <f>IF(W176&lt;=-AC$3,-AC$3,0)</f>
        <v>0</v>
      </c>
      <c r="AD176" s="7">
        <f t="shared" si="20"/>
        <v>1</v>
      </c>
      <c r="AE176" s="19">
        <f>IF(AND(AC176=0,U176&gt;=AE$3-(N176/10)),0,-AC$3*AA176)</f>
        <v>0</v>
      </c>
      <c r="AF176" s="19">
        <f>IF(AND(AC176=0,X176&gt;AF$3),AF$3*AA176,AE176*AA176)</f>
        <v>10</v>
      </c>
      <c r="AG176" s="19">
        <f>AG175+AF176</f>
        <v>120</v>
      </c>
      <c r="AH176" s="7">
        <f>IF(AF176&gt;0,1, )</f>
        <v>1</v>
      </c>
      <c r="AI176" s="19">
        <f>IF(I176=1,AF176,)</f>
        <v>0</v>
      </c>
      <c r="AJ176" s="19">
        <f>IF(K176=1,AF176, )</f>
        <v>10</v>
      </c>
      <c r="AK176" s="19">
        <f>IF(L176=1, ,AF176)</f>
        <v>0</v>
      </c>
      <c r="AL176" s="19">
        <f>AB176*AF176</f>
        <v>0</v>
      </c>
      <c r="AM176" s="19">
        <f>AM175+AL176</f>
        <v>276</v>
      </c>
      <c r="AN176" s="20">
        <f>IF(AL176&gt;0,1, )</f>
        <v>0</v>
      </c>
      <c r="AP176" s="12">
        <f>IF(B176=B175,AP175,AS175*AP$3)</f>
        <v>560.04</v>
      </c>
      <c r="AQ176" s="12">
        <f>INT(AP176/AQ$3)</f>
        <v>46</v>
      </c>
      <c r="AR176" s="12">
        <f>AL176*AQ176</f>
        <v>0</v>
      </c>
      <c r="AS176" s="12">
        <f>AS175+AR176</f>
        <v>18668</v>
      </c>
      <c r="AT176" s="12">
        <f>MAX(AS$4:AS176)</f>
        <v>18668</v>
      </c>
      <c r="AU176" s="8">
        <f>(AS176-AT176)/AT176</f>
        <v>0</v>
      </c>
      <c r="AW176" s="20">
        <v>73860</v>
      </c>
      <c r="AX176" s="20">
        <v>73949</v>
      </c>
      <c r="AY176" s="12">
        <f>IF(M176="long",((Q176-AW176)+N176)/10,((AW176-Q176)+N176)/10)</f>
        <v>1.6</v>
      </c>
      <c r="AZ176" s="20">
        <f>IF(AY176&gt;=(N176/10),1, )</f>
        <v>1</v>
      </c>
      <c r="BA176" s="12">
        <f>IF(AY176&gt;BA$3,BA$3,AY176*AZ176)</f>
        <v>1.6</v>
      </c>
      <c r="BB176" s="12">
        <f>IF(M176="long",((AX176-Q176)-N176)/10*AZ176,((Q176-AX176)-N176)/10*AZ176)</f>
        <v>7.3</v>
      </c>
      <c r="BC176" s="12">
        <f>IF(AND(BA176&lt;BA$3,BB176&gt;BC$3),BC$3,-BA176)</f>
        <v>-1.6</v>
      </c>
      <c r="BD176" s="12">
        <f>BD175+BC176</f>
        <v>305.80000000000007</v>
      </c>
      <c r="BE176" s="12">
        <f>BC176*I176</f>
        <v>0</v>
      </c>
      <c r="BF176" s="12">
        <f>K176*BC176</f>
        <v>-1.6</v>
      </c>
      <c r="BG176" s="12">
        <f>AB176*BC176</f>
        <v>0</v>
      </c>
      <c r="BH176" s="12">
        <f>BH175+BG176</f>
        <v>620.9</v>
      </c>
      <c r="BJ176" s="20">
        <f t="shared" si="21"/>
        <v>1</v>
      </c>
      <c r="BK176" s="12">
        <f t="shared" si="22"/>
        <v>-1.6</v>
      </c>
      <c r="BM176" s="12">
        <f t="shared" si="23"/>
        <v>7702.6</v>
      </c>
      <c r="BN176" s="12">
        <f t="shared" si="24"/>
        <v>385</v>
      </c>
      <c r="BO176" s="12">
        <f t="shared" si="25"/>
        <v>0</v>
      </c>
      <c r="BP176" s="12">
        <f t="shared" si="26"/>
        <v>77026</v>
      </c>
      <c r="BQ176" s="12">
        <f>MAX(BP$4:BP176)</f>
        <v>78098.5</v>
      </c>
      <c r="BR176" s="8">
        <f t="shared" si="27"/>
        <v>-1.3732658117633502E-2</v>
      </c>
      <c r="BS176" s="20">
        <f t="shared" si="28"/>
        <v>0</v>
      </c>
      <c r="BT176" s="20">
        <f t="shared" si="29"/>
        <v>0</v>
      </c>
    </row>
    <row r="177" spans="1:72" x14ac:dyDescent="0.3">
      <c r="A177" s="1">
        <v>42711</v>
      </c>
      <c r="B177" s="1">
        <v>42719</v>
      </c>
      <c r="C177" s="1" t="s">
        <v>44</v>
      </c>
      <c r="D177" s="3">
        <v>300</v>
      </c>
      <c r="E177" s="3">
        <v>-200</v>
      </c>
      <c r="F177" s="3">
        <f>D177+E177</f>
        <v>100</v>
      </c>
      <c r="G177" s="20">
        <f>B177-A177</f>
        <v>8</v>
      </c>
      <c r="H177" s="3" t="s">
        <v>43</v>
      </c>
      <c r="K177" s="20">
        <v>1</v>
      </c>
      <c r="L177" s="20">
        <f>IF(AND(F177&gt;=L$3,F177&lt;=L$4),0,1)</f>
        <v>1</v>
      </c>
      <c r="M177" s="20" t="s">
        <v>20</v>
      </c>
      <c r="N177" s="20">
        <v>10</v>
      </c>
      <c r="O177" s="20">
        <v>133240</v>
      </c>
      <c r="P177" s="20">
        <f>IF(M177="short",O177,O177+N177)</f>
        <v>133240</v>
      </c>
      <c r="Q177" s="20">
        <f>IF(M177="short",P177+Q$3,P177-Q$3)</f>
        <v>133240</v>
      </c>
      <c r="R177" s="20">
        <v>133230</v>
      </c>
      <c r="S177" s="20">
        <v>132732</v>
      </c>
      <c r="T177" s="19">
        <f>IF(M177="short",((R177-P177)+N177)/10,((P177-R177)+N177)/10)</f>
        <v>0</v>
      </c>
      <c r="U177" s="19">
        <f>IF(M177="long",((S177-O177)-N177)/10,((O177-S177)-N177)/10)</f>
        <v>49.8</v>
      </c>
      <c r="W177" s="19">
        <f>-T177+(Q$3/10)</f>
        <v>0</v>
      </c>
      <c r="X177" s="19">
        <f>U177+(Q$3/10)</f>
        <v>49.8</v>
      </c>
      <c r="Y177" s="7">
        <f>IF(AND(M177="long",R177&lt;Q177),1, )</f>
        <v>0</v>
      </c>
      <c r="Z177" s="7">
        <f>IF(AND(M177="short",R177&gt;Q177),1, )</f>
        <v>0</v>
      </c>
      <c r="AA177" s="7">
        <f>Y177+Z177</f>
        <v>0</v>
      </c>
      <c r="AB177" s="7">
        <f>IF(OR(I177=1,K177=1),0,L177*AA177)</f>
        <v>0</v>
      </c>
      <c r="AC177" s="19">
        <f>IF(W177&lt;=-AC$3,-AC$3,0)</f>
        <v>0</v>
      </c>
      <c r="AD177" s="7">
        <f t="shared" si="20"/>
        <v>0</v>
      </c>
      <c r="AE177" s="19">
        <f>IF(AND(AC177=0,U177&gt;=AE$3-(N177/10)),0,-AC$3*AA177)</f>
        <v>0</v>
      </c>
      <c r="AF177" s="19">
        <f>IF(AND(AC177=0,X177&gt;AF$3),AF$3*AA177,AE177*AA177)</f>
        <v>0</v>
      </c>
      <c r="AG177" s="19">
        <f>AG176+AF177</f>
        <v>120</v>
      </c>
      <c r="AH177" s="7">
        <f>IF(AF177&gt;0,1, )</f>
        <v>0</v>
      </c>
      <c r="AI177" s="19">
        <f>IF(I177=1,AF177,)</f>
        <v>0</v>
      </c>
      <c r="AJ177" s="19">
        <f>IF(K177=1,AF177, )</f>
        <v>0</v>
      </c>
      <c r="AK177" s="19">
        <f>IF(L177=1, ,AF177)</f>
        <v>0</v>
      </c>
      <c r="AL177" s="19">
        <f>AB177*AF177</f>
        <v>0</v>
      </c>
      <c r="AM177" s="19">
        <f>AM176+AL177</f>
        <v>276</v>
      </c>
      <c r="AN177" s="20">
        <f>IF(AL177&gt;0,1, )</f>
        <v>0</v>
      </c>
      <c r="AP177" s="12">
        <f>IF(B177=B176,AP176,AS176*AP$3)</f>
        <v>560.04</v>
      </c>
      <c r="AQ177" s="12">
        <f>INT(AP177/AQ$3)</f>
        <v>46</v>
      </c>
      <c r="AR177" s="12">
        <f>AL177*AQ177</f>
        <v>0</v>
      </c>
      <c r="AS177" s="12">
        <f>AS176+AR177</f>
        <v>18668</v>
      </c>
      <c r="AT177" s="12">
        <f>MAX(AS$4:AS177)</f>
        <v>18668</v>
      </c>
      <c r="AU177" s="8">
        <f>(AS177-AT177)/AT177</f>
        <v>0</v>
      </c>
      <c r="AW177" s="20">
        <v>133230</v>
      </c>
      <c r="AX177" s="20">
        <v>132732</v>
      </c>
      <c r="AY177" s="12">
        <f>IF(M177="long",((Q177-AW177)+N177)/10,((AW177-Q177)+N177)/10)</f>
        <v>0</v>
      </c>
      <c r="AZ177" s="20">
        <f>IF(AY177&gt;=(N177/10),1, )</f>
        <v>0</v>
      </c>
      <c r="BA177" s="12">
        <f>IF(AY177&gt;BA$3,BA$3,AY177*AZ177)</f>
        <v>0</v>
      </c>
      <c r="BB177" s="12">
        <f>IF(M177="long",((AX177-Q177)-N177)/10*AZ177,((Q177-AX177)-N177)/10*AZ177)</f>
        <v>0</v>
      </c>
      <c r="BC177" s="12">
        <f>IF(AND(BA177&lt;BA$3,BB177&gt;BC$3),BC$3,-BA177)</f>
        <v>0</v>
      </c>
      <c r="BD177" s="12">
        <f>BD176+BC177</f>
        <v>305.80000000000007</v>
      </c>
      <c r="BE177" s="12">
        <f>BC177*I177</f>
        <v>0</v>
      </c>
      <c r="BF177" s="12">
        <f>K177*BC177</f>
        <v>0</v>
      </c>
      <c r="BG177" s="12">
        <f>AB177*BC177</f>
        <v>0</v>
      </c>
      <c r="BH177" s="12">
        <f>BH176+BG177</f>
        <v>620.9</v>
      </c>
      <c r="BJ177" s="20">
        <f t="shared" si="21"/>
        <v>0</v>
      </c>
      <c r="BK177" s="12">
        <f t="shared" si="22"/>
        <v>0</v>
      </c>
      <c r="BM177" s="12">
        <f t="shared" si="23"/>
        <v>7702.6</v>
      </c>
      <c r="BN177" s="12">
        <f t="shared" si="24"/>
        <v>385</v>
      </c>
      <c r="BO177" s="12">
        <f t="shared" si="25"/>
        <v>0</v>
      </c>
      <c r="BP177" s="12">
        <f t="shared" si="26"/>
        <v>77026</v>
      </c>
      <c r="BQ177" s="12">
        <f>MAX(BP$4:BP177)</f>
        <v>78098.5</v>
      </c>
      <c r="BR177" s="8">
        <f t="shared" si="27"/>
        <v>-1.3732658117633502E-2</v>
      </c>
      <c r="BS177" s="20">
        <f t="shared" si="28"/>
        <v>0</v>
      </c>
      <c r="BT177" s="20">
        <f t="shared" si="29"/>
        <v>0</v>
      </c>
    </row>
    <row r="178" spans="1:72" x14ac:dyDescent="0.3">
      <c r="A178" s="1">
        <v>42711</v>
      </c>
      <c r="B178" s="1">
        <v>42719</v>
      </c>
      <c r="C178" s="1" t="s">
        <v>44</v>
      </c>
      <c r="D178" s="3">
        <v>1615</v>
      </c>
      <c r="E178" s="3">
        <v>-200</v>
      </c>
      <c r="F178" s="3">
        <f>D178+E178</f>
        <v>1415</v>
      </c>
      <c r="G178" s="20">
        <f>B178-A178</f>
        <v>8</v>
      </c>
      <c r="H178" s="3" t="s">
        <v>43</v>
      </c>
      <c r="K178" s="20">
        <v>1</v>
      </c>
      <c r="L178" s="20">
        <f>IF(AND(F178&gt;=L$3,F178&lt;=L$4),0,1)</f>
        <v>1</v>
      </c>
      <c r="M178" s="20" t="s">
        <v>20</v>
      </c>
      <c r="N178" s="20">
        <v>10</v>
      </c>
      <c r="O178" s="20">
        <v>133740</v>
      </c>
      <c r="P178" s="20">
        <f>IF(M178="short",O178,O178+N178)</f>
        <v>133740</v>
      </c>
      <c r="Q178" s="20">
        <f>IF(M178="short",P178+Q$3,P178-Q$3)</f>
        <v>133740</v>
      </c>
      <c r="R178" s="20">
        <v>134164</v>
      </c>
      <c r="S178" s="20">
        <v>133173</v>
      </c>
      <c r="T178" s="19">
        <f>IF(M178="short",((R178-P178)+N178)/10,((P178-R178)+N178)/10)</f>
        <v>43.4</v>
      </c>
      <c r="U178" s="19">
        <f>IF(M178="long",((S178-O178)-N178)/10,((O178-S178)-N178)/10)</f>
        <v>55.7</v>
      </c>
      <c r="W178" s="19">
        <f>-T178+(Q$3/10)</f>
        <v>-43.4</v>
      </c>
      <c r="X178" s="19">
        <f>U178+(Q$3/10)</f>
        <v>55.7</v>
      </c>
      <c r="Y178" s="7">
        <f>IF(AND(M178="long",R178&lt;Q178),1, )</f>
        <v>0</v>
      </c>
      <c r="Z178" s="7">
        <f>IF(AND(M178="short",R178&gt;Q178),1, )</f>
        <v>1</v>
      </c>
      <c r="AA178" s="7">
        <f>Y178+Z178</f>
        <v>1</v>
      </c>
      <c r="AB178" s="7">
        <f>IF(OR(I178=1,K178=1),0,L178*AA178)</f>
        <v>0</v>
      </c>
      <c r="AC178" s="19">
        <f>IF(W178&lt;=-AC$3,-AC$3,0)</f>
        <v>-12</v>
      </c>
      <c r="AD178" s="7">
        <f t="shared" si="20"/>
        <v>1</v>
      </c>
      <c r="AE178" s="19">
        <f>IF(AND(AC178=0,U178&gt;=AE$3-(N178/10)),0,-AC$3*AA178)</f>
        <v>-12</v>
      </c>
      <c r="AF178" s="19">
        <f>IF(AND(AC178=0,X178&gt;AF$3),AF$3*AA178,AE178*AA178)</f>
        <v>-12</v>
      </c>
      <c r="AG178" s="19">
        <f>AG177+AF178</f>
        <v>108</v>
      </c>
      <c r="AH178" s="7">
        <f>IF(AF178&gt;0,1, )</f>
        <v>0</v>
      </c>
      <c r="AI178" s="19">
        <f>IF(I178=1,AF178,)</f>
        <v>0</v>
      </c>
      <c r="AJ178" s="19">
        <f>IF(K178=1,AF178, )</f>
        <v>-12</v>
      </c>
      <c r="AK178" s="19">
        <f>IF(L178=1, ,AF178)</f>
        <v>0</v>
      </c>
      <c r="AL178" s="19">
        <f>AB178*AF178</f>
        <v>0</v>
      </c>
      <c r="AM178" s="19">
        <f>AM177+AL178</f>
        <v>276</v>
      </c>
      <c r="AN178" s="20">
        <f>IF(AL178&gt;0,1, )</f>
        <v>0</v>
      </c>
      <c r="AP178" s="12">
        <f>IF(B178=B177,AP177,AS177*AP$3)</f>
        <v>560.04</v>
      </c>
      <c r="AQ178" s="12">
        <f>INT(AP178/AQ$3)</f>
        <v>46</v>
      </c>
      <c r="AR178" s="12">
        <f>AL178*AQ178</f>
        <v>0</v>
      </c>
      <c r="AS178" s="12">
        <f>AS177+AR178</f>
        <v>18668</v>
      </c>
      <c r="AT178" s="12">
        <f>MAX(AS$4:AS178)</f>
        <v>18668</v>
      </c>
      <c r="AU178" s="8">
        <f>(AS178-AT178)/AT178</f>
        <v>0</v>
      </c>
      <c r="AW178" s="20">
        <v>133975</v>
      </c>
      <c r="AX178" s="20">
        <v>133638</v>
      </c>
      <c r="AY178" s="12">
        <f>IF(M178="long",((Q178-AW178)+N178)/10,((AW178-Q178)+N178)/10)</f>
        <v>24.5</v>
      </c>
      <c r="AZ178" s="20">
        <f>IF(AY178&gt;=(N178/10),1, )</f>
        <v>1</v>
      </c>
      <c r="BA178" s="12">
        <f>IF(AY178&gt;BA$3,BA$3,AY178*AZ178)</f>
        <v>20</v>
      </c>
      <c r="BB178" s="12">
        <f>IF(M178="long",((AX178-Q178)-N178)/10*AZ178,((Q178-AX178)-N178)/10*AZ178)</f>
        <v>9.1999999999999993</v>
      </c>
      <c r="BC178" s="12">
        <f>IF(AND(BA178&lt;BA$3,BB178&gt;BC$3),BC$3,-BA178)</f>
        <v>-20</v>
      </c>
      <c r="BD178" s="12">
        <f>BD177+BC178</f>
        <v>285.80000000000007</v>
      </c>
      <c r="BE178" s="12">
        <f>BC178*I178</f>
        <v>0</v>
      </c>
      <c r="BF178" s="12">
        <f>K178*BC178</f>
        <v>-20</v>
      </c>
      <c r="BG178" s="12">
        <f>AB178*BC178</f>
        <v>0</v>
      </c>
      <c r="BH178" s="12">
        <f>BH177+BG178</f>
        <v>620.9</v>
      </c>
      <c r="BJ178" s="20">
        <f t="shared" si="21"/>
        <v>1</v>
      </c>
      <c r="BK178" s="12">
        <f t="shared" si="22"/>
        <v>-20</v>
      </c>
      <c r="BM178" s="12">
        <f t="shared" si="23"/>
        <v>7702.6</v>
      </c>
      <c r="BN178" s="12">
        <f t="shared" si="24"/>
        <v>385</v>
      </c>
      <c r="BO178" s="12">
        <f t="shared" si="25"/>
        <v>0</v>
      </c>
      <c r="BP178" s="12">
        <f t="shared" si="26"/>
        <v>77026</v>
      </c>
      <c r="BQ178" s="12">
        <f>MAX(BP$4:BP178)</f>
        <v>78098.5</v>
      </c>
      <c r="BR178" s="8">
        <f t="shared" si="27"/>
        <v>-1.3732658117633502E-2</v>
      </c>
      <c r="BS178" s="20">
        <f t="shared" si="28"/>
        <v>0</v>
      </c>
      <c r="BT178" s="20">
        <f t="shared" si="29"/>
        <v>0</v>
      </c>
    </row>
    <row r="179" spans="1:72" x14ac:dyDescent="0.3">
      <c r="A179" s="1">
        <v>42696</v>
      </c>
      <c r="B179" s="1">
        <v>42719</v>
      </c>
      <c r="C179" s="1" t="s">
        <v>44</v>
      </c>
      <c r="D179" s="3">
        <v>1715</v>
      </c>
      <c r="E179" s="3">
        <v>-200</v>
      </c>
      <c r="F179" s="3">
        <f>D179+E179</f>
        <v>1515</v>
      </c>
      <c r="G179" s="20">
        <f>B179-A179</f>
        <v>23</v>
      </c>
      <c r="H179" s="3" t="s">
        <v>37</v>
      </c>
      <c r="L179" s="20">
        <f>IF(AND(F179&gt;=L$3,F179&lt;=L$4),0,1)</f>
        <v>1</v>
      </c>
      <c r="M179" s="20" t="s">
        <v>21</v>
      </c>
      <c r="N179" s="20">
        <v>8</v>
      </c>
      <c r="O179" s="20">
        <v>73500</v>
      </c>
      <c r="P179" s="20">
        <f>IF(M179="short",O179,O179+N179)</f>
        <v>73508</v>
      </c>
      <c r="Q179" s="20">
        <f>IF(M179="short",P179+Q$3,P179-Q$3)</f>
        <v>73508</v>
      </c>
      <c r="R179" s="20">
        <v>73491</v>
      </c>
      <c r="S179" s="20">
        <v>73633</v>
      </c>
      <c r="T179" s="19">
        <f>IF(M179="short",((R179-P179)+N179)/10,((P179-R179)+N179)/10)</f>
        <v>2.5</v>
      </c>
      <c r="U179" s="19">
        <f>IF(M179="long",((S179-O179)-N179)/10,((O179-S179)-N179)/10)</f>
        <v>12.5</v>
      </c>
      <c r="W179" s="19">
        <f>-T179+(Q$3/10)</f>
        <v>-2.5</v>
      </c>
      <c r="X179" s="19">
        <f>U179+(Q$3/10)</f>
        <v>12.5</v>
      </c>
      <c r="Y179" s="7">
        <f>IF(AND(M179="long",R179&lt;Q179),1, )</f>
        <v>1</v>
      </c>
      <c r="Z179" s="7">
        <f>IF(AND(M179="short",R179&gt;Q179),1, )</f>
        <v>0</v>
      </c>
      <c r="AA179" s="7">
        <f>Y179+Z179</f>
        <v>1</v>
      </c>
      <c r="AB179" s="7">
        <f>IF(OR(I179=1,K179=1),0,L179*AA179)</f>
        <v>1</v>
      </c>
      <c r="AC179" s="19">
        <f>IF(W179&lt;=-AC$3,-AC$3,0)</f>
        <v>0</v>
      </c>
      <c r="AD179" s="7">
        <f t="shared" si="20"/>
        <v>0</v>
      </c>
      <c r="AE179" s="19">
        <f>IF(AND(AC179=0,U179&gt;=AE$3-(N179/10)),0,-AC$3*AA179)</f>
        <v>-12</v>
      </c>
      <c r="AF179" s="19">
        <f>IF(AND(AC179=0,X179&gt;AF$3),AF$3*AA179,AE179*AA179)</f>
        <v>10</v>
      </c>
      <c r="AG179" s="19">
        <f>AG178+AF179</f>
        <v>118</v>
      </c>
      <c r="AH179" s="7">
        <f>IF(AF179&gt;0,1, )</f>
        <v>1</v>
      </c>
      <c r="AI179" s="19">
        <f>IF(I179=1,AF179,)</f>
        <v>0</v>
      </c>
      <c r="AJ179" s="19">
        <f>IF(K179=1,AF179, )</f>
        <v>0</v>
      </c>
      <c r="AK179" s="19">
        <f>IF(L179=1, ,AF179)</f>
        <v>0</v>
      </c>
      <c r="AL179" s="19">
        <f>AB179*AF179</f>
        <v>10</v>
      </c>
      <c r="AM179" s="19">
        <f>AM178+AL179</f>
        <v>286</v>
      </c>
      <c r="AN179" s="20">
        <f>IF(AL179&gt;0,1, )</f>
        <v>1</v>
      </c>
      <c r="AP179" s="12">
        <f>IF(B179=B178,AP178,AS178*AP$3)</f>
        <v>560.04</v>
      </c>
      <c r="AQ179" s="12">
        <f>INT(AP179/AQ$3)</f>
        <v>46</v>
      </c>
      <c r="AR179" s="12">
        <f>AL179*AQ179</f>
        <v>460</v>
      </c>
      <c r="AS179" s="12">
        <f>AS178+AR179</f>
        <v>19128</v>
      </c>
      <c r="AT179" s="12">
        <f>MAX(AS$4:AS179)</f>
        <v>19128</v>
      </c>
      <c r="AU179" s="8">
        <f>(AS179-AT179)/AT179</f>
        <v>0</v>
      </c>
      <c r="AW179" s="20">
        <v>73491</v>
      </c>
      <c r="AX179" s="20">
        <v>73633</v>
      </c>
      <c r="AY179" s="12">
        <f>IF(M179="long",((Q179-AW179)+N179)/10,((AW179-Q179)+N179)/10)</f>
        <v>2.5</v>
      </c>
      <c r="AZ179" s="20">
        <f>IF(AY179&gt;=(N179/10),1, )</f>
        <v>1</v>
      </c>
      <c r="BA179" s="12">
        <f>IF(AY179&gt;BA$3,BA$3,AY179*AZ179)</f>
        <v>2.5</v>
      </c>
      <c r="BB179" s="12">
        <f>IF(M179="long",((AX179-Q179)-N179)/10*AZ179,((Q179-AX179)-N179)/10*AZ179)</f>
        <v>11.7</v>
      </c>
      <c r="BC179" s="12">
        <f>IF(AND(BA179&lt;BA$3,BB179&gt;BC$3),BC$3,-BA179)</f>
        <v>-2.5</v>
      </c>
      <c r="BD179" s="12">
        <f>BD178+BC179</f>
        <v>283.30000000000007</v>
      </c>
      <c r="BE179" s="12">
        <f>BC179*I179</f>
        <v>0</v>
      </c>
      <c r="BF179" s="12">
        <f>K179*BC179</f>
        <v>0</v>
      </c>
      <c r="BG179" s="12">
        <f>AB179*BC179</f>
        <v>-2.5</v>
      </c>
      <c r="BH179" s="12">
        <f>BH178+BG179</f>
        <v>618.4</v>
      </c>
      <c r="BJ179" s="20">
        <f t="shared" si="21"/>
        <v>1</v>
      </c>
      <c r="BK179" s="12">
        <f t="shared" si="22"/>
        <v>-2.5</v>
      </c>
      <c r="BM179" s="12">
        <f t="shared" si="23"/>
        <v>7702.6</v>
      </c>
      <c r="BN179" s="12">
        <f t="shared" si="24"/>
        <v>385</v>
      </c>
      <c r="BO179" s="12">
        <f t="shared" si="25"/>
        <v>-962.5</v>
      </c>
      <c r="BP179" s="12">
        <f t="shared" si="26"/>
        <v>76063.5</v>
      </c>
      <c r="BQ179" s="12">
        <f>MAX(BP$4:BP179)</f>
        <v>78098.5</v>
      </c>
      <c r="BR179" s="8">
        <f t="shared" si="27"/>
        <v>-2.6056838479612286E-2</v>
      </c>
      <c r="BS179" s="20">
        <f t="shared" si="28"/>
        <v>0</v>
      </c>
      <c r="BT179" s="20">
        <f t="shared" si="29"/>
        <v>-2.5</v>
      </c>
    </row>
    <row r="180" spans="1:72" x14ac:dyDescent="0.3">
      <c r="A180" s="1">
        <v>42709</v>
      </c>
      <c r="B180" s="1">
        <v>42719</v>
      </c>
      <c r="C180" s="1" t="s">
        <v>44</v>
      </c>
      <c r="D180" s="3">
        <v>1835</v>
      </c>
      <c r="E180" s="3">
        <v>-200</v>
      </c>
      <c r="F180" s="3">
        <f>D180+E180</f>
        <v>1635</v>
      </c>
      <c r="G180" s="20">
        <f>B180-A180</f>
        <v>10</v>
      </c>
      <c r="H180" s="3" t="s">
        <v>43</v>
      </c>
      <c r="K180" s="20">
        <v>1</v>
      </c>
      <c r="L180" s="20">
        <f>IF(AND(F180&gt;=L$3,F180&lt;=L$4),0,1)</f>
        <v>1</v>
      </c>
      <c r="M180" s="20" t="s">
        <v>20</v>
      </c>
      <c r="N180" s="20">
        <v>10</v>
      </c>
      <c r="O180" s="20">
        <v>134110</v>
      </c>
      <c r="P180" s="20">
        <f>IF(M180="short",O180,O180+N180)</f>
        <v>134110</v>
      </c>
      <c r="Q180" s="20">
        <f>IF(M180="short",P180+Q$3,P180-Q$3)</f>
        <v>134110</v>
      </c>
      <c r="R180" s="20">
        <v>134164</v>
      </c>
      <c r="S180" s="20">
        <v>133173</v>
      </c>
      <c r="T180" s="19">
        <f>IF(M180="short",((R180-P180)+N180)/10,((P180-R180)+N180)/10)</f>
        <v>6.4</v>
      </c>
      <c r="U180" s="19">
        <f>IF(M180="long",((S180-O180)-N180)/10,((O180-S180)-N180)/10)</f>
        <v>92.7</v>
      </c>
      <c r="W180" s="19">
        <f>-T180+(Q$3/10)</f>
        <v>-6.4</v>
      </c>
      <c r="X180" s="19">
        <f>U180+(Q$3/10)</f>
        <v>92.7</v>
      </c>
      <c r="Y180" s="7">
        <f>IF(AND(M180="long",R180&lt;Q180),1, )</f>
        <v>0</v>
      </c>
      <c r="Z180" s="7">
        <f>IF(AND(M180="short",R180&gt;Q180),1, )</f>
        <v>1</v>
      </c>
      <c r="AA180" s="7">
        <f>Y180+Z180</f>
        <v>1</v>
      </c>
      <c r="AB180" s="7">
        <f>IF(OR(I180=1,K180=1),0,L180*AA180)</f>
        <v>0</v>
      </c>
      <c r="AC180" s="19">
        <f>IF(W180&lt;=-AC$3,-AC$3,0)</f>
        <v>0</v>
      </c>
      <c r="AD180" s="7">
        <f t="shared" si="20"/>
        <v>1</v>
      </c>
      <c r="AE180" s="19">
        <f>IF(AND(AC180=0,U180&gt;=AE$3-(N180/10)),0,-AC$3*AA180)</f>
        <v>0</v>
      </c>
      <c r="AF180" s="19">
        <f>IF(AND(AC180=0,X180&gt;AF$3),AF$3*AA180,AE180*AA180)</f>
        <v>10</v>
      </c>
      <c r="AG180" s="19">
        <f>AG179+AF180</f>
        <v>128</v>
      </c>
      <c r="AH180" s="7">
        <f>IF(AF180&gt;0,1, )</f>
        <v>1</v>
      </c>
      <c r="AI180" s="19">
        <f>IF(I180=1,AF180,)</f>
        <v>0</v>
      </c>
      <c r="AJ180" s="19">
        <f>IF(K180=1,AF180, )</f>
        <v>10</v>
      </c>
      <c r="AK180" s="19">
        <f>IF(L180=1, ,AF180)</f>
        <v>0</v>
      </c>
      <c r="AL180" s="19">
        <f>AB180*AF180</f>
        <v>0</v>
      </c>
      <c r="AM180" s="19">
        <f>AM179+AL180</f>
        <v>286</v>
      </c>
      <c r="AN180" s="20">
        <f>IF(AL180&gt;0,1, )</f>
        <v>0</v>
      </c>
      <c r="AP180" s="12">
        <f>IF(B180=B179,AP179,AS179*AP$3)</f>
        <v>560.04</v>
      </c>
      <c r="AQ180" s="12">
        <f>INT(AP180/AQ$3)</f>
        <v>46</v>
      </c>
      <c r="AR180" s="12">
        <f>AL180*AQ180</f>
        <v>0</v>
      </c>
      <c r="AS180" s="12">
        <f>AS179+AR180</f>
        <v>19128</v>
      </c>
      <c r="AT180" s="12">
        <f>MAX(AS$4:AS180)</f>
        <v>19128</v>
      </c>
      <c r="AU180" s="8">
        <f>(AS180-AT180)/AT180</f>
        <v>0</v>
      </c>
      <c r="AW180" s="20">
        <v>134164</v>
      </c>
      <c r="AX180" s="20">
        <v>133173</v>
      </c>
      <c r="AY180" s="12">
        <f>IF(M180="long",((Q180-AW180)+N180)/10,((AW180-Q180)+N180)/10)</f>
        <v>6.4</v>
      </c>
      <c r="AZ180" s="20">
        <f>IF(AY180&gt;=(N180/10),1, )</f>
        <v>1</v>
      </c>
      <c r="BA180" s="12">
        <f>IF(AY180&gt;BA$3,BA$3,AY180*AZ180)</f>
        <v>6.4</v>
      </c>
      <c r="BB180" s="12">
        <f>IF(M180="long",((AX180-Q180)-N180)/10*AZ180,((Q180-AX180)-N180)/10*AZ180)</f>
        <v>92.7</v>
      </c>
      <c r="BC180" s="12">
        <f>IF(AND(BA180&lt;BA$3,BB180&gt;BC$3),BC$3,-BA180)</f>
        <v>20</v>
      </c>
      <c r="BD180" s="12">
        <f>BD179+BC180</f>
        <v>303.30000000000007</v>
      </c>
      <c r="BE180" s="12">
        <f>BC180*I180</f>
        <v>0</v>
      </c>
      <c r="BF180" s="12">
        <f>K180*BC180</f>
        <v>20</v>
      </c>
      <c r="BG180" s="12">
        <f>AB180*BC180</f>
        <v>0</v>
      </c>
      <c r="BH180" s="12">
        <f>BH179+BG180</f>
        <v>618.4</v>
      </c>
      <c r="BJ180" s="20">
        <f t="shared" si="21"/>
        <v>0</v>
      </c>
      <c r="BK180" s="12">
        <f t="shared" si="22"/>
        <v>0</v>
      </c>
      <c r="BM180" s="12">
        <f t="shared" si="23"/>
        <v>7702.6</v>
      </c>
      <c r="BN180" s="12">
        <f t="shared" si="24"/>
        <v>385</v>
      </c>
      <c r="BO180" s="12">
        <f t="shared" si="25"/>
        <v>0</v>
      </c>
      <c r="BP180" s="12">
        <f t="shared" si="26"/>
        <v>76063.5</v>
      </c>
      <c r="BQ180" s="12">
        <f>MAX(BP$4:BP180)</f>
        <v>78098.5</v>
      </c>
      <c r="BR180" s="8">
        <f t="shared" si="27"/>
        <v>-2.6056838479612286E-2</v>
      </c>
      <c r="BS180" s="20">
        <f t="shared" si="28"/>
        <v>0</v>
      </c>
      <c r="BT180" s="20">
        <f t="shared" si="29"/>
        <v>0</v>
      </c>
    </row>
    <row r="181" spans="1:72" x14ac:dyDescent="0.3">
      <c r="A181" s="1">
        <v>42723</v>
      </c>
      <c r="B181" s="1">
        <v>42723</v>
      </c>
      <c r="C181" s="1" t="s">
        <v>44</v>
      </c>
      <c r="D181" s="3">
        <v>1105</v>
      </c>
      <c r="E181" s="3">
        <v>-200</v>
      </c>
      <c r="F181" s="3">
        <f>D181+E181</f>
        <v>905</v>
      </c>
      <c r="G181" s="20">
        <f>B181-A181</f>
        <v>0</v>
      </c>
      <c r="H181" s="3" t="s">
        <v>38</v>
      </c>
      <c r="L181" s="20">
        <f>IF(AND(F181&gt;=L$3,F181&lt;=L$4),0,1)</f>
        <v>1</v>
      </c>
      <c r="M181" s="20" t="s">
        <v>20</v>
      </c>
      <c r="N181" s="20">
        <v>7</v>
      </c>
      <c r="O181" s="20">
        <v>117560</v>
      </c>
      <c r="P181" s="20">
        <f>IF(M181="short",O181,O181+N181)</f>
        <v>117560</v>
      </c>
      <c r="Q181" s="20">
        <f>IF(M181="short",P181+Q$3,P181-Q$3)</f>
        <v>117560</v>
      </c>
      <c r="R181" s="20">
        <v>117544</v>
      </c>
      <c r="S181" s="20">
        <v>117318</v>
      </c>
      <c r="T181" s="19">
        <f>IF(M181="short",((R181-P181)+N181)/10,((P181-R181)+N181)/10)</f>
        <v>-0.9</v>
      </c>
      <c r="U181" s="19">
        <f>IF(M181="long",((S181-O181)-N181)/10,((O181-S181)-N181)/10)</f>
        <v>23.5</v>
      </c>
      <c r="W181" s="19">
        <f>-T181+(Q$3/10)</f>
        <v>0.9</v>
      </c>
      <c r="X181" s="19">
        <f>U181+(Q$3/10)</f>
        <v>23.5</v>
      </c>
      <c r="Y181" s="7">
        <f>IF(AND(M181="long",R181&lt;Q181),1, )</f>
        <v>0</v>
      </c>
      <c r="Z181" s="7">
        <f>IF(AND(M181="short",R181&gt;Q181),1, )</f>
        <v>0</v>
      </c>
      <c r="AA181" s="7">
        <f>Y181+Z181</f>
        <v>0</v>
      </c>
      <c r="AB181" s="7">
        <f>IF(OR(I181=1,K181=1),0,L181*AA181)</f>
        <v>0</v>
      </c>
      <c r="AC181" s="19">
        <f>IF(W181&lt;=-AC$3,-AC$3,0)</f>
        <v>0</v>
      </c>
      <c r="AD181" s="7">
        <f t="shared" si="20"/>
        <v>0</v>
      </c>
      <c r="AE181" s="19">
        <f>IF(AND(AC181=0,U181&gt;=AE$3-(N181/10)),0,-AC$3*AA181)</f>
        <v>0</v>
      </c>
      <c r="AF181" s="19">
        <f>IF(AND(AC181=0,X181&gt;AF$3),AF$3*AA181,AE181*AA181)</f>
        <v>0</v>
      </c>
      <c r="AG181" s="19">
        <f>AG180+AF181</f>
        <v>128</v>
      </c>
      <c r="AH181" s="7">
        <f>IF(AF181&gt;0,1, )</f>
        <v>0</v>
      </c>
      <c r="AI181" s="19">
        <f>IF(I181=1,AF181,)</f>
        <v>0</v>
      </c>
      <c r="AJ181" s="19">
        <f>IF(K181=1,AF181, )</f>
        <v>0</v>
      </c>
      <c r="AK181" s="19">
        <f>IF(L181=1, ,AF181)</f>
        <v>0</v>
      </c>
      <c r="AL181" s="19">
        <f>AB181*AF181</f>
        <v>0</v>
      </c>
      <c r="AM181" s="19">
        <f>AM180+AL181</f>
        <v>286</v>
      </c>
      <c r="AN181" s="20">
        <f>IF(AL181&gt;0,1, )</f>
        <v>0</v>
      </c>
      <c r="AP181" s="12">
        <f>IF(B181=B180,AP180,AS180*AP$3)</f>
        <v>573.84</v>
      </c>
      <c r="AQ181" s="12">
        <f>INT(AP181/AQ$3)</f>
        <v>47</v>
      </c>
      <c r="AR181" s="12">
        <f>AL181*AQ181</f>
        <v>0</v>
      </c>
      <c r="AS181" s="12">
        <f>AS180+AR181</f>
        <v>19128</v>
      </c>
      <c r="AT181" s="12">
        <f>MAX(AS$4:AS181)</f>
        <v>19128</v>
      </c>
      <c r="AU181" s="8">
        <f>(AS181-AT181)/AT181</f>
        <v>0</v>
      </c>
      <c r="AW181" s="20">
        <v>117544</v>
      </c>
      <c r="AX181" s="20">
        <v>117318</v>
      </c>
      <c r="AY181" s="12">
        <f>IF(M181="long",((Q181-AW181)+N181)/10,((AW181-Q181)+N181)/10)</f>
        <v>-0.9</v>
      </c>
      <c r="AZ181" s="20">
        <f>IF(AY181&gt;=(N181/10),1, )</f>
        <v>0</v>
      </c>
      <c r="BA181" s="12">
        <f>IF(AY181&gt;BA$3,BA$3,AY181*AZ181)</f>
        <v>0</v>
      </c>
      <c r="BB181" s="12">
        <f>IF(M181="long",((AX181-Q181)-N181)/10*AZ181,((Q181-AX181)-N181)/10*AZ181)</f>
        <v>0</v>
      </c>
      <c r="BC181" s="12">
        <f>IF(AND(BA181&lt;BA$3,BB181&gt;BC$3),BC$3,-BA181)</f>
        <v>0</v>
      </c>
      <c r="BD181" s="12">
        <f>BD180+BC181</f>
        <v>303.30000000000007</v>
      </c>
      <c r="BE181" s="12">
        <f>BC181*I181</f>
        <v>0</v>
      </c>
      <c r="BF181" s="12">
        <f>K181*BC181</f>
        <v>0</v>
      </c>
      <c r="BG181" s="12">
        <f>AB181*BC181</f>
        <v>0</v>
      </c>
      <c r="BH181" s="12">
        <f>BH180+BG181</f>
        <v>618.4</v>
      </c>
      <c r="BJ181" s="20">
        <f t="shared" si="21"/>
        <v>0</v>
      </c>
      <c r="BK181" s="12">
        <f t="shared" si="22"/>
        <v>0</v>
      </c>
      <c r="BM181" s="12">
        <f t="shared" si="23"/>
        <v>7606.35</v>
      </c>
      <c r="BN181" s="12">
        <f t="shared" si="24"/>
        <v>380</v>
      </c>
      <c r="BO181" s="12">
        <f t="shared" si="25"/>
        <v>0</v>
      </c>
      <c r="BP181" s="12">
        <f t="shared" si="26"/>
        <v>76063.5</v>
      </c>
      <c r="BQ181" s="12">
        <f>MAX(BP$4:BP181)</f>
        <v>78098.5</v>
      </c>
      <c r="BR181" s="8">
        <f t="shared" si="27"/>
        <v>-2.6056838479612286E-2</v>
      </c>
      <c r="BS181" s="20">
        <f t="shared" si="28"/>
        <v>0</v>
      </c>
      <c r="BT181" s="20">
        <f t="shared" si="29"/>
        <v>0</v>
      </c>
    </row>
    <row r="182" spans="1:72" x14ac:dyDescent="0.3">
      <c r="A182" s="1">
        <v>42723</v>
      </c>
      <c r="B182" s="1">
        <v>42723</v>
      </c>
      <c r="C182" s="1" t="s">
        <v>45</v>
      </c>
      <c r="D182" s="3">
        <v>1320</v>
      </c>
      <c r="E182" s="3">
        <v>0</v>
      </c>
      <c r="F182" s="3">
        <f>D182+E182</f>
        <v>1320</v>
      </c>
      <c r="G182" s="20">
        <f>B182-A182</f>
        <v>0</v>
      </c>
      <c r="H182" s="3" t="s">
        <v>17</v>
      </c>
      <c r="I182" s="20">
        <v>1</v>
      </c>
      <c r="J182" s="20">
        <v>127</v>
      </c>
      <c r="L182" s="20">
        <f>IF(AND(F182&gt;=L$3,F182&lt;=L$4),0,1)</f>
        <v>1</v>
      </c>
      <c r="M182" s="20" t="s">
        <v>21</v>
      </c>
      <c r="N182" s="20">
        <v>7</v>
      </c>
      <c r="O182" s="20">
        <v>104090</v>
      </c>
      <c r="P182" s="20">
        <f>IF(M182="short",O182,O182+N182)</f>
        <v>104097</v>
      </c>
      <c r="Q182" s="20">
        <f>IF(M182="short",P182+Q$3,P182-Q$3)</f>
        <v>104097</v>
      </c>
      <c r="R182" s="20">
        <v>104113</v>
      </c>
      <c r="S182" s="20">
        <v>104521</v>
      </c>
      <c r="T182" s="19">
        <f>IF(M182="short",((R182-P182)+N182)/10,((P182-R182)+N182)/10)</f>
        <v>-0.9</v>
      </c>
      <c r="U182" s="19">
        <f>IF(M182="long",((S182-O182)-N182)/10,((O182-S182)-N182)/10)</f>
        <v>42.4</v>
      </c>
      <c r="W182" s="19">
        <f>-T182+(Q$3/10)</f>
        <v>0.9</v>
      </c>
      <c r="X182" s="19">
        <f>U182+(Q$3/10)</f>
        <v>42.4</v>
      </c>
      <c r="Y182" s="7">
        <f>IF(AND(M182="long",R182&lt;Q182),1, )</f>
        <v>0</v>
      </c>
      <c r="Z182" s="7">
        <f>IF(AND(M182="short",R182&gt;Q182),1, )</f>
        <v>0</v>
      </c>
      <c r="AA182" s="7">
        <f>Y182+Z182</f>
        <v>0</v>
      </c>
      <c r="AB182" s="7">
        <f>IF(OR(I182=1,K182=1),0,L182*AA182)</f>
        <v>0</v>
      </c>
      <c r="AC182" s="19">
        <f>IF(W182&lt;=-AC$3,-AC$3,0)</f>
        <v>0</v>
      </c>
      <c r="AD182" s="7">
        <f t="shared" si="20"/>
        <v>0</v>
      </c>
      <c r="AE182" s="19">
        <f>IF(AND(AC182=0,U182&gt;=AE$3-(N182/10)),0,-AC$3*AA182)</f>
        <v>0</v>
      </c>
      <c r="AF182" s="19">
        <f>IF(AND(AC182=0,X182&gt;AF$3),AF$3*AA182,AE182*AA182)</f>
        <v>0</v>
      </c>
      <c r="AG182" s="19">
        <f>AG181+AF182</f>
        <v>128</v>
      </c>
      <c r="AH182" s="7">
        <f>IF(AF182&gt;0,1, )</f>
        <v>0</v>
      </c>
      <c r="AI182" s="19">
        <f>IF(I182=1,AF182,)</f>
        <v>0</v>
      </c>
      <c r="AJ182" s="19">
        <f>IF(K182=1,AF182, )</f>
        <v>0</v>
      </c>
      <c r="AK182" s="19">
        <f>IF(L182=1, ,AF182)</f>
        <v>0</v>
      </c>
      <c r="AL182" s="19">
        <f>AB182*AF182</f>
        <v>0</v>
      </c>
      <c r="AM182" s="19">
        <f>AM181+AL182</f>
        <v>286</v>
      </c>
      <c r="AN182" s="20">
        <f>IF(AL182&gt;0,1, )</f>
        <v>0</v>
      </c>
      <c r="AP182" s="12">
        <f>IF(B182=B181,AP181,AS181*AP$3)</f>
        <v>573.84</v>
      </c>
      <c r="AQ182" s="12">
        <f>INT(AP182/AQ$3)</f>
        <v>47</v>
      </c>
      <c r="AR182" s="12">
        <f>AL182*AQ182</f>
        <v>0</v>
      </c>
      <c r="AS182" s="12">
        <f>AS181+AR182</f>
        <v>19128</v>
      </c>
      <c r="AT182" s="12">
        <f>MAX(AS$4:AS182)</f>
        <v>19128</v>
      </c>
      <c r="AU182" s="8">
        <f>(AS182-AT182)/AT182</f>
        <v>0</v>
      </c>
      <c r="AW182" s="20">
        <v>104107</v>
      </c>
      <c r="AX182" s="20">
        <v>104513</v>
      </c>
      <c r="AY182" s="12">
        <f>IF(M182="long",((Q182-AW182)+N182)/10,((AW182-Q182)+N182)/10)</f>
        <v>-0.3</v>
      </c>
      <c r="AZ182" s="20">
        <f>IF(AY182&gt;=(N182/10),1, )</f>
        <v>0</v>
      </c>
      <c r="BA182" s="12">
        <f>IF(AY182&gt;BA$3,BA$3,AY182*AZ182)</f>
        <v>0</v>
      </c>
      <c r="BB182" s="12">
        <f>IF(M182="long",((AX182-Q182)-N182)/10*AZ182,((Q182-AX182)-N182)/10*AZ182)</f>
        <v>0</v>
      </c>
      <c r="BC182" s="12">
        <f>IF(AND(BA182&lt;BA$3,BB182&gt;BC$3),BC$3,-BA182)</f>
        <v>0</v>
      </c>
      <c r="BD182" s="12">
        <f>BD181+BC182</f>
        <v>303.30000000000007</v>
      </c>
      <c r="BE182" s="12">
        <f>BC182*I182</f>
        <v>0</v>
      </c>
      <c r="BF182" s="12">
        <f>K182*BC182</f>
        <v>0</v>
      </c>
      <c r="BG182" s="12">
        <f>AB182*BC182</f>
        <v>0</v>
      </c>
      <c r="BH182" s="12">
        <f>BH181+BG182</f>
        <v>618.4</v>
      </c>
      <c r="BJ182" s="20">
        <f t="shared" si="21"/>
        <v>0</v>
      </c>
      <c r="BK182" s="12">
        <f t="shared" si="22"/>
        <v>0</v>
      </c>
      <c r="BM182" s="12">
        <f t="shared" si="23"/>
        <v>7606.35</v>
      </c>
      <c r="BN182" s="12">
        <f t="shared" si="24"/>
        <v>380</v>
      </c>
      <c r="BO182" s="12">
        <f t="shared" si="25"/>
        <v>0</v>
      </c>
      <c r="BP182" s="12">
        <f t="shared" si="26"/>
        <v>76063.5</v>
      </c>
      <c r="BQ182" s="12">
        <f>MAX(BP$4:BP182)</f>
        <v>78098.5</v>
      </c>
      <c r="BR182" s="8">
        <f t="shared" si="27"/>
        <v>-2.6056838479612286E-2</v>
      </c>
      <c r="BS182" s="20">
        <f t="shared" si="28"/>
        <v>0</v>
      </c>
      <c r="BT182" s="20">
        <f t="shared" si="29"/>
        <v>0</v>
      </c>
    </row>
    <row r="183" spans="1:72" x14ac:dyDescent="0.3">
      <c r="A183" s="1">
        <v>42723</v>
      </c>
      <c r="B183" s="1">
        <v>42724</v>
      </c>
      <c r="C183" s="1" t="s">
        <v>44</v>
      </c>
      <c r="D183" s="3">
        <v>845</v>
      </c>
      <c r="E183" s="3">
        <v>-200</v>
      </c>
      <c r="F183" s="3">
        <f>D183+E183</f>
        <v>645</v>
      </c>
      <c r="G183" s="20">
        <f>B183-A183</f>
        <v>1</v>
      </c>
      <c r="H183" s="3" t="s">
        <v>38</v>
      </c>
      <c r="L183" s="20">
        <f>IF(AND(F183&gt;=L$3,F183&lt;=L$4),0,1)</f>
        <v>1</v>
      </c>
      <c r="M183" s="20" t="s">
        <v>20</v>
      </c>
      <c r="N183" s="20">
        <v>7</v>
      </c>
      <c r="O183" s="20">
        <v>117920</v>
      </c>
      <c r="P183" s="20">
        <f>IF(M183="short",O183,O183+N183)</f>
        <v>117920</v>
      </c>
      <c r="Q183" s="20">
        <f>IF(M183="short",P183+Q$3,P183-Q$3)</f>
        <v>117920</v>
      </c>
      <c r="R183" s="20">
        <v>117951</v>
      </c>
      <c r="S183" s="20">
        <v>117703</v>
      </c>
      <c r="T183" s="19">
        <f>IF(M183="short",((R183-P183)+N183)/10,((P183-R183)+N183)/10)</f>
        <v>3.8</v>
      </c>
      <c r="U183" s="19">
        <f>IF(M183="long",((S183-O183)-N183)/10,((O183-S183)-N183)/10)</f>
        <v>21</v>
      </c>
      <c r="W183" s="19">
        <f>-T183+(Q$3/10)</f>
        <v>-3.8</v>
      </c>
      <c r="X183" s="19">
        <f>U183+(Q$3/10)</f>
        <v>21</v>
      </c>
      <c r="Y183" s="7">
        <f>IF(AND(M183="long",R183&lt;Q183),1, )</f>
        <v>0</v>
      </c>
      <c r="Z183" s="7">
        <f>IF(AND(M183="short",R183&gt;Q183),1, )</f>
        <v>1</v>
      </c>
      <c r="AA183" s="7">
        <f>Y183+Z183</f>
        <v>1</v>
      </c>
      <c r="AB183" s="7">
        <f>IF(OR(I183=1,K183=1),0,L183*AA183)</f>
        <v>1</v>
      </c>
      <c r="AC183" s="19">
        <f>IF(W183&lt;=-AC$3,-AC$3,0)</f>
        <v>0</v>
      </c>
      <c r="AD183" s="7">
        <f t="shared" si="20"/>
        <v>0</v>
      </c>
      <c r="AE183" s="19">
        <f>IF(AND(AC183=0,U183&gt;=AE$3-(N183/10)),0,-AC$3*AA183)</f>
        <v>0</v>
      </c>
      <c r="AF183" s="19">
        <f>IF(AND(AC183=0,X183&gt;AF$3),AF$3*AA183,AE183*AA183)</f>
        <v>10</v>
      </c>
      <c r="AG183" s="19">
        <f>AG182+AF183</f>
        <v>138</v>
      </c>
      <c r="AH183" s="7">
        <f>IF(AF183&gt;0,1, )</f>
        <v>1</v>
      </c>
      <c r="AI183" s="19">
        <f>IF(I183=1,AF183,)</f>
        <v>0</v>
      </c>
      <c r="AJ183" s="19">
        <f>IF(K183=1,AF183, )</f>
        <v>0</v>
      </c>
      <c r="AK183" s="19">
        <f>IF(L183=1, ,AF183)</f>
        <v>0</v>
      </c>
      <c r="AL183" s="19">
        <f>AB183*AF183</f>
        <v>10</v>
      </c>
      <c r="AM183" s="19">
        <f>AM182+AL183</f>
        <v>296</v>
      </c>
      <c r="AN183" s="20">
        <f>IF(AL183&gt;0,1, )</f>
        <v>1</v>
      </c>
      <c r="AP183" s="12">
        <f>IF(B183=B182,AP182,AS182*AP$3)</f>
        <v>573.84</v>
      </c>
      <c r="AQ183" s="12">
        <f>INT(AP183/AQ$3)</f>
        <v>47</v>
      </c>
      <c r="AR183" s="12">
        <f>AL183*AQ183</f>
        <v>470</v>
      </c>
      <c r="AS183" s="12">
        <f>AS182+AR183</f>
        <v>19598</v>
      </c>
      <c r="AT183" s="12">
        <f>MAX(AS$4:AS183)</f>
        <v>19598</v>
      </c>
      <c r="AU183" s="8">
        <f>(AS183-AT183)/AT183</f>
        <v>0</v>
      </c>
      <c r="AW183" s="20">
        <v>117951</v>
      </c>
      <c r="AX183" s="20">
        <v>117703</v>
      </c>
      <c r="AY183" s="12">
        <f>IF(M183="long",((Q183-AW183)+N183)/10,((AW183-Q183)+N183)/10)</f>
        <v>3.8</v>
      </c>
      <c r="AZ183" s="20">
        <f>IF(AY183&gt;=(N183/10),1, )</f>
        <v>1</v>
      </c>
      <c r="BA183" s="12">
        <f>IF(AY183&gt;BA$3,BA$3,AY183*AZ183)</f>
        <v>3.8</v>
      </c>
      <c r="BB183" s="12">
        <f>IF(M183="long",((AX183-Q183)-N183)/10*AZ183,((Q183-AX183)-N183)/10*AZ183)</f>
        <v>21</v>
      </c>
      <c r="BC183" s="12">
        <f>IF(AND(BA183&lt;BA$3,BB183&gt;BC$3),BC$3,-BA183)</f>
        <v>20</v>
      </c>
      <c r="BD183" s="12">
        <f>BD182+BC183</f>
        <v>323.30000000000007</v>
      </c>
      <c r="BE183" s="12">
        <f>BC183*I183</f>
        <v>0</v>
      </c>
      <c r="BF183" s="12">
        <f>K183*BC183</f>
        <v>0</v>
      </c>
      <c r="BG183" s="12">
        <f>AB183*BC183</f>
        <v>20</v>
      </c>
      <c r="BH183" s="12">
        <f>BH182+BG183</f>
        <v>638.4</v>
      </c>
      <c r="BJ183" s="20">
        <f t="shared" si="21"/>
        <v>0</v>
      </c>
      <c r="BK183" s="12">
        <f t="shared" si="22"/>
        <v>0</v>
      </c>
      <c r="BM183" s="12">
        <f t="shared" si="23"/>
        <v>7606.35</v>
      </c>
      <c r="BN183" s="12">
        <f t="shared" si="24"/>
        <v>380</v>
      </c>
      <c r="BO183" s="12">
        <f t="shared" si="25"/>
        <v>7600</v>
      </c>
      <c r="BP183" s="12">
        <f t="shared" si="26"/>
        <v>83663.5</v>
      </c>
      <c r="BQ183" s="12">
        <f>MAX(BP$4:BP183)</f>
        <v>83663.5</v>
      </c>
      <c r="BR183" s="8">
        <f t="shared" si="27"/>
        <v>0</v>
      </c>
      <c r="BS183" s="20">
        <f t="shared" si="28"/>
        <v>1</v>
      </c>
      <c r="BT183" s="20">
        <f t="shared" si="29"/>
        <v>0</v>
      </c>
    </row>
    <row r="184" spans="1:72" x14ac:dyDescent="0.3">
      <c r="A184" s="1">
        <v>42724</v>
      </c>
      <c r="B184" s="1">
        <v>42724</v>
      </c>
      <c r="C184" s="1" t="s">
        <v>44</v>
      </c>
      <c r="D184" s="3">
        <v>1030</v>
      </c>
      <c r="E184" s="3">
        <v>-200</v>
      </c>
      <c r="F184" s="3">
        <f>D184+E184</f>
        <v>830</v>
      </c>
      <c r="G184" s="20">
        <f>B184-A184</f>
        <v>0</v>
      </c>
      <c r="H184" s="3" t="s">
        <v>38</v>
      </c>
      <c r="L184" s="20">
        <f>IF(AND(F184&gt;=L$3,F184&lt;=L$4),0,1)</f>
        <v>1</v>
      </c>
      <c r="M184" s="20" t="s">
        <v>20</v>
      </c>
      <c r="N184" s="20">
        <v>7</v>
      </c>
      <c r="O184" s="20">
        <v>118180</v>
      </c>
      <c r="P184" s="20">
        <f>IF(M184="short",O184,O184+N184)</f>
        <v>118180</v>
      </c>
      <c r="Q184" s="20">
        <f>IF(M184="short",P184+Q$3,P184-Q$3)</f>
        <v>118180</v>
      </c>
      <c r="R184" s="20">
        <v>118234</v>
      </c>
      <c r="S184" s="20">
        <v>117819</v>
      </c>
      <c r="T184" s="19">
        <f>IF(M184="short",((R184-P184)+N184)/10,((P184-R184)+N184)/10)</f>
        <v>6.1</v>
      </c>
      <c r="U184" s="19">
        <f>IF(M184="long",((S184-O184)-N184)/10,((O184-S184)-N184)/10)</f>
        <v>35.4</v>
      </c>
      <c r="W184" s="19">
        <f>-T184+(Q$3/10)</f>
        <v>-6.1</v>
      </c>
      <c r="X184" s="19">
        <f>U184+(Q$3/10)</f>
        <v>35.4</v>
      </c>
      <c r="Y184" s="7">
        <f>IF(AND(M184="long",R184&lt;Q184),1, )</f>
        <v>0</v>
      </c>
      <c r="Z184" s="7">
        <f>IF(AND(M184="short",R184&gt;Q184),1, )</f>
        <v>1</v>
      </c>
      <c r="AA184" s="7">
        <f>Y184+Z184</f>
        <v>1</v>
      </c>
      <c r="AB184" s="7">
        <f>IF(OR(I184=1,K184=1),0,L184*AA184)</f>
        <v>1</v>
      </c>
      <c r="AC184" s="19">
        <f>IF(W184&lt;=-AC$3,-AC$3,0)</f>
        <v>0</v>
      </c>
      <c r="AD184" s="7">
        <f t="shared" si="20"/>
        <v>0</v>
      </c>
      <c r="AE184" s="19">
        <f>IF(AND(AC184=0,U184&gt;=AE$3-(N184/10)),0,-AC$3*AA184)</f>
        <v>0</v>
      </c>
      <c r="AF184" s="19">
        <f>IF(AND(AC184=0,X184&gt;AF$3),AF$3*AA184,AE184*AA184)</f>
        <v>10</v>
      </c>
      <c r="AG184" s="19">
        <f>AG183+AF184</f>
        <v>148</v>
      </c>
      <c r="AH184" s="7">
        <f>IF(AF184&gt;0,1, )</f>
        <v>1</v>
      </c>
      <c r="AI184" s="19">
        <f>IF(I184=1,AF184,)</f>
        <v>0</v>
      </c>
      <c r="AJ184" s="19">
        <f>IF(K184=1,AF184, )</f>
        <v>0</v>
      </c>
      <c r="AK184" s="19">
        <f>IF(L184=1, ,AF184)</f>
        <v>0</v>
      </c>
      <c r="AL184" s="19">
        <f>AB184*AF184</f>
        <v>10</v>
      </c>
      <c r="AM184" s="19">
        <f>AM183+AL184</f>
        <v>306</v>
      </c>
      <c r="AN184" s="20">
        <f>IF(AL184&gt;0,1, )</f>
        <v>1</v>
      </c>
      <c r="AP184" s="12">
        <f>IF(B184=B183,AP183,AS183*AP$3)</f>
        <v>573.84</v>
      </c>
      <c r="AQ184" s="12">
        <f>INT(AP184/AQ$3)</f>
        <v>47</v>
      </c>
      <c r="AR184" s="12">
        <f>AL184*AQ184</f>
        <v>470</v>
      </c>
      <c r="AS184" s="12">
        <f>AS183+AR184</f>
        <v>20068</v>
      </c>
      <c r="AT184" s="12">
        <f>MAX(AS$4:AS184)</f>
        <v>20068</v>
      </c>
      <c r="AU184" s="8">
        <f>(AS184-AT184)/AT184</f>
        <v>0</v>
      </c>
      <c r="AW184" s="20">
        <v>118234</v>
      </c>
      <c r="AX184" s="20">
        <v>117819</v>
      </c>
      <c r="AY184" s="12">
        <f>IF(M184="long",((Q184-AW184)+N184)/10,((AW184-Q184)+N184)/10)</f>
        <v>6.1</v>
      </c>
      <c r="AZ184" s="20">
        <f>IF(AY184&gt;=(N184/10),1, )</f>
        <v>1</v>
      </c>
      <c r="BA184" s="12">
        <f>IF(AY184&gt;BA$3,BA$3,AY184*AZ184)</f>
        <v>6.1</v>
      </c>
      <c r="BB184" s="12">
        <f>IF(M184="long",((AX184-Q184)-N184)/10*AZ184,((Q184-AX184)-N184)/10*AZ184)</f>
        <v>35.4</v>
      </c>
      <c r="BC184" s="12">
        <f>IF(AND(BA184&lt;BA$3,BB184&gt;BC$3),BC$3,-BA184)</f>
        <v>20</v>
      </c>
      <c r="BD184" s="12">
        <f>BD183+BC184</f>
        <v>343.30000000000007</v>
      </c>
      <c r="BE184" s="12">
        <f>BC184*I184</f>
        <v>0</v>
      </c>
      <c r="BF184" s="12">
        <f>K184*BC184</f>
        <v>0</v>
      </c>
      <c r="BG184" s="12">
        <f>AB184*BC184</f>
        <v>20</v>
      </c>
      <c r="BH184" s="12">
        <f>BH183+BG184</f>
        <v>658.4</v>
      </c>
      <c r="BJ184" s="20">
        <f t="shared" si="21"/>
        <v>0</v>
      </c>
      <c r="BK184" s="12">
        <f t="shared" si="22"/>
        <v>0</v>
      </c>
      <c r="BM184" s="12">
        <f t="shared" si="23"/>
        <v>7606.35</v>
      </c>
      <c r="BN184" s="12">
        <f t="shared" si="24"/>
        <v>380</v>
      </c>
      <c r="BO184" s="12">
        <f t="shared" si="25"/>
        <v>7600</v>
      </c>
      <c r="BP184" s="12">
        <f t="shared" si="26"/>
        <v>91263.5</v>
      </c>
      <c r="BQ184" s="12">
        <f>MAX(BP$4:BP184)</f>
        <v>91263.5</v>
      </c>
      <c r="BR184" s="8">
        <f t="shared" si="27"/>
        <v>0</v>
      </c>
      <c r="BS184" s="20">
        <f t="shared" si="28"/>
        <v>1</v>
      </c>
      <c r="BT184" s="20">
        <f t="shared" si="29"/>
        <v>0</v>
      </c>
    </row>
    <row r="185" spans="1:72" x14ac:dyDescent="0.3">
      <c r="A185" s="1">
        <v>42724</v>
      </c>
      <c r="B185" s="1">
        <v>42724</v>
      </c>
      <c r="C185" s="1" t="s">
        <v>44</v>
      </c>
      <c r="D185" s="3">
        <v>1850</v>
      </c>
      <c r="E185" s="3">
        <v>-200</v>
      </c>
      <c r="F185" s="3">
        <f>D185+E185</f>
        <v>1650</v>
      </c>
      <c r="G185" s="20">
        <f>B185-A185</f>
        <v>0</v>
      </c>
      <c r="H185" s="3" t="s">
        <v>37</v>
      </c>
      <c r="L185" s="20">
        <f>IF(AND(F185&gt;=L$3,F185&lt;=L$4),0,1)</f>
        <v>1</v>
      </c>
      <c r="M185" s="20" t="s">
        <v>20</v>
      </c>
      <c r="N185" s="20">
        <v>8</v>
      </c>
      <c r="O185" s="20">
        <v>72540</v>
      </c>
      <c r="P185" s="20">
        <f>IF(M185="short",O185,O185+N185)</f>
        <v>72540</v>
      </c>
      <c r="Q185" s="20">
        <f>IF(M185="short",P185+Q$3,P185-Q$3)</f>
        <v>72540</v>
      </c>
      <c r="R185" s="20">
        <v>72725</v>
      </c>
      <c r="S185" s="20">
        <v>72394</v>
      </c>
      <c r="T185" s="19">
        <f>IF(M185="short",((R185-P185)+N185)/10,((P185-R185)+N185)/10)</f>
        <v>19.3</v>
      </c>
      <c r="U185" s="19">
        <f>IF(M185="long",((S185-O185)-N185)/10,((O185-S185)-N185)/10)</f>
        <v>13.8</v>
      </c>
      <c r="W185" s="19">
        <f>-T185+(Q$3/10)</f>
        <v>-19.3</v>
      </c>
      <c r="X185" s="19">
        <f>U185+(Q$3/10)</f>
        <v>13.8</v>
      </c>
      <c r="Y185" s="7">
        <f>IF(AND(M185="long",R185&lt;Q185),1, )</f>
        <v>0</v>
      </c>
      <c r="Z185" s="7">
        <f>IF(AND(M185="short",R185&gt;Q185),1, )</f>
        <v>1</v>
      </c>
      <c r="AA185" s="7">
        <f>Y185+Z185</f>
        <v>1</v>
      </c>
      <c r="AB185" s="7">
        <f>IF(OR(I185=1,K185=1),0,L185*AA185)</f>
        <v>1</v>
      </c>
      <c r="AC185" s="19">
        <f>IF(W185&lt;=-AC$3,-AC$3,0)</f>
        <v>-12</v>
      </c>
      <c r="AD185" s="7">
        <f t="shared" si="20"/>
        <v>0</v>
      </c>
      <c r="AE185" s="19">
        <f>IF(AND(AC185=0,U185&gt;=AE$3-(N185/10)),0,-AC$3*AA185)</f>
        <v>-12</v>
      </c>
      <c r="AF185" s="19">
        <f>IF(AND(AC185=0,X185&gt;AF$3),AF$3*AA185,AE185*AA185)</f>
        <v>-12</v>
      </c>
      <c r="AG185" s="19">
        <f>AG184+AF185</f>
        <v>136</v>
      </c>
      <c r="AH185" s="7">
        <f>IF(AF185&gt;0,1, )</f>
        <v>0</v>
      </c>
      <c r="AI185" s="19">
        <f>IF(I185=1,AF185,)</f>
        <v>0</v>
      </c>
      <c r="AJ185" s="19">
        <f>IF(K185=1,AF185, )</f>
        <v>0</v>
      </c>
      <c r="AK185" s="19">
        <f>IF(L185=1, ,AF185)</f>
        <v>0</v>
      </c>
      <c r="AL185" s="19">
        <f>AB185*AF185</f>
        <v>-12</v>
      </c>
      <c r="AM185" s="19">
        <f>AM184+AL185</f>
        <v>294</v>
      </c>
      <c r="AN185" s="20">
        <f>IF(AL185&gt;0,1, )</f>
        <v>0</v>
      </c>
      <c r="AP185" s="12">
        <f>IF(B185=B184,AP184,AS184*AP$3)</f>
        <v>573.84</v>
      </c>
      <c r="AQ185" s="12">
        <f>INT(AP185/AQ$3)</f>
        <v>47</v>
      </c>
      <c r="AR185" s="12">
        <f>AL185*AQ185</f>
        <v>-564</v>
      </c>
      <c r="AS185" s="12">
        <f>AS184+AR185</f>
        <v>19504</v>
      </c>
      <c r="AT185" s="12">
        <f>MAX(AS$4:AS185)</f>
        <v>20068</v>
      </c>
      <c r="AU185" s="8">
        <f>(AS185-AT185)/AT185</f>
        <v>-2.8104444887382899E-2</v>
      </c>
      <c r="AW185" s="20">
        <v>72550</v>
      </c>
      <c r="AX185" s="20">
        <v>72465</v>
      </c>
      <c r="AY185" s="12">
        <f>IF(M185="long",((Q185-AW185)+N185)/10,((AW185-Q185)+N185)/10)</f>
        <v>1.8</v>
      </c>
      <c r="AZ185" s="20">
        <f>IF(AY185&gt;=(N185/10),1, )</f>
        <v>1</v>
      </c>
      <c r="BA185" s="12">
        <f>IF(AY185&gt;BA$3,BA$3,AY185*AZ185)</f>
        <v>1.8</v>
      </c>
      <c r="BB185" s="12">
        <f>IF(M185="long",((AX185-Q185)-N185)/10*AZ185,((Q185-AX185)-N185)/10*AZ185)</f>
        <v>6.7</v>
      </c>
      <c r="BC185" s="12">
        <f>IF(AND(BA185&lt;BA$3,BB185&gt;BC$3),BC$3,-BA185)</f>
        <v>-1.8</v>
      </c>
      <c r="BD185" s="12">
        <f>BD184+BC185</f>
        <v>341.50000000000006</v>
      </c>
      <c r="BE185" s="12">
        <f>BC185*I185</f>
        <v>0</v>
      </c>
      <c r="BF185" s="12">
        <f>K185*BC185</f>
        <v>0</v>
      </c>
      <c r="BG185" s="12">
        <f>AB185*BC185</f>
        <v>-1.8</v>
      </c>
      <c r="BH185" s="12">
        <f>BH184+BG185</f>
        <v>656.6</v>
      </c>
      <c r="BJ185" s="20">
        <f t="shared" si="21"/>
        <v>1</v>
      </c>
      <c r="BK185" s="12">
        <f t="shared" si="22"/>
        <v>-1.8</v>
      </c>
      <c r="BM185" s="12">
        <f t="shared" si="23"/>
        <v>7606.35</v>
      </c>
      <c r="BN185" s="12">
        <f t="shared" si="24"/>
        <v>380</v>
      </c>
      <c r="BO185" s="12">
        <f t="shared" si="25"/>
        <v>-684</v>
      </c>
      <c r="BP185" s="12">
        <f t="shared" si="26"/>
        <v>90579.5</v>
      </c>
      <c r="BQ185" s="12">
        <f>MAX(BP$4:BP185)</f>
        <v>91263.5</v>
      </c>
      <c r="BR185" s="8">
        <f t="shared" si="27"/>
        <v>-7.4947815939559624E-3</v>
      </c>
      <c r="BS185" s="20">
        <f t="shared" si="28"/>
        <v>0</v>
      </c>
      <c r="BT185" s="20">
        <f t="shared" si="29"/>
        <v>-1.8</v>
      </c>
    </row>
    <row r="186" spans="1:72" x14ac:dyDescent="0.3">
      <c r="A186" s="1">
        <v>42725</v>
      </c>
      <c r="B186" s="1">
        <v>42725</v>
      </c>
      <c r="C186" s="1" t="s">
        <v>45</v>
      </c>
      <c r="D186" s="3">
        <v>1020</v>
      </c>
      <c r="E186" s="3">
        <v>0</v>
      </c>
      <c r="F186" s="3">
        <f>D186+E186</f>
        <v>1020</v>
      </c>
      <c r="G186" s="20">
        <f>B186-A186</f>
        <v>0</v>
      </c>
      <c r="H186" s="3" t="s">
        <v>17</v>
      </c>
      <c r="L186" s="20">
        <f>IF(AND(F186&gt;=L$3,F186&lt;=L$4),0,1)</f>
        <v>1</v>
      </c>
      <c r="M186" s="20" t="s">
        <v>21</v>
      </c>
      <c r="N186" s="20">
        <v>7</v>
      </c>
      <c r="O186" s="20">
        <v>103930</v>
      </c>
      <c r="P186" s="20">
        <f>IF(M186="short",O186,O186+N186)</f>
        <v>103937</v>
      </c>
      <c r="Q186" s="20">
        <f>IF(M186="short",P186+Q$3,P186-Q$3)</f>
        <v>103937</v>
      </c>
      <c r="R186" s="20">
        <v>103882</v>
      </c>
      <c r="S186" s="20">
        <v>104996</v>
      </c>
      <c r="T186" s="19">
        <f>IF(M186="short",((R186-P186)+N186)/10,((P186-R186)+N186)/10)</f>
        <v>6.2</v>
      </c>
      <c r="U186" s="19">
        <f>IF(M186="long",((S186-O186)-N186)/10,((O186-S186)-N186)/10)</f>
        <v>105.9</v>
      </c>
      <c r="W186" s="19">
        <f>-T186+(Q$3/10)</f>
        <v>-6.2</v>
      </c>
      <c r="X186" s="19">
        <f>U186+(Q$3/10)</f>
        <v>105.9</v>
      </c>
      <c r="Y186" s="7">
        <f>IF(AND(M186="long",R186&lt;Q186),1, )</f>
        <v>1</v>
      </c>
      <c r="Z186" s="7">
        <f>IF(AND(M186="short",R186&gt;Q186),1, )</f>
        <v>0</v>
      </c>
      <c r="AA186" s="7">
        <f>Y186+Z186</f>
        <v>1</v>
      </c>
      <c r="AB186" s="7">
        <f>IF(OR(I186=1,K186=1),0,L186*AA186)</f>
        <v>1</v>
      </c>
      <c r="AC186" s="19">
        <f>IF(W186&lt;=-AC$3,-AC$3,0)</f>
        <v>0</v>
      </c>
      <c r="AD186" s="7">
        <f t="shared" si="20"/>
        <v>0</v>
      </c>
      <c r="AE186" s="19">
        <f>IF(AND(AC186=0,U186&gt;=AE$3-(N186/10)),0,-AC$3*AA186)</f>
        <v>0</v>
      </c>
      <c r="AF186" s="19">
        <f>IF(AND(AC186=0,X186&gt;AF$3),AF$3*AA186,AE186*AA186)</f>
        <v>10</v>
      </c>
      <c r="AG186" s="19">
        <f>AG185+AF186</f>
        <v>146</v>
      </c>
      <c r="AH186" s="7">
        <f>IF(AF186&gt;0,1, )</f>
        <v>1</v>
      </c>
      <c r="AI186" s="19">
        <f>IF(I186=1,AF186,)</f>
        <v>0</v>
      </c>
      <c r="AJ186" s="19">
        <f>IF(K186=1,AF186, )</f>
        <v>0</v>
      </c>
      <c r="AK186" s="19">
        <f>IF(L186=1, ,AF186)</f>
        <v>0</v>
      </c>
      <c r="AL186" s="19">
        <f>AB186*AF186</f>
        <v>10</v>
      </c>
      <c r="AM186" s="19">
        <f>AM185+AL186</f>
        <v>304</v>
      </c>
      <c r="AN186" s="20">
        <f>IF(AL186&gt;0,1, )</f>
        <v>1</v>
      </c>
      <c r="AP186" s="12">
        <f>IF(B186=B185,AP185,AS185*AP$3)</f>
        <v>585.12</v>
      </c>
      <c r="AQ186" s="12">
        <f>INT(AP186/AQ$3)</f>
        <v>48</v>
      </c>
      <c r="AR186" s="12">
        <f>AL186*AQ186</f>
        <v>480</v>
      </c>
      <c r="AS186" s="12">
        <f>AS185+AR186</f>
        <v>19984</v>
      </c>
      <c r="AT186" s="12">
        <f>MAX(AS$4:AS186)</f>
        <v>20068</v>
      </c>
      <c r="AU186" s="8">
        <f>(AS186-AT186)/AT186</f>
        <v>-4.1857683874825594E-3</v>
      </c>
      <c r="AW186" s="20">
        <v>103877</v>
      </c>
      <c r="AX186" s="20">
        <v>104504</v>
      </c>
      <c r="AY186" s="12">
        <f>IF(M186="long",((Q186-AW186)+N186)/10,((AW186-Q186)+N186)/10)</f>
        <v>6.7</v>
      </c>
      <c r="AZ186" s="20">
        <f>IF(AY186&gt;=(N186/10),1, )</f>
        <v>1</v>
      </c>
      <c r="BA186" s="12">
        <f>IF(AY186&gt;BA$3,BA$3,AY186*AZ186)</f>
        <v>6.7</v>
      </c>
      <c r="BB186" s="12">
        <f>IF(M186="long",((AX186-Q186)-N186)/10*AZ186,((Q186-AX186)-N186)/10*AZ186)</f>
        <v>56</v>
      </c>
      <c r="BC186" s="12">
        <f>IF(AND(BA186&lt;BA$3,BB186&gt;BC$3),BC$3,-BA186)</f>
        <v>20</v>
      </c>
      <c r="BD186" s="12">
        <f>BD185+BC186</f>
        <v>361.50000000000006</v>
      </c>
      <c r="BE186" s="12">
        <f>BC186*I186</f>
        <v>0</v>
      </c>
      <c r="BF186" s="12">
        <f>K186*BC186</f>
        <v>0</v>
      </c>
      <c r="BG186" s="12">
        <f>AB186*BC186</f>
        <v>20</v>
      </c>
      <c r="BH186" s="12">
        <f>BH185+BG186</f>
        <v>676.6</v>
      </c>
      <c r="BJ186" s="20">
        <f t="shared" si="21"/>
        <v>0</v>
      </c>
      <c r="BK186" s="12">
        <f t="shared" si="22"/>
        <v>0</v>
      </c>
      <c r="BM186" s="12">
        <f t="shared" si="23"/>
        <v>9057.9500000000007</v>
      </c>
      <c r="BN186" s="12">
        <f t="shared" si="24"/>
        <v>452</v>
      </c>
      <c r="BO186" s="12">
        <f t="shared" si="25"/>
        <v>9040</v>
      </c>
      <c r="BP186" s="12">
        <f t="shared" si="26"/>
        <v>99619.5</v>
      </c>
      <c r="BQ186" s="12">
        <f>MAX(BP$4:BP186)</f>
        <v>99619.5</v>
      </c>
      <c r="BR186" s="8">
        <f t="shared" si="27"/>
        <v>0</v>
      </c>
      <c r="BS186" s="20">
        <f t="shared" si="28"/>
        <v>1</v>
      </c>
      <c r="BT186" s="20">
        <f t="shared" si="29"/>
        <v>0</v>
      </c>
    </row>
    <row r="187" spans="1:72" x14ac:dyDescent="0.3">
      <c r="A187" s="1">
        <v>42725</v>
      </c>
      <c r="B187" s="1">
        <v>42725</v>
      </c>
      <c r="C187" s="1" t="s">
        <v>45</v>
      </c>
      <c r="D187" s="3">
        <v>1355</v>
      </c>
      <c r="E187" s="3">
        <v>0</v>
      </c>
      <c r="F187" s="3">
        <f>D187+E187</f>
        <v>1355</v>
      </c>
      <c r="G187" s="20">
        <f>B187-A187</f>
        <v>0</v>
      </c>
      <c r="H187" s="3" t="s">
        <v>17</v>
      </c>
      <c r="L187" s="20">
        <f>IF(AND(F187&gt;=L$3,F187&lt;=L$4),0,1)</f>
        <v>1</v>
      </c>
      <c r="M187" s="20" t="s">
        <v>20</v>
      </c>
      <c r="N187" s="20">
        <v>7</v>
      </c>
      <c r="O187" s="20">
        <v>104410</v>
      </c>
      <c r="P187" s="20">
        <f>IF(M187="short",O187,O187+N187)</f>
        <v>104410</v>
      </c>
      <c r="Q187" s="20">
        <f>IF(M187="short",P187+Q$3,P187-Q$3)</f>
        <v>104410</v>
      </c>
      <c r="R187" s="20">
        <v>104508</v>
      </c>
      <c r="S187" s="20">
        <v>104195</v>
      </c>
      <c r="T187" s="19">
        <f>IF(M187="short",((R187-P187)+N187)/10,((P187-R187)+N187)/10)</f>
        <v>10.5</v>
      </c>
      <c r="U187" s="19">
        <f>IF(M187="long",((S187-O187)-N187)/10,((O187-S187)-N187)/10)</f>
        <v>20.8</v>
      </c>
      <c r="W187" s="19">
        <f>-T187+(Q$3/10)</f>
        <v>-10.5</v>
      </c>
      <c r="X187" s="19">
        <f>U187+(Q$3/10)</f>
        <v>20.8</v>
      </c>
      <c r="Y187" s="7">
        <f>IF(AND(M187="long",R187&lt;Q187),1, )</f>
        <v>0</v>
      </c>
      <c r="Z187" s="7">
        <f>IF(AND(M187="short",R187&gt;Q187),1, )</f>
        <v>1</v>
      </c>
      <c r="AA187" s="7">
        <f>Y187+Z187</f>
        <v>1</v>
      </c>
      <c r="AB187" s="7">
        <f>IF(OR(I187=1,K187=1),0,L187*AA187)</f>
        <v>1</v>
      </c>
      <c r="AC187" s="19">
        <f>IF(W187&lt;=-AC$3,-AC$3,0)</f>
        <v>0</v>
      </c>
      <c r="AD187" s="7">
        <f t="shared" si="20"/>
        <v>0</v>
      </c>
      <c r="AE187" s="19">
        <f>IF(AND(AC187=0,U187&gt;=AE$3-(N187/10)),0,-AC$3*AA187)</f>
        <v>0</v>
      </c>
      <c r="AF187" s="19">
        <f>IF(AND(AC187=0,X187&gt;AF$3),AF$3*AA187,AE187*AA187)</f>
        <v>10</v>
      </c>
      <c r="AG187" s="19">
        <f>AG186+AF187</f>
        <v>156</v>
      </c>
      <c r="AH187" s="7">
        <f>IF(AF187&gt;0,1, )</f>
        <v>1</v>
      </c>
      <c r="AI187" s="19">
        <f>IF(I187=1,AF187,)</f>
        <v>0</v>
      </c>
      <c r="AJ187" s="19">
        <f>IF(K187=1,AF187, )</f>
        <v>0</v>
      </c>
      <c r="AK187" s="19">
        <f>IF(L187=1, ,AF187)</f>
        <v>0</v>
      </c>
      <c r="AL187" s="19">
        <f>AB187*AF187</f>
        <v>10</v>
      </c>
      <c r="AM187" s="19">
        <f>AM186+AL187</f>
        <v>314</v>
      </c>
      <c r="AN187" s="20">
        <f>IF(AL187&gt;0,1, )</f>
        <v>1</v>
      </c>
      <c r="AP187" s="12">
        <f>IF(B187=B186,AP186,AS186*AP$3)</f>
        <v>585.12</v>
      </c>
      <c r="AQ187" s="12">
        <f>INT(AP187/AQ$3)</f>
        <v>48</v>
      </c>
      <c r="AR187" s="12">
        <f>AL187*AQ187</f>
        <v>480</v>
      </c>
      <c r="AS187" s="12">
        <f>AS186+AR187</f>
        <v>20464</v>
      </c>
      <c r="AT187" s="12">
        <f>MAX(AS$4:AS187)</f>
        <v>20464</v>
      </c>
      <c r="AU187" s="8">
        <f>(AS187-AT187)/AT187</f>
        <v>0</v>
      </c>
      <c r="AW187" s="20">
        <v>104461</v>
      </c>
      <c r="AX187" s="20">
        <v>104355</v>
      </c>
      <c r="AY187" s="12">
        <f>IF(M187="long",((Q187-AW187)+N187)/10,((AW187-Q187)+N187)/10)</f>
        <v>5.8</v>
      </c>
      <c r="AZ187" s="20">
        <f>IF(AY187&gt;=(N187/10),1, )</f>
        <v>1</v>
      </c>
      <c r="BA187" s="12">
        <f>IF(AY187&gt;BA$3,BA$3,AY187*AZ187)</f>
        <v>5.8</v>
      </c>
      <c r="BB187" s="12">
        <f>IF(M187="long",((AX187-Q187)-N187)/10*AZ187,((Q187-AX187)-N187)/10*AZ187)</f>
        <v>4.8</v>
      </c>
      <c r="BC187" s="12">
        <f>IF(AND(BA187&lt;BA$3,BB187&gt;BC$3),BC$3,-BA187)</f>
        <v>-5.8</v>
      </c>
      <c r="BD187" s="12">
        <f>BD186+BC187</f>
        <v>355.70000000000005</v>
      </c>
      <c r="BE187" s="12">
        <f>BC187*I187</f>
        <v>0</v>
      </c>
      <c r="BF187" s="12">
        <f>K187*BC187</f>
        <v>0</v>
      </c>
      <c r="BG187" s="12">
        <f>AB187*BC187</f>
        <v>-5.8</v>
      </c>
      <c r="BH187" s="12">
        <f>BH186+BG187</f>
        <v>670.80000000000007</v>
      </c>
      <c r="BJ187" s="20">
        <f t="shared" si="21"/>
        <v>1</v>
      </c>
      <c r="BK187" s="12">
        <f t="shared" si="22"/>
        <v>-5.8</v>
      </c>
      <c r="BM187" s="12">
        <f t="shared" si="23"/>
        <v>9057.9500000000007</v>
      </c>
      <c r="BN187" s="12">
        <f t="shared" si="24"/>
        <v>452</v>
      </c>
      <c r="BO187" s="12">
        <f t="shared" si="25"/>
        <v>-2621.6</v>
      </c>
      <c r="BP187" s="12">
        <f t="shared" si="26"/>
        <v>96997.9</v>
      </c>
      <c r="BQ187" s="12">
        <f>MAX(BP$4:BP187)</f>
        <v>99619.5</v>
      </c>
      <c r="BR187" s="8">
        <f t="shared" si="27"/>
        <v>-2.6316132885629881E-2</v>
      </c>
      <c r="BS187" s="20">
        <f t="shared" si="28"/>
        <v>0</v>
      </c>
      <c r="BT187" s="20">
        <f t="shared" si="29"/>
        <v>-5.8</v>
      </c>
    </row>
    <row r="188" spans="1:72" x14ac:dyDescent="0.3">
      <c r="A188" s="1">
        <v>42725</v>
      </c>
      <c r="B188" s="1">
        <v>42726</v>
      </c>
      <c r="C188" s="1" t="s">
        <v>45</v>
      </c>
      <c r="D188" s="3">
        <v>1020</v>
      </c>
      <c r="E188" s="3">
        <v>0</v>
      </c>
      <c r="F188" s="3">
        <f>D188+E188</f>
        <v>1020</v>
      </c>
      <c r="G188" s="20">
        <f>B188-A188</f>
        <v>1</v>
      </c>
      <c r="H188" s="3" t="s">
        <v>17</v>
      </c>
      <c r="L188" s="20">
        <f>IF(AND(F188&gt;=L$3,F188&lt;=L$4),0,1)</f>
        <v>1</v>
      </c>
      <c r="M188" s="20" t="s">
        <v>20</v>
      </c>
      <c r="N188" s="20">
        <v>7</v>
      </c>
      <c r="O188" s="20">
        <v>104660</v>
      </c>
      <c r="P188" s="20">
        <f>IF(M188="short",O188,O188+N188)</f>
        <v>104660</v>
      </c>
      <c r="Q188" s="20">
        <f>IF(M188="short",P188+Q$3,P188-Q$3)</f>
        <v>104660</v>
      </c>
      <c r="R188" s="20">
        <v>104696</v>
      </c>
      <c r="S188" s="20">
        <v>104290</v>
      </c>
      <c r="T188" s="19">
        <f>IF(M188="short",((R188-P188)+N188)/10,((P188-R188)+N188)/10)</f>
        <v>4.3</v>
      </c>
      <c r="U188" s="19">
        <f>IF(M188="long",((S188-O188)-N188)/10,((O188-S188)-N188)/10)</f>
        <v>36.299999999999997</v>
      </c>
      <c r="W188" s="19">
        <f>-T188+(Q$3/10)</f>
        <v>-4.3</v>
      </c>
      <c r="X188" s="19">
        <f>U188+(Q$3/10)</f>
        <v>36.299999999999997</v>
      </c>
      <c r="Y188" s="7">
        <f>IF(AND(M188="long",R188&lt;Q188),1, )</f>
        <v>0</v>
      </c>
      <c r="Z188" s="7">
        <f>IF(AND(M188="short",R188&gt;Q188),1, )</f>
        <v>1</v>
      </c>
      <c r="AA188" s="7">
        <f>Y188+Z188</f>
        <v>1</v>
      </c>
      <c r="AB188" s="7">
        <f>IF(OR(I188=1,K188=1),0,L188*AA188)</f>
        <v>1</v>
      </c>
      <c r="AC188" s="19">
        <f>IF(W188&lt;=-AC$3,-AC$3,0)</f>
        <v>0</v>
      </c>
      <c r="AD188" s="7">
        <f t="shared" si="20"/>
        <v>0</v>
      </c>
      <c r="AE188" s="19">
        <f>IF(AND(AC188=0,U188&gt;=AE$3-(N188/10)),0,-AC$3*AA188)</f>
        <v>0</v>
      </c>
      <c r="AF188" s="19">
        <f>IF(AND(AC188=0,X188&gt;AF$3),AF$3*AA188,AE188*AA188)</f>
        <v>10</v>
      </c>
      <c r="AG188" s="19">
        <f>AG187+AF188</f>
        <v>166</v>
      </c>
      <c r="AH188" s="7">
        <f>IF(AF188&gt;0,1, )</f>
        <v>1</v>
      </c>
      <c r="AI188" s="19">
        <f>IF(I188=1,AF188,)</f>
        <v>0</v>
      </c>
      <c r="AJ188" s="19">
        <f>IF(K188=1,AF188, )</f>
        <v>0</v>
      </c>
      <c r="AK188" s="19">
        <f>IF(L188=1, ,AF188)</f>
        <v>0</v>
      </c>
      <c r="AL188" s="19">
        <f>AB188*AF188</f>
        <v>10</v>
      </c>
      <c r="AM188" s="19">
        <f>AM187+AL188</f>
        <v>324</v>
      </c>
      <c r="AN188" s="20">
        <f>IF(AL188&gt;0,1, )</f>
        <v>1</v>
      </c>
      <c r="AP188" s="12">
        <f>IF(B188=B187,AP187,AS187*AP$3)</f>
        <v>613.91999999999996</v>
      </c>
      <c r="AQ188" s="12">
        <f>INT(AP188/AQ$3)</f>
        <v>51</v>
      </c>
      <c r="AR188" s="12">
        <f>AL188*AQ188</f>
        <v>510</v>
      </c>
      <c r="AS188" s="12">
        <f>AS187+AR188</f>
        <v>20974</v>
      </c>
      <c r="AT188" s="12">
        <f>MAX(AS$4:AS188)</f>
        <v>20974</v>
      </c>
      <c r="AU188" s="8">
        <f>(AS188-AT188)/AT188</f>
        <v>0</v>
      </c>
      <c r="AW188" s="20">
        <v>104693</v>
      </c>
      <c r="AX188" s="20">
        <v>104629</v>
      </c>
      <c r="AY188" s="12">
        <f>IF(M188="long",((Q188-AW188)+N188)/10,((AW188-Q188)+N188)/10)</f>
        <v>4</v>
      </c>
      <c r="AZ188" s="20">
        <f>IF(AY188&gt;=(N188/10),1, )</f>
        <v>1</v>
      </c>
      <c r="BA188" s="12">
        <f>IF(AY188&gt;BA$3,BA$3,AY188*AZ188)</f>
        <v>4</v>
      </c>
      <c r="BB188" s="12">
        <f>IF(M188="long",((AX188-Q188)-N188)/10*AZ188,((Q188-AX188)-N188)/10*AZ188)</f>
        <v>2.4</v>
      </c>
      <c r="BC188" s="12">
        <f>IF(AND(BA188&lt;BA$3,BB188&gt;BC$3),BC$3,-BA188)</f>
        <v>-4</v>
      </c>
      <c r="BD188" s="12">
        <f>BD187+BC188</f>
        <v>351.70000000000005</v>
      </c>
      <c r="BE188" s="12">
        <f>BC188*I188</f>
        <v>0</v>
      </c>
      <c r="BF188" s="12">
        <f>K188*BC188</f>
        <v>0</v>
      </c>
      <c r="BG188" s="12">
        <f>AB188*BC188</f>
        <v>-4</v>
      </c>
      <c r="BH188" s="12">
        <f>BH187+BG188</f>
        <v>666.80000000000007</v>
      </c>
      <c r="BJ188" s="20">
        <f t="shared" si="21"/>
        <v>1</v>
      </c>
      <c r="BK188" s="12">
        <f t="shared" si="22"/>
        <v>-4</v>
      </c>
      <c r="BM188" s="12">
        <f t="shared" si="23"/>
        <v>9699.7899999999991</v>
      </c>
      <c r="BN188" s="12">
        <f t="shared" si="24"/>
        <v>484</v>
      </c>
      <c r="BO188" s="12">
        <f t="shared" si="25"/>
        <v>-1936</v>
      </c>
      <c r="BP188" s="12">
        <f t="shared" si="26"/>
        <v>95061.9</v>
      </c>
      <c r="BQ188" s="12">
        <f>MAX(BP$4:BP188)</f>
        <v>99619.5</v>
      </c>
      <c r="BR188" s="8">
        <f t="shared" si="27"/>
        <v>-4.575007905078831E-2</v>
      </c>
      <c r="BS188" s="20">
        <f t="shared" si="28"/>
        <v>0</v>
      </c>
      <c r="BT188" s="20">
        <f t="shared" si="29"/>
        <v>-4</v>
      </c>
    </row>
    <row r="189" spans="1:72" x14ac:dyDescent="0.3">
      <c r="A189" s="1">
        <v>42739</v>
      </c>
      <c r="B189" s="1">
        <v>42739</v>
      </c>
      <c r="C189" s="1" t="s">
        <v>45</v>
      </c>
      <c r="D189" s="3">
        <v>1420</v>
      </c>
      <c r="E189" s="3">
        <v>0</v>
      </c>
      <c r="F189" s="3">
        <f>D189+E189</f>
        <v>1420</v>
      </c>
      <c r="G189" s="20">
        <f>B189-A189</f>
        <v>0</v>
      </c>
      <c r="H189" s="3" t="s">
        <v>17</v>
      </c>
      <c r="I189" s="20">
        <v>1</v>
      </c>
      <c r="J189" s="20">
        <v>11</v>
      </c>
      <c r="L189" s="20">
        <f>IF(AND(F189&gt;=L$3,F189&lt;=L$4),0,1)</f>
        <v>1</v>
      </c>
      <c r="M189" s="20" t="s">
        <v>20</v>
      </c>
      <c r="N189" s="20">
        <v>7</v>
      </c>
      <c r="O189" s="20">
        <v>104580</v>
      </c>
      <c r="P189" s="20">
        <f>IF(M189="short",O189,O189+N189)</f>
        <v>104580</v>
      </c>
      <c r="Q189" s="20">
        <f>IF(M189="short",P189+Q$3,P189-Q$3)</f>
        <v>104580</v>
      </c>
      <c r="R189" s="20">
        <v>104998</v>
      </c>
      <c r="S189" s="20">
        <v>104517</v>
      </c>
      <c r="T189" s="19">
        <f>IF(M189="short",((R189-P189)+N189)/10,((P189-R189)+N189)/10)</f>
        <v>42.5</v>
      </c>
      <c r="U189" s="19">
        <f>IF(M189="long",((S189-O189)-N189)/10,((O189-S189)-N189)/10)</f>
        <v>5.6</v>
      </c>
      <c r="W189" s="19">
        <f>-T189+(Q$3/10)</f>
        <v>-42.5</v>
      </c>
      <c r="X189" s="19">
        <f>U189+(Q$3/10)</f>
        <v>5.6</v>
      </c>
      <c r="Y189" s="7">
        <f>IF(AND(M189="long",R189&lt;Q189),1, )</f>
        <v>0</v>
      </c>
      <c r="Z189" s="7">
        <f>IF(AND(M189="short",R189&gt;Q189),1, )</f>
        <v>1</v>
      </c>
      <c r="AA189" s="7">
        <f>Y189+Z189</f>
        <v>1</v>
      </c>
      <c r="AB189" s="7">
        <f>IF(OR(I189=1,K189=1),0,L189*AA189)</f>
        <v>0</v>
      </c>
      <c r="AC189" s="19">
        <f>IF(W189&lt;=-AC$3,-AC$3,0)</f>
        <v>-12</v>
      </c>
      <c r="AD189" s="7">
        <f t="shared" si="20"/>
        <v>0</v>
      </c>
      <c r="AE189" s="19">
        <f>IF(AND(AC189=0,U189&gt;=AE$3-(N189/10)),0,-AC$3*AA189)</f>
        <v>-12</v>
      </c>
      <c r="AF189" s="19">
        <f>IF(AND(AC189=0,X189&gt;AF$3),AF$3*AA189,AE189*AA189)</f>
        <v>-12</v>
      </c>
      <c r="AG189" s="19">
        <f>AG188+AF189</f>
        <v>154</v>
      </c>
      <c r="AH189" s="7">
        <f>IF(AF189&gt;0,1, )</f>
        <v>0</v>
      </c>
      <c r="AI189" s="19">
        <f>IF(I189=1,AF189,)</f>
        <v>-12</v>
      </c>
      <c r="AJ189" s="19">
        <f>IF(K189=1,AF189, )</f>
        <v>0</v>
      </c>
      <c r="AK189" s="19">
        <f>IF(L189=1, ,AF189)</f>
        <v>0</v>
      </c>
      <c r="AL189" s="19">
        <f>AB189*AF189</f>
        <v>0</v>
      </c>
      <c r="AM189" s="19">
        <f>AM188+AL189</f>
        <v>324</v>
      </c>
      <c r="AN189" s="20">
        <f>IF(AL189&gt;0,1, )</f>
        <v>0</v>
      </c>
      <c r="AP189" s="12">
        <f>IF(B189=B188,AP188,AS188*AP$3)</f>
        <v>629.22</v>
      </c>
      <c r="AQ189" s="12">
        <f>INT(AP189/AQ$3)</f>
        <v>52</v>
      </c>
      <c r="AR189" s="12">
        <f>AL189*AQ189</f>
        <v>0</v>
      </c>
      <c r="AS189" s="12">
        <f>AS188+AR189</f>
        <v>20974</v>
      </c>
      <c r="AT189" s="12">
        <f>MAX(AS$4:AS189)</f>
        <v>20974</v>
      </c>
      <c r="AU189" s="8">
        <f>(AS189-AT189)/AT189</f>
        <v>0</v>
      </c>
      <c r="AW189" s="20">
        <v>104992</v>
      </c>
      <c r="AX189" s="20">
        <v>104511</v>
      </c>
      <c r="AY189" s="12">
        <f>IF(M189="long",((Q189-AW189)+N189)/10,((AW189-Q189)+N189)/10)</f>
        <v>41.9</v>
      </c>
      <c r="AZ189" s="20">
        <f>IF(AY189&gt;=(N189/10),1, )</f>
        <v>1</v>
      </c>
      <c r="BA189" s="12">
        <f>IF(AY189&gt;BA$3,BA$3,AY189*AZ189)</f>
        <v>20</v>
      </c>
      <c r="BB189" s="12">
        <f>IF(M189="long",((AX189-Q189)-N189)/10*AZ189,((Q189-AX189)-N189)/10*AZ189)</f>
        <v>6.2</v>
      </c>
      <c r="BC189" s="12">
        <f>IF(AND(BA189&lt;BA$3,BB189&gt;BC$3),BC$3,-BA189)</f>
        <v>-20</v>
      </c>
      <c r="BD189" s="12">
        <f>BD188+BC189</f>
        <v>331.70000000000005</v>
      </c>
      <c r="BE189" s="12">
        <f>BC189*I189</f>
        <v>-20</v>
      </c>
      <c r="BF189" s="12">
        <f>K189*BC189</f>
        <v>0</v>
      </c>
      <c r="BG189" s="12">
        <f>AB189*BC189</f>
        <v>0</v>
      </c>
      <c r="BH189" s="12">
        <f>BH188+BG189</f>
        <v>666.80000000000007</v>
      </c>
      <c r="BJ189" s="20">
        <f t="shared" si="21"/>
        <v>1</v>
      </c>
      <c r="BK189" s="12">
        <f t="shared" si="22"/>
        <v>-20</v>
      </c>
      <c r="BM189" s="12">
        <f t="shared" si="23"/>
        <v>9506.19</v>
      </c>
      <c r="BN189" s="12">
        <f t="shared" si="24"/>
        <v>475</v>
      </c>
      <c r="BO189" s="12">
        <f t="shared" si="25"/>
        <v>0</v>
      </c>
      <c r="BP189" s="12">
        <f t="shared" si="26"/>
        <v>95061.9</v>
      </c>
      <c r="BQ189" s="12">
        <f>MAX(BP$4:BP189)</f>
        <v>99619.5</v>
      </c>
      <c r="BR189" s="8">
        <f t="shared" si="27"/>
        <v>-4.575007905078831E-2</v>
      </c>
      <c r="BS189" s="20">
        <f t="shared" si="28"/>
        <v>0</v>
      </c>
      <c r="BT189" s="20">
        <f t="shared" si="29"/>
        <v>0</v>
      </c>
    </row>
    <row r="190" spans="1:72" x14ac:dyDescent="0.3">
      <c r="A190" s="1">
        <v>42739</v>
      </c>
      <c r="B190" s="1">
        <v>42740</v>
      </c>
      <c r="C190" s="1" t="s">
        <v>44</v>
      </c>
      <c r="D190" s="3">
        <v>205</v>
      </c>
      <c r="E190" s="3">
        <v>-200</v>
      </c>
      <c r="F190" s="3">
        <f>D190+E190</f>
        <v>5</v>
      </c>
      <c r="G190" s="20">
        <f>B190-A190</f>
        <v>1</v>
      </c>
      <c r="H190" s="3" t="s">
        <v>37</v>
      </c>
      <c r="L190" s="20">
        <f>IF(AND(F190&gt;=L$3,F190&lt;=L$4),0,1)</f>
        <v>1</v>
      </c>
      <c r="M190" s="20" t="s">
        <v>20</v>
      </c>
      <c r="N190" s="20">
        <v>8</v>
      </c>
      <c r="O190" s="20">
        <v>72940</v>
      </c>
      <c r="P190" s="20">
        <f>IF(M190="short",O190,O190+N190)</f>
        <v>72940</v>
      </c>
      <c r="Q190" s="20">
        <f>IF(M190="short",P190+Q$3,P190-Q$3)</f>
        <v>72940</v>
      </c>
      <c r="R190" s="20">
        <v>73021</v>
      </c>
      <c r="S190" s="20">
        <v>72774</v>
      </c>
      <c r="T190" s="19">
        <f>IF(M190="short",((R190-P190)+N190)/10,((P190-R190)+N190)/10)</f>
        <v>8.9</v>
      </c>
      <c r="U190" s="19">
        <f>IF(M190="long",((S190-O190)-N190)/10,((O190-S190)-N190)/10)</f>
        <v>15.8</v>
      </c>
      <c r="W190" s="19">
        <f>-T190+(Q$3/10)</f>
        <v>-8.9</v>
      </c>
      <c r="X190" s="19">
        <f>U190+(Q$3/10)</f>
        <v>15.8</v>
      </c>
      <c r="Y190" s="7">
        <f>IF(AND(M190="long",R190&lt;Q190),1, )</f>
        <v>0</v>
      </c>
      <c r="Z190" s="7">
        <f>IF(AND(M190="short",R190&gt;Q190),1, )</f>
        <v>1</v>
      </c>
      <c r="AA190" s="7">
        <f>Y190+Z190</f>
        <v>1</v>
      </c>
      <c r="AB190" s="7">
        <f>IF(OR(I190=1,K190=1),0,L190*AA190)</f>
        <v>1</v>
      </c>
      <c r="AC190" s="19">
        <f>IF(W190&lt;=-AC$3,-AC$3,0)</f>
        <v>0</v>
      </c>
      <c r="AD190" s="7">
        <f t="shared" si="20"/>
        <v>0</v>
      </c>
      <c r="AE190" s="19">
        <f>IF(AND(AC190=0,U190&gt;=AE$3-(N190/10)),0,-AC$3*AA190)</f>
        <v>-12</v>
      </c>
      <c r="AF190" s="19">
        <f>IF(AND(AC190=0,X190&gt;AF$3),AF$3*AA190,AE190*AA190)</f>
        <v>10</v>
      </c>
      <c r="AG190" s="19">
        <f>AG189+AF190</f>
        <v>164</v>
      </c>
      <c r="AH190" s="7">
        <f>IF(AF190&gt;0,1, )</f>
        <v>1</v>
      </c>
      <c r="AI190" s="19">
        <f>IF(I190=1,AF190,)</f>
        <v>0</v>
      </c>
      <c r="AJ190" s="19">
        <f>IF(K190=1,AF190, )</f>
        <v>0</v>
      </c>
      <c r="AK190" s="19">
        <f>IF(L190=1, ,AF190)</f>
        <v>0</v>
      </c>
      <c r="AL190" s="19">
        <f>AB190*AF190</f>
        <v>10</v>
      </c>
      <c r="AM190" s="19">
        <f>AM189+AL190</f>
        <v>334</v>
      </c>
      <c r="AN190" s="20">
        <f>IF(AL190&gt;0,1, )</f>
        <v>1</v>
      </c>
      <c r="AP190" s="12">
        <f>IF(B190=B189,AP189,AS189*AP$3)</f>
        <v>629.22</v>
      </c>
      <c r="AQ190" s="12">
        <f>INT(AP190/AQ$3)</f>
        <v>52</v>
      </c>
      <c r="AR190" s="12">
        <f>AL190*AQ190</f>
        <v>520</v>
      </c>
      <c r="AS190" s="12">
        <f>AS189+AR190</f>
        <v>21494</v>
      </c>
      <c r="AT190" s="12">
        <f>MAX(AS$4:AS190)</f>
        <v>21494</v>
      </c>
      <c r="AU190" s="8">
        <f>(AS190-AT190)/AT190</f>
        <v>0</v>
      </c>
      <c r="AW190" s="20">
        <v>72971</v>
      </c>
      <c r="AX190" s="20">
        <v>72855</v>
      </c>
      <c r="AY190" s="12">
        <f>IF(M190="long",((Q190-AW190)+N190)/10,((AW190-Q190)+N190)/10)</f>
        <v>3.9</v>
      </c>
      <c r="AZ190" s="20">
        <f>IF(AY190&gt;=(N190/10),1, )</f>
        <v>1</v>
      </c>
      <c r="BA190" s="12">
        <f>IF(AY190&gt;BA$3,BA$3,AY190*AZ190)</f>
        <v>3.9</v>
      </c>
      <c r="BB190" s="12">
        <f>IF(M190="long",((AX190-Q190)-N190)/10*AZ190,((Q190-AX190)-N190)/10*AZ190)</f>
        <v>7.7</v>
      </c>
      <c r="BC190" s="12">
        <f>IF(AND(BA190&lt;BA$3,BB190&gt;BC$3),BC$3,-BA190)</f>
        <v>-3.9</v>
      </c>
      <c r="BD190" s="12">
        <f>BD189+BC190</f>
        <v>327.80000000000007</v>
      </c>
      <c r="BE190" s="12">
        <f>BC190*I190</f>
        <v>0</v>
      </c>
      <c r="BF190" s="12">
        <f>K190*BC190</f>
        <v>0</v>
      </c>
      <c r="BG190" s="12">
        <f>AB190*BC190</f>
        <v>-3.9</v>
      </c>
      <c r="BH190" s="12">
        <f>BH189+BG190</f>
        <v>662.90000000000009</v>
      </c>
      <c r="BJ190" s="20">
        <f t="shared" si="21"/>
        <v>1</v>
      </c>
      <c r="BK190" s="12">
        <f t="shared" si="22"/>
        <v>-3.9</v>
      </c>
      <c r="BM190" s="12">
        <f t="shared" si="23"/>
        <v>9506.19</v>
      </c>
      <c r="BN190" s="12">
        <f t="shared" si="24"/>
        <v>475</v>
      </c>
      <c r="BO190" s="12">
        <f t="shared" si="25"/>
        <v>-1852.5</v>
      </c>
      <c r="BP190" s="12">
        <f t="shared" si="26"/>
        <v>93209.4</v>
      </c>
      <c r="BQ190" s="12">
        <f>MAX(BP$4:BP190)</f>
        <v>99619.5</v>
      </c>
      <c r="BR190" s="8">
        <f t="shared" si="27"/>
        <v>-6.4345835905620943E-2</v>
      </c>
      <c r="BS190" s="20">
        <f t="shared" si="28"/>
        <v>0</v>
      </c>
      <c r="BT190" s="20">
        <f t="shared" si="29"/>
        <v>-3.9</v>
      </c>
    </row>
    <row r="191" spans="1:72" x14ac:dyDescent="0.3">
      <c r="A191" s="1">
        <v>42740</v>
      </c>
      <c r="B191" s="1">
        <v>42740</v>
      </c>
      <c r="C191" s="1" t="s">
        <v>44</v>
      </c>
      <c r="D191" s="3">
        <v>1315</v>
      </c>
      <c r="E191" s="3">
        <v>-200</v>
      </c>
      <c r="F191" s="3">
        <f>D191+E191</f>
        <v>1115</v>
      </c>
      <c r="G191" s="20">
        <f>B191-A191</f>
        <v>0</v>
      </c>
      <c r="H191" s="3" t="s">
        <v>37</v>
      </c>
      <c r="I191" s="20">
        <v>1</v>
      </c>
      <c r="J191" s="20">
        <v>12</v>
      </c>
      <c r="L191" s="20">
        <f>IF(AND(F191&gt;=L$3,F191&lt;=L$4),0,1)</f>
        <v>1</v>
      </c>
      <c r="M191" s="20" t="s">
        <v>21</v>
      </c>
      <c r="N191" s="20">
        <v>8</v>
      </c>
      <c r="O191" s="20">
        <v>72840</v>
      </c>
      <c r="P191" s="20">
        <f>IF(M191="short",O191,O191+N191)</f>
        <v>72848</v>
      </c>
      <c r="Q191" s="20">
        <f>IF(M191="short",P191+Q$3,P191-Q$3)</f>
        <v>72848</v>
      </c>
      <c r="R191" s="20">
        <v>72828</v>
      </c>
      <c r="S191" s="20">
        <v>73560</v>
      </c>
      <c r="T191" s="19">
        <f>IF(M191="short",((R191-P191)+N191)/10,((P191-R191)+N191)/10)</f>
        <v>2.8</v>
      </c>
      <c r="U191" s="19">
        <f>IF(M191="long",((S191-O191)-N191)/10,((O191-S191)-N191)/10)</f>
        <v>71.2</v>
      </c>
      <c r="W191" s="19">
        <f>-T191+(Q$3/10)</f>
        <v>-2.8</v>
      </c>
      <c r="X191" s="19">
        <f>U191+(Q$3/10)</f>
        <v>71.2</v>
      </c>
      <c r="Y191" s="7">
        <f>IF(AND(M191="long",R191&lt;Q191),1, )</f>
        <v>1</v>
      </c>
      <c r="Z191" s="7">
        <f>IF(AND(M191="short",R191&gt;Q191),1, )</f>
        <v>0</v>
      </c>
      <c r="AA191" s="7">
        <f>Y191+Z191</f>
        <v>1</v>
      </c>
      <c r="AB191" s="7">
        <f>IF(OR(I191=1,K191=1),0,L191*AA191)</f>
        <v>0</v>
      </c>
      <c r="AC191" s="19">
        <f>IF(W191&lt;=-AC$3,-AC$3,0)</f>
        <v>0</v>
      </c>
      <c r="AD191" s="7">
        <f t="shared" si="20"/>
        <v>0</v>
      </c>
      <c r="AE191" s="19">
        <f>IF(AND(AC191=0,U191&gt;=AE$3-(N191/10)),0,-AC$3*AA191)</f>
        <v>0</v>
      </c>
      <c r="AF191" s="19">
        <f>IF(AND(AC191=0,X191&gt;AF$3),AF$3*AA191,AE191*AA191)</f>
        <v>10</v>
      </c>
      <c r="AG191" s="19">
        <f>AG190+AF191</f>
        <v>174</v>
      </c>
      <c r="AH191" s="7">
        <f>IF(AF191&gt;0,1, )</f>
        <v>1</v>
      </c>
      <c r="AI191" s="19">
        <f>IF(I191=1,AF191,)</f>
        <v>10</v>
      </c>
      <c r="AJ191" s="19">
        <f>IF(K191=1,AF191, )</f>
        <v>0</v>
      </c>
      <c r="AK191" s="19">
        <f>IF(L191=1, ,AF191)</f>
        <v>0</v>
      </c>
      <c r="AL191" s="19">
        <f>AB191*AF191</f>
        <v>0</v>
      </c>
      <c r="AM191" s="19">
        <f>AM190+AL191</f>
        <v>334</v>
      </c>
      <c r="AN191" s="20">
        <f>IF(AL191&gt;0,1, )</f>
        <v>0</v>
      </c>
      <c r="AP191" s="12">
        <f>IF(B191=B190,AP190,AS190*AP$3)</f>
        <v>629.22</v>
      </c>
      <c r="AQ191" s="12">
        <f>INT(AP191/AQ$3)</f>
        <v>52</v>
      </c>
      <c r="AR191" s="12">
        <f>AL191*AQ191</f>
        <v>0</v>
      </c>
      <c r="AS191" s="12">
        <f>AS190+AR191</f>
        <v>21494</v>
      </c>
      <c r="AT191" s="12">
        <f>MAX(AS$4:AS191)</f>
        <v>21494</v>
      </c>
      <c r="AU191" s="8">
        <f>(AS191-AT191)/AT191</f>
        <v>0</v>
      </c>
      <c r="AW191" s="20">
        <v>72828</v>
      </c>
      <c r="AX191" s="20">
        <v>73560</v>
      </c>
      <c r="AY191" s="12">
        <f>IF(M191="long",((Q191-AW191)+N191)/10,((AW191-Q191)+N191)/10)</f>
        <v>2.8</v>
      </c>
      <c r="AZ191" s="20">
        <f>IF(AY191&gt;=(N191/10),1, )</f>
        <v>1</v>
      </c>
      <c r="BA191" s="12">
        <f>IF(AY191&gt;BA$3,BA$3,AY191*AZ191)</f>
        <v>2.8</v>
      </c>
      <c r="BB191" s="12">
        <f>IF(M191="long",((AX191-Q191)-N191)/10*AZ191,((Q191-AX191)-N191)/10*AZ191)</f>
        <v>70.400000000000006</v>
      </c>
      <c r="BC191" s="12">
        <f>IF(AND(BA191&lt;BA$3,BB191&gt;BC$3),BC$3,-BA191)</f>
        <v>20</v>
      </c>
      <c r="BD191" s="12">
        <f>BD190+BC191</f>
        <v>347.80000000000007</v>
      </c>
      <c r="BE191" s="12">
        <f>BC191*I191</f>
        <v>20</v>
      </c>
      <c r="BF191" s="12">
        <f>K191*BC191</f>
        <v>0</v>
      </c>
      <c r="BG191" s="12">
        <f>AB191*BC191</f>
        <v>0</v>
      </c>
      <c r="BH191" s="12">
        <f>BH190+BG191</f>
        <v>662.90000000000009</v>
      </c>
      <c r="BJ191" s="20">
        <f t="shared" si="21"/>
        <v>0</v>
      </c>
      <c r="BK191" s="12">
        <f t="shared" si="22"/>
        <v>0</v>
      </c>
      <c r="BM191" s="12">
        <f t="shared" si="23"/>
        <v>9506.19</v>
      </c>
      <c r="BN191" s="12">
        <f t="shared" si="24"/>
        <v>475</v>
      </c>
      <c r="BO191" s="12">
        <f t="shared" si="25"/>
        <v>0</v>
      </c>
      <c r="BP191" s="12">
        <f t="shared" si="26"/>
        <v>93209.4</v>
      </c>
      <c r="BQ191" s="12">
        <f>MAX(BP$4:BP191)</f>
        <v>99619.5</v>
      </c>
      <c r="BR191" s="8">
        <f t="shared" si="27"/>
        <v>-6.4345835905620943E-2</v>
      </c>
      <c r="BS191" s="20">
        <f t="shared" si="28"/>
        <v>0</v>
      </c>
      <c r="BT191" s="20">
        <f t="shared" si="29"/>
        <v>0</v>
      </c>
    </row>
    <row r="192" spans="1:72" x14ac:dyDescent="0.3">
      <c r="A192" s="1">
        <v>42741</v>
      </c>
      <c r="B192" s="1">
        <v>42741</v>
      </c>
      <c r="C192" s="1" t="s">
        <v>45</v>
      </c>
      <c r="D192" s="3">
        <v>1330</v>
      </c>
      <c r="E192" s="3">
        <v>0</v>
      </c>
      <c r="F192" s="3">
        <f>D192+E192</f>
        <v>1330</v>
      </c>
      <c r="G192" s="20">
        <f>B192-A192</f>
        <v>0</v>
      </c>
      <c r="H192" s="3" t="s">
        <v>17</v>
      </c>
      <c r="K192" s="20">
        <v>1</v>
      </c>
      <c r="L192" s="20">
        <f>IF(AND(F192&gt;=L$3,F192&lt;=L$4),0,1)</f>
        <v>1</v>
      </c>
      <c r="M192" s="20" t="s">
        <v>21</v>
      </c>
      <c r="N192" s="20">
        <v>7</v>
      </c>
      <c r="O192" s="20">
        <v>105520</v>
      </c>
      <c r="P192" s="20">
        <f>IF(M192="short",O192,O192+N192)</f>
        <v>105527</v>
      </c>
      <c r="Q192" s="20">
        <f>IF(M192="short",P192+Q$3,P192-Q$3)</f>
        <v>105527</v>
      </c>
      <c r="R192" s="20">
        <v>105457</v>
      </c>
      <c r="S192" s="20">
        <v>105875</v>
      </c>
      <c r="T192" s="19">
        <f>IF(M192="short",((R192-P192)+N192)/10,((P192-R192)+N192)/10)</f>
        <v>7.7</v>
      </c>
      <c r="U192" s="19">
        <f>IF(M192="long",((S192-O192)-N192)/10,((O192-S192)-N192)/10)</f>
        <v>34.799999999999997</v>
      </c>
      <c r="W192" s="19">
        <f>-T192+(Q$3/10)</f>
        <v>-7.7</v>
      </c>
      <c r="X192" s="19">
        <f>U192+(Q$3/10)</f>
        <v>34.799999999999997</v>
      </c>
      <c r="Y192" s="7">
        <f>IF(AND(M192="long",R192&lt;Q192),1, )</f>
        <v>1</v>
      </c>
      <c r="Z192" s="7">
        <f>IF(AND(M192="short",R192&gt;Q192),1, )</f>
        <v>0</v>
      </c>
      <c r="AA192" s="7">
        <f>Y192+Z192</f>
        <v>1</v>
      </c>
      <c r="AB192" s="7">
        <f>IF(OR(I192=1,K192=1),0,L192*AA192)</f>
        <v>0</v>
      </c>
      <c r="AC192" s="19">
        <f>IF(W192&lt;=-AC$3,-AC$3,0)</f>
        <v>0</v>
      </c>
      <c r="AD192" s="7">
        <f t="shared" si="20"/>
        <v>1</v>
      </c>
      <c r="AE192" s="19">
        <f>IF(AND(AC192=0,U192&gt;=AE$3-(N192/10)),0,-AC$3*AA192)</f>
        <v>0</v>
      </c>
      <c r="AF192" s="19">
        <f>IF(AND(AC192=0,X192&gt;AF$3),AF$3*AA192,AE192*AA192)</f>
        <v>10</v>
      </c>
      <c r="AG192" s="19">
        <f>AG191+AF192</f>
        <v>184</v>
      </c>
      <c r="AH192" s="7">
        <f>IF(AF192&gt;0,1, )</f>
        <v>1</v>
      </c>
      <c r="AI192" s="19">
        <f>IF(I192=1,AF192,)</f>
        <v>0</v>
      </c>
      <c r="AJ192" s="19">
        <f>IF(K192=1,AF192, )</f>
        <v>10</v>
      </c>
      <c r="AK192" s="19">
        <f>IF(L192=1, ,AF192)</f>
        <v>0</v>
      </c>
      <c r="AL192" s="19">
        <f>AB192*AF192</f>
        <v>0</v>
      </c>
      <c r="AM192" s="19">
        <f>AM191+AL192</f>
        <v>334</v>
      </c>
      <c r="AN192" s="20">
        <f>IF(AL192&gt;0,1, )</f>
        <v>0</v>
      </c>
      <c r="AP192" s="12">
        <f>IF(B192=B191,AP191,AS191*AP$3)</f>
        <v>644.81999999999994</v>
      </c>
      <c r="AQ192" s="12">
        <f>INT(AP192/AQ$3)</f>
        <v>53</v>
      </c>
      <c r="AR192" s="12">
        <f>AL192*AQ192</f>
        <v>0</v>
      </c>
      <c r="AS192" s="12">
        <f>AS191+AR192</f>
        <v>21494</v>
      </c>
      <c r="AT192" s="12">
        <f>MAX(AS$4:AS192)</f>
        <v>21494</v>
      </c>
      <c r="AU192" s="8">
        <f>(AS192-AT192)/AT192</f>
        <v>0</v>
      </c>
      <c r="AW192" s="20">
        <v>105453</v>
      </c>
      <c r="AX192" s="20">
        <v>105873</v>
      </c>
      <c r="AY192" s="12">
        <f>IF(M192="long",((Q192-AW192)+N192)/10,((AW192-Q192)+N192)/10)</f>
        <v>8.1</v>
      </c>
      <c r="AZ192" s="20">
        <f>IF(AY192&gt;=(N192/10),1, )</f>
        <v>1</v>
      </c>
      <c r="BA192" s="12">
        <f>IF(AY192&gt;BA$3,BA$3,AY192*AZ192)</f>
        <v>8.1</v>
      </c>
      <c r="BB192" s="12">
        <f>IF(M192="long",((AX192-Q192)-N192)/10*AZ192,((Q192-AX192)-N192)/10*AZ192)</f>
        <v>33.9</v>
      </c>
      <c r="BC192" s="12">
        <f>IF(AND(BA192&lt;BA$3,BB192&gt;BC$3),BC$3,-BA192)</f>
        <v>20</v>
      </c>
      <c r="BD192" s="12">
        <f>BD191+BC192</f>
        <v>367.80000000000007</v>
      </c>
      <c r="BE192" s="12">
        <f>BC192*I192</f>
        <v>0</v>
      </c>
      <c r="BF192" s="12">
        <f>K192*BC192</f>
        <v>20</v>
      </c>
      <c r="BG192" s="12">
        <f>AB192*BC192</f>
        <v>0</v>
      </c>
      <c r="BH192" s="12">
        <f>BH191+BG192</f>
        <v>662.90000000000009</v>
      </c>
      <c r="BJ192" s="20">
        <f t="shared" si="21"/>
        <v>0</v>
      </c>
      <c r="BK192" s="12">
        <f t="shared" si="22"/>
        <v>0</v>
      </c>
      <c r="BM192" s="12">
        <f t="shared" si="23"/>
        <v>9320.94</v>
      </c>
      <c r="BN192" s="12">
        <f t="shared" si="24"/>
        <v>466</v>
      </c>
      <c r="BO192" s="12">
        <f t="shared" si="25"/>
        <v>0</v>
      </c>
      <c r="BP192" s="12">
        <f t="shared" si="26"/>
        <v>93209.4</v>
      </c>
      <c r="BQ192" s="12">
        <f>MAX(BP$4:BP192)</f>
        <v>99619.5</v>
      </c>
      <c r="BR192" s="8">
        <f t="shared" si="27"/>
        <v>-6.4345835905620943E-2</v>
      </c>
      <c r="BS192" s="20">
        <f t="shared" si="28"/>
        <v>0</v>
      </c>
      <c r="BT192" s="20">
        <f t="shared" si="29"/>
        <v>0</v>
      </c>
    </row>
    <row r="193" spans="1:72" x14ac:dyDescent="0.3">
      <c r="A193" s="1">
        <v>42741</v>
      </c>
      <c r="B193" s="1">
        <v>42741</v>
      </c>
      <c r="C193" s="1" t="s">
        <v>44</v>
      </c>
      <c r="D193" s="3">
        <v>1550</v>
      </c>
      <c r="E193" s="3">
        <v>-200</v>
      </c>
      <c r="F193" s="3">
        <f>D193+E193</f>
        <v>1350</v>
      </c>
      <c r="G193" s="20">
        <f>B193-A193</f>
        <v>0</v>
      </c>
      <c r="H193" s="3" t="s">
        <v>38</v>
      </c>
      <c r="K193" s="20">
        <v>1</v>
      </c>
      <c r="L193" s="20">
        <f>IF(AND(F193&gt;=L$3,F193&lt;=L$4),0,1)</f>
        <v>1</v>
      </c>
      <c r="M193" s="20" t="s">
        <v>20</v>
      </c>
      <c r="N193" s="20">
        <v>7</v>
      </c>
      <c r="O193" s="20">
        <v>116560</v>
      </c>
      <c r="P193" s="20">
        <f>IF(M193="short",O193,O193+N193)</f>
        <v>116560</v>
      </c>
      <c r="Q193" s="20">
        <f>IF(M193="short",P193+Q$3,P193-Q$3)</f>
        <v>116560</v>
      </c>
      <c r="R193" s="20">
        <v>116681</v>
      </c>
      <c r="S193" s="20">
        <v>116464</v>
      </c>
      <c r="T193" s="19">
        <f>IF(M193="short",((R193-P193)+N193)/10,((P193-R193)+N193)/10)</f>
        <v>12.8</v>
      </c>
      <c r="U193" s="19">
        <f>IF(M193="long",((S193-O193)-N193)/10,((O193-S193)-N193)/10)</f>
        <v>8.9</v>
      </c>
      <c r="W193" s="19">
        <f>-T193+(Q$3/10)</f>
        <v>-12.8</v>
      </c>
      <c r="X193" s="19">
        <f>U193+(Q$3/10)</f>
        <v>8.9</v>
      </c>
      <c r="Y193" s="7">
        <f>IF(AND(M193="long",R193&lt;Q193),1, )</f>
        <v>0</v>
      </c>
      <c r="Z193" s="7">
        <f>IF(AND(M193="short",R193&gt;Q193),1, )</f>
        <v>1</v>
      </c>
      <c r="AA193" s="7">
        <f>Y193+Z193</f>
        <v>1</v>
      </c>
      <c r="AB193" s="7">
        <f>IF(OR(I193=1,K193=1),0,L193*AA193)</f>
        <v>0</v>
      </c>
      <c r="AC193" s="19">
        <f>IF(W193&lt;=-AC$3,-AC$3,0)</f>
        <v>-12</v>
      </c>
      <c r="AD193" s="7">
        <f t="shared" si="20"/>
        <v>1</v>
      </c>
      <c r="AE193" s="19">
        <f>IF(AND(AC193=0,U193&gt;=AE$3-(N193/10)),0,-AC$3*AA193)</f>
        <v>-12</v>
      </c>
      <c r="AF193" s="19">
        <f>IF(AND(AC193=0,X193&gt;AF$3),AF$3*AA193,AE193*AA193)</f>
        <v>-12</v>
      </c>
      <c r="AG193" s="19">
        <f>AG192+AF193</f>
        <v>172</v>
      </c>
      <c r="AH193" s="7">
        <f>IF(AF193&gt;0,1, )</f>
        <v>0</v>
      </c>
      <c r="AI193" s="19">
        <f>IF(I193=1,AF193,)</f>
        <v>0</v>
      </c>
      <c r="AJ193" s="19">
        <f>IF(K193=1,AF193, )</f>
        <v>-12</v>
      </c>
      <c r="AK193" s="19">
        <f>IF(L193=1, ,AF193)</f>
        <v>0</v>
      </c>
      <c r="AL193" s="19">
        <f>AB193*AF193</f>
        <v>0</v>
      </c>
      <c r="AM193" s="19">
        <f>AM192+AL193</f>
        <v>334</v>
      </c>
      <c r="AN193" s="20">
        <f>IF(AL193&gt;0,1, )</f>
        <v>0</v>
      </c>
      <c r="AP193" s="12">
        <f>IF(B193=B192,AP192,AS192*AP$3)</f>
        <v>644.81999999999994</v>
      </c>
      <c r="AQ193" s="12">
        <f>INT(AP193/AQ$3)</f>
        <v>53</v>
      </c>
      <c r="AR193" s="12">
        <f>AL193*AQ193</f>
        <v>0</v>
      </c>
      <c r="AS193" s="12">
        <f>AS192+AR193</f>
        <v>21494</v>
      </c>
      <c r="AT193" s="12">
        <f>MAX(AS$4:AS193)</f>
        <v>21494</v>
      </c>
      <c r="AU193" s="8">
        <f>(AS193-AT193)/AT193</f>
        <v>0</v>
      </c>
      <c r="AW193" s="20">
        <v>116681</v>
      </c>
      <c r="AX193" s="20">
        <v>116464</v>
      </c>
      <c r="AY193" s="12">
        <f>IF(M193="long",((Q193-AW193)+N193)/10,((AW193-Q193)+N193)/10)</f>
        <v>12.8</v>
      </c>
      <c r="AZ193" s="20">
        <f>IF(AY193&gt;=(N193/10),1, )</f>
        <v>1</v>
      </c>
      <c r="BA193" s="12">
        <f>IF(AY193&gt;BA$3,BA$3,AY193*AZ193)</f>
        <v>12.8</v>
      </c>
      <c r="BB193" s="12">
        <f>IF(M193="long",((AX193-Q193)-N193)/10*AZ193,((Q193-AX193)-N193)/10*AZ193)</f>
        <v>8.9</v>
      </c>
      <c r="BC193" s="12">
        <f>IF(AND(BA193&lt;BA$3,BB193&gt;BC$3),BC$3,-BA193)</f>
        <v>-12.8</v>
      </c>
      <c r="BD193" s="12">
        <f>BD192+BC193</f>
        <v>355.00000000000006</v>
      </c>
      <c r="BE193" s="12">
        <f>BC193*I193</f>
        <v>0</v>
      </c>
      <c r="BF193" s="12">
        <f>K193*BC193</f>
        <v>-12.8</v>
      </c>
      <c r="BG193" s="12">
        <f>AB193*BC193</f>
        <v>0</v>
      </c>
      <c r="BH193" s="12">
        <f>BH192+BG193</f>
        <v>662.90000000000009</v>
      </c>
      <c r="BJ193" s="20">
        <f t="shared" si="21"/>
        <v>1</v>
      </c>
      <c r="BK193" s="12">
        <f t="shared" si="22"/>
        <v>-12.8</v>
      </c>
      <c r="BM193" s="12">
        <f t="shared" si="23"/>
        <v>9320.94</v>
      </c>
      <c r="BN193" s="12">
        <f t="shared" si="24"/>
        <v>466</v>
      </c>
      <c r="BO193" s="12">
        <f t="shared" si="25"/>
        <v>0</v>
      </c>
      <c r="BP193" s="12">
        <f t="shared" si="26"/>
        <v>93209.4</v>
      </c>
      <c r="BQ193" s="12">
        <f>MAX(BP$4:BP193)</f>
        <v>99619.5</v>
      </c>
      <c r="BR193" s="8">
        <f t="shared" si="27"/>
        <v>-6.4345835905620943E-2</v>
      </c>
      <c r="BS193" s="20">
        <f t="shared" si="28"/>
        <v>0</v>
      </c>
      <c r="BT193" s="20">
        <f t="shared" si="29"/>
        <v>0</v>
      </c>
    </row>
    <row r="194" spans="1:72" x14ac:dyDescent="0.3">
      <c r="A194" s="1">
        <v>42740</v>
      </c>
      <c r="B194" s="1">
        <v>42744</v>
      </c>
      <c r="C194" s="1" t="s">
        <v>44</v>
      </c>
      <c r="D194" s="3">
        <v>530</v>
      </c>
      <c r="E194" s="3">
        <v>-200</v>
      </c>
      <c r="F194" s="3">
        <f>D194+E194</f>
        <v>330</v>
      </c>
      <c r="G194" s="20">
        <f>B194-A194</f>
        <v>4</v>
      </c>
      <c r="H194" s="3" t="s">
        <v>38</v>
      </c>
      <c r="I194" s="20">
        <v>1</v>
      </c>
      <c r="J194" s="20">
        <v>16</v>
      </c>
      <c r="L194" s="20">
        <f>IF(AND(F194&gt;=L$3,F194&lt;=L$4),0,1)</f>
        <v>1</v>
      </c>
      <c r="M194" s="20" t="s">
        <v>20</v>
      </c>
      <c r="N194" s="20">
        <v>7</v>
      </c>
      <c r="O194" s="20">
        <v>117350</v>
      </c>
      <c r="P194" s="20">
        <f>IF(M194="short",O194,O194+N194)</f>
        <v>117350</v>
      </c>
      <c r="Q194" s="20">
        <f>IF(M194="short",P194+Q$3,P194-Q$3)</f>
        <v>117350</v>
      </c>
      <c r="R194" s="20">
        <v>117525</v>
      </c>
      <c r="S194" s="20">
        <v>115649</v>
      </c>
      <c r="T194" s="19">
        <f>IF(M194="short",((R194-P194)+N194)/10,((P194-R194)+N194)/10)</f>
        <v>18.2</v>
      </c>
      <c r="U194" s="19">
        <f>IF(M194="long",((S194-O194)-N194)/10,((O194-S194)-N194)/10)</f>
        <v>169.4</v>
      </c>
      <c r="W194" s="19">
        <f>-T194+(Q$3/10)</f>
        <v>-18.2</v>
      </c>
      <c r="X194" s="19">
        <f>U194+(Q$3/10)</f>
        <v>169.4</v>
      </c>
      <c r="Y194" s="7">
        <f>IF(AND(M194="long",R194&lt;Q194),1, )</f>
        <v>0</v>
      </c>
      <c r="Z194" s="7">
        <f>IF(AND(M194="short",R194&gt;Q194),1, )</f>
        <v>1</v>
      </c>
      <c r="AA194" s="7">
        <f>Y194+Z194</f>
        <v>1</v>
      </c>
      <c r="AB194" s="7">
        <f>IF(OR(I194=1,K194=1),0,L194*AA194)</f>
        <v>0</v>
      </c>
      <c r="AC194" s="19">
        <f>IF(W194&lt;=-AC$3,-AC$3,0)</f>
        <v>-12</v>
      </c>
      <c r="AD194" s="7">
        <f t="shared" si="20"/>
        <v>0</v>
      </c>
      <c r="AE194" s="19">
        <f>IF(AND(AC194=0,U194&gt;=AE$3-(N194/10)),0,-AC$3*AA194)</f>
        <v>-12</v>
      </c>
      <c r="AF194" s="19">
        <f>IF(AND(AC194=0,X194&gt;AF$3),AF$3*AA194,AE194*AA194)</f>
        <v>-12</v>
      </c>
      <c r="AG194" s="19">
        <f>AG193+AF194</f>
        <v>160</v>
      </c>
      <c r="AH194" s="7">
        <f>IF(AF194&gt;0,1, )</f>
        <v>0</v>
      </c>
      <c r="AI194" s="19">
        <f>IF(I194=1,AF194,)</f>
        <v>-12</v>
      </c>
      <c r="AJ194" s="19">
        <f>IF(K194=1,AF194, )</f>
        <v>0</v>
      </c>
      <c r="AK194" s="19">
        <f>IF(L194=1, ,AF194)</f>
        <v>0</v>
      </c>
      <c r="AL194" s="19">
        <f>AB194*AF194</f>
        <v>0</v>
      </c>
      <c r="AM194" s="19">
        <f>AM193+AL194</f>
        <v>334</v>
      </c>
      <c r="AN194" s="20">
        <f>IF(AL194&gt;0,1, )</f>
        <v>0</v>
      </c>
      <c r="AP194" s="12">
        <f>IF(B194=B193,AP193,AS193*AP$3)</f>
        <v>644.81999999999994</v>
      </c>
      <c r="AQ194" s="12">
        <f>INT(AP194/AQ$3)</f>
        <v>53</v>
      </c>
      <c r="AR194" s="12">
        <f>AL194*AQ194</f>
        <v>0</v>
      </c>
      <c r="AS194" s="12">
        <f>AS193+AR194</f>
        <v>21494</v>
      </c>
      <c r="AT194" s="12">
        <f>MAX(AS$4:AS194)</f>
        <v>21494</v>
      </c>
      <c r="AU194" s="8">
        <f>(AS194-AT194)/AT194</f>
        <v>0</v>
      </c>
      <c r="AW194" s="20">
        <v>117525</v>
      </c>
      <c r="AX194" s="20">
        <v>115191</v>
      </c>
      <c r="AY194" s="12">
        <f>IF(M194="long",((Q194-AW194)+N194)/10,((AW194-Q194)+N194)/10)</f>
        <v>18.2</v>
      </c>
      <c r="AZ194" s="20">
        <f>IF(AY194&gt;=(N194/10),1, )</f>
        <v>1</v>
      </c>
      <c r="BA194" s="12">
        <f>IF(AY194&gt;BA$3,BA$3,AY194*AZ194)</f>
        <v>18.2</v>
      </c>
      <c r="BB194" s="12">
        <f>IF(M194="long",((AX194-Q194)-N194)/10*AZ194,((Q194-AX194)-N194)/10*AZ194)</f>
        <v>215.2</v>
      </c>
      <c r="BC194" s="12">
        <f>IF(AND(BA194&lt;BA$3,BB194&gt;BC$3),BC$3,-BA194)</f>
        <v>20</v>
      </c>
      <c r="BD194" s="12">
        <f>BD193+BC194</f>
        <v>375.00000000000006</v>
      </c>
      <c r="BE194" s="12">
        <f>BC194*I194</f>
        <v>20</v>
      </c>
      <c r="BF194" s="12">
        <f>K194*BC194</f>
        <v>0</v>
      </c>
      <c r="BG194" s="12">
        <f>AB194*BC194</f>
        <v>0</v>
      </c>
      <c r="BH194" s="12">
        <f>BH193+BG194</f>
        <v>662.90000000000009</v>
      </c>
      <c r="BJ194" s="20">
        <f t="shared" si="21"/>
        <v>0</v>
      </c>
      <c r="BK194" s="12">
        <f t="shared" si="22"/>
        <v>0</v>
      </c>
      <c r="BM194" s="12">
        <f t="shared" si="23"/>
        <v>9320.94</v>
      </c>
      <c r="BN194" s="12">
        <f t="shared" si="24"/>
        <v>466</v>
      </c>
      <c r="BO194" s="12">
        <f t="shared" si="25"/>
        <v>0</v>
      </c>
      <c r="BP194" s="12">
        <f t="shared" si="26"/>
        <v>93209.4</v>
      </c>
      <c r="BQ194" s="12">
        <f>MAX(BP$4:BP194)</f>
        <v>99619.5</v>
      </c>
      <c r="BR194" s="8">
        <f t="shared" si="27"/>
        <v>-6.4345835905620943E-2</v>
      </c>
      <c r="BS194" s="20">
        <f t="shared" si="28"/>
        <v>0</v>
      </c>
      <c r="BT194" s="20">
        <f t="shared" si="29"/>
        <v>0</v>
      </c>
    </row>
    <row r="195" spans="1:72" x14ac:dyDescent="0.3">
      <c r="A195" s="1">
        <v>42744</v>
      </c>
      <c r="B195" s="1">
        <v>42744</v>
      </c>
      <c r="C195" s="1" t="s">
        <v>44</v>
      </c>
      <c r="D195" s="3">
        <v>1520</v>
      </c>
      <c r="E195" s="3">
        <v>-200</v>
      </c>
      <c r="F195" s="3">
        <f>D195+E195</f>
        <v>1320</v>
      </c>
      <c r="G195" s="20">
        <f>B195-A195</f>
        <v>0</v>
      </c>
      <c r="H195" s="3" t="s">
        <v>38</v>
      </c>
      <c r="L195" s="20">
        <f>IF(AND(F195&gt;=L$3,F195&lt;=L$4),0,1)</f>
        <v>1</v>
      </c>
      <c r="M195" s="20" t="s">
        <v>21</v>
      </c>
      <c r="N195" s="20">
        <v>7</v>
      </c>
      <c r="O195" s="20">
        <v>116490</v>
      </c>
      <c r="P195" s="20">
        <f>IF(M195="short",O195,O195+N195)</f>
        <v>116497</v>
      </c>
      <c r="Q195" s="20">
        <f>IF(M195="short",P195+Q$3,P195-Q$3)</f>
        <v>116497</v>
      </c>
      <c r="R195" s="20">
        <v>116405</v>
      </c>
      <c r="S195" s="20">
        <v>116606</v>
      </c>
      <c r="T195" s="19">
        <f>IF(M195="short",((R195-P195)+N195)/10,((P195-R195)+N195)/10)</f>
        <v>9.9</v>
      </c>
      <c r="U195" s="19">
        <f>IF(M195="long",((S195-O195)-N195)/10,((O195-S195)-N195)/10)</f>
        <v>10.9</v>
      </c>
      <c r="W195" s="19">
        <f>-T195+(Q$3/10)</f>
        <v>-9.9</v>
      </c>
      <c r="X195" s="19">
        <f>U195+(Q$3/10)</f>
        <v>10.9</v>
      </c>
      <c r="Y195" s="7">
        <f>IF(AND(M195="long",R195&lt;Q195),1, )</f>
        <v>1</v>
      </c>
      <c r="Z195" s="7">
        <f>IF(AND(M195="short",R195&gt;Q195),1, )</f>
        <v>0</v>
      </c>
      <c r="AA195" s="7">
        <f>Y195+Z195</f>
        <v>1</v>
      </c>
      <c r="AB195" s="7">
        <f>IF(OR(I195=1,K195=1),0,L195*AA195)</f>
        <v>1</v>
      </c>
      <c r="AC195" s="19">
        <f>IF(W195&lt;=-AC$3,-AC$3,0)</f>
        <v>0</v>
      </c>
      <c r="AD195" s="7">
        <f t="shared" si="20"/>
        <v>0</v>
      </c>
      <c r="AE195" s="19">
        <f>IF(AND(AC195=0,U195&gt;=AE$3-(N195/10)),0,-AC$3*AA195)</f>
        <v>-12</v>
      </c>
      <c r="AF195" s="19">
        <f>IF(AND(AC195=0,X195&gt;AF$3),AF$3*AA195,AE195*AA195)</f>
        <v>10</v>
      </c>
      <c r="AG195" s="19">
        <f>AG194+AF195</f>
        <v>170</v>
      </c>
      <c r="AH195" s="7">
        <f>IF(AF195&gt;0,1, )</f>
        <v>1</v>
      </c>
      <c r="AI195" s="19">
        <f>IF(I195=1,AF195,)</f>
        <v>0</v>
      </c>
      <c r="AJ195" s="19">
        <f>IF(K195=1,AF195, )</f>
        <v>0</v>
      </c>
      <c r="AK195" s="19">
        <f>IF(L195=1, ,AF195)</f>
        <v>0</v>
      </c>
      <c r="AL195" s="19">
        <f>AB195*AF195</f>
        <v>10</v>
      </c>
      <c r="AM195" s="19">
        <f>AM194+AL195</f>
        <v>344</v>
      </c>
      <c r="AN195" s="20">
        <f>IF(AL195&gt;0,1, )</f>
        <v>1</v>
      </c>
      <c r="AP195" s="12">
        <f>IF(B195=B194,AP194,AS194*AP$3)</f>
        <v>644.81999999999994</v>
      </c>
      <c r="AQ195" s="12">
        <f>INT(AP195/AQ$3)</f>
        <v>53</v>
      </c>
      <c r="AR195" s="12">
        <f>AL195*AQ195</f>
        <v>530</v>
      </c>
      <c r="AS195" s="12">
        <f>AS194+AR195</f>
        <v>22024</v>
      </c>
      <c r="AT195" s="12">
        <f>MAX(AS$4:AS195)</f>
        <v>22024</v>
      </c>
      <c r="AU195" s="8">
        <f>(AS195-AT195)/AT195</f>
        <v>0</v>
      </c>
      <c r="AW195" s="20">
        <v>116405</v>
      </c>
      <c r="AX195" s="20">
        <v>116606</v>
      </c>
      <c r="AY195" s="12">
        <f>IF(M195="long",((Q195-AW195)+N195)/10,((AW195-Q195)+N195)/10)</f>
        <v>9.9</v>
      </c>
      <c r="AZ195" s="20">
        <f>IF(AY195&gt;=(N195/10),1, )</f>
        <v>1</v>
      </c>
      <c r="BA195" s="12">
        <f>IF(AY195&gt;BA$3,BA$3,AY195*AZ195)</f>
        <v>9.9</v>
      </c>
      <c r="BB195" s="12">
        <f>IF(M195="long",((AX195-Q195)-N195)/10*AZ195,((Q195-AX195)-N195)/10*AZ195)</f>
        <v>10.199999999999999</v>
      </c>
      <c r="BC195" s="12">
        <f>IF(AND(BA195&lt;BA$3,BB195&gt;BC$3),BC$3,-BA195)</f>
        <v>-9.9</v>
      </c>
      <c r="BD195" s="12">
        <f>BD194+BC195</f>
        <v>365.10000000000008</v>
      </c>
      <c r="BE195" s="12">
        <f>BC195*I195</f>
        <v>0</v>
      </c>
      <c r="BF195" s="12">
        <f>K195*BC195</f>
        <v>0</v>
      </c>
      <c r="BG195" s="12">
        <f>AB195*BC195</f>
        <v>-9.9</v>
      </c>
      <c r="BH195" s="12">
        <f>BH194+BG195</f>
        <v>653.00000000000011</v>
      </c>
      <c r="BJ195" s="20">
        <f t="shared" si="21"/>
        <v>1</v>
      </c>
      <c r="BK195" s="12">
        <f t="shared" si="22"/>
        <v>-9.9</v>
      </c>
      <c r="BM195" s="12">
        <f t="shared" si="23"/>
        <v>9320.94</v>
      </c>
      <c r="BN195" s="12">
        <f t="shared" si="24"/>
        <v>466</v>
      </c>
      <c r="BO195" s="12">
        <f t="shared" si="25"/>
        <v>-4613.4000000000005</v>
      </c>
      <c r="BP195" s="12">
        <f t="shared" si="26"/>
        <v>88596</v>
      </c>
      <c r="BQ195" s="12">
        <f>MAX(BP$4:BP195)</f>
        <v>99619.5</v>
      </c>
      <c r="BR195" s="8">
        <f t="shared" si="27"/>
        <v>-0.1106560462560041</v>
      </c>
      <c r="BS195" s="20">
        <f t="shared" si="28"/>
        <v>0</v>
      </c>
      <c r="BT195" s="20">
        <f t="shared" si="29"/>
        <v>-9.9</v>
      </c>
    </row>
    <row r="196" spans="1:72" x14ac:dyDescent="0.3">
      <c r="A196" s="1">
        <v>42744</v>
      </c>
      <c r="B196" s="1">
        <v>42744</v>
      </c>
      <c r="C196" s="1" t="s">
        <v>44</v>
      </c>
      <c r="D196" s="3">
        <v>1745</v>
      </c>
      <c r="E196" s="3">
        <v>-200</v>
      </c>
      <c r="F196" s="3">
        <f>D196+E196</f>
        <v>1545</v>
      </c>
      <c r="G196" s="20">
        <f>B196-A196</f>
        <v>0</v>
      </c>
      <c r="H196" s="3" t="s">
        <v>43</v>
      </c>
      <c r="L196" s="20">
        <f>IF(AND(F196&gt;=L$3,F196&lt;=L$4),0,1)</f>
        <v>1</v>
      </c>
      <c r="M196" s="20" t="s">
        <v>21</v>
      </c>
      <c r="N196" s="20">
        <v>10</v>
      </c>
      <c r="O196" s="20">
        <v>132150</v>
      </c>
      <c r="P196" s="20">
        <f>IF(M196="short",O196,O196+N196)</f>
        <v>132160</v>
      </c>
      <c r="Q196" s="20">
        <f>IF(M196="short",P196+Q$3,P196-Q$3)</f>
        <v>132160</v>
      </c>
      <c r="R196" s="20">
        <v>131961</v>
      </c>
      <c r="S196" s="20">
        <v>132343</v>
      </c>
      <c r="T196" s="19">
        <f>IF(M196="short",((R196-P196)+N196)/10,((P196-R196)+N196)/10)</f>
        <v>20.9</v>
      </c>
      <c r="U196" s="19">
        <f>IF(M196="long",((S196-O196)-N196)/10,((O196-S196)-N196)/10)</f>
        <v>18.3</v>
      </c>
      <c r="W196" s="19">
        <f>-T196+(Q$3/10)</f>
        <v>-20.9</v>
      </c>
      <c r="X196" s="19">
        <f>U196+(Q$3/10)</f>
        <v>18.3</v>
      </c>
      <c r="Y196" s="7">
        <f>IF(AND(M196="long",R196&lt;Q196),1, )</f>
        <v>1</v>
      </c>
      <c r="Z196" s="7">
        <f>IF(AND(M196="short",R196&gt;Q196),1, )</f>
        <v>0</v>
      </c>
      <c r="AA196" s="7">
        <f>Y196+Z196</f>
        <v>1</v>
      </c>
      <c r="AB196" s="7">
        <f>IF(OR(I196=1,K196=1),0,L196*AA196)</f>
        <v>1</v>
      </c>
      <c r="AC196" s="19">
        <f>IF(W196&lt;=-AC$3,-AC$3,0)</f>
        <v>-12</v>
      </c>
      <c r="AD196" s="7">
        <f t="shared" si="20"/>
        <v>0</v>
      </c>
      <c r="AE196" s="19">
        <f>IF(AND(AC196=0,U196&gt;=AE$3-(N196/10)),0,-AC$3*AA196)</f>
        <v>-12</v>
      </c>
      <c r="AF196" s="19">
        <f>IF(AND(AC196=0,X196&gt;AF$3),AF$3*AA196,AE196*AA196)</f>
        <v>-12</v>
      </c>
      <c r="AG196" s="19">
        <f>AG195+AF196</f>
        <v>158</v>
      </c>
      <c r="AH196" s="7">
        <f>IF(AF196&gt;0,1, )</f>
        <v>0</v>
      </c>
      <c r="AI196" s="19">
        <f>IF(I196=1,AF196,)</f>
        <v>0</v>
      </c>
      <c r="AJ196" s="19">
        <f>IF(K196=1,AF196, )</f>
        <v>0</v>
      </c>
      <c r="AK196" s="19">
        <f>IF(L196=1, ,AF196)</f>
        <v>0</v>
      </c>
      <c r="AL196" s="19">
        <f>AB196*AF196</f>
        <v>-12</v>
      </c>
      <c r="AM196" s="19">
        <f>AM195+AL196</f>
        <v>332</v>
      </c>
      <c r="AN196" s="20">
        <f>IF(AL196&gt;0,1, )</f>
        <v>0</v>
      </c>
      <c r="AP196" s="12">
        <f>IF(B196=B195,AP195,AS195*AP$3)</f>
        <v>644.81999999999994</v>
      </c>
      <c r="AQ196" s="12">
        <f>INT(AP196/AQ$3)</f>
        <v>53</v>
      </c>
      <c r="AR196" s="12">
        <f>AL196*AQ196</f>
        <v>-636</v>
      </c>
      <c r="AS196" s="12">
        <f>AS195+AR196</f>
        <v>21388</v>
      </c>
      <c r="AT196" s="12">
        <f>MAX(AS$4:AS196)</f>
        <v>22024</v>
      </c>
      <c r="AU196" s="8">
        <f>(AS196-AT196)/AT196</f>
        <v>-2.8877588085724663E-2</v>
      </c>
      <c r="AW196" s="20">
        <v>132060</v>
      </c>
      <c r="AX196" s="20">
        <v>132203</v>
      </c>
      <c r="AY196" s="12">
        <f>IF(M196="long",((Q196-AW196)+N196)/10,((AW196-Q196)+N196)/10)</f>
        <v>11</v>
      </c>
      <c r="AZ196" s="20">
        <f>IF(AY196&gt;=(N196/10),1, )</f>
        <v>1</v>
      </c>
      <c r="BA196" s="12">
        <f>IF(AY196&gt;BA$3,BA$3,AY196*AZ196)</f>
        <v>11</v>
      </c>
      <c r="BB196" s="12">
        <f>IF(M196="long",((AX196-Q196)-N196)/10*AZ196,((Q196-AX196)-N196)/10*AZ196)</f>
        <v>3.3</v>
      </c>
      <c r="BC196" s="12">
        <f>IF(AND(BA196&lt;BA$3,BB196&gt;BC$3),BC$3,-BA196)</f>
        <v>-11</v>
      </c>
      <c r="BD196" s="12">
        <f>BD195+BC196</f>
        <v>354.10000000000008</v>
      </c>
      <c r="BE196" s="12">
        <f>BC196*I196</f>
        <v>0</v>
      </c>
      <c r="BF196" s="12">
        <f>K196*BC196</f>
        <v>0</v>
      </c>
      <c r="BG196" s="12">
        <f>AB196*BC196</f>
        <v>-11</v>
      </c>
      <c r="BH196" s="12">
        <f>BH195+BG196</f>
        <v>642.00000000000011</v>
      </c>
      <c r="BJ196" s="20">
        <f t="shared" si="21"/>
        <v>1</v>
      </c>
      <c r="BK196" s="12">
        <f t="shared" si="22"/>
        <v>-11</v>
      </c>
      <c r="BM196" s="12">
        <f t="shared" si="23"/>
        <v>9320.94</v>
      </c>
      <c r="BN196" s="12">
        <f t="shared" si="24"/>
        <v>466</v>
      </c>
      <c r="BO196" s="12">
        <f t="shared" si="25"/>
        <v>-5126</v>
      </c>
      <c r="BP196" s="12">
        <f t="shared" si="26"/>
        <v>83470</v>
      </c>
      <c r="BQ196" s="12">
        <f>MAX(BP$4:BP196)</f>
        <v>99619.5</v>
      </c>
      <c r="BR196" s="8">
        <f t="shared" si="27"/>
        <v>-0.16211183553420766</v>
      </c>
      <c r="BS196" s="20">
        <f t="shared" si="28"/>
        <v>0</v>
      </c>
      <c r="BT196" s="20">
        <f t="shared" si="29"/>
        <v>-11</v>
      </c>
    </row>
    <row r="197" spans="1:72" x14ac:dyDescent="0.3">
      <c r="A197" s="1">
        <v>42744</v>
      </c>
      <c r="B197" s="1">
        <v>42744</v>
      </c>
      <c r="C197" s="1" t="s">
        <v>44</v>
      </c>
      <c r="D197" s="3">
        <v>1840</v>
      </c>
      <c r="E197" s="3">
        <v>-200</v>
      </c>
      <c r="F197" s="3">
        <f>D197+E197</f>
        <v>1640</v>
      </c>
      <c r="G197" s="20">
        <f>B197-A197</f>
        <v>0</v>
      </c>
      <c r="H197" s="3" t="s">
        <v>38</v>
      </c>
      <c r="I197" s="20">
        <v>1</v>
      </c>
      <c r="J197" s="20">
        <v>40</v>
      </c>
      <c r="L197" s="20">
        <f>IF(AND(F197&gt;=L$3,F197&lt;=L$4),0,1)</f>
        <v>1</v>
      </c>
      <c r="M197" s="20" t="s">
        <v>21</v>
      </c>
      <c r="N197" s="20">
        <v>7</v>
      </c>
      <c r="O197" s="20">
        <v>116090</v>
      </c>
      <c r="P197" s="20">
        <f>IF(M197="short",O197,O197+N197)</f>
        <v>116097</v>
      </c>
      <c r="Q197" s="20">
        <f>IF(M197="short",P197+Q$3,P197-Q$3)</f>
        <v>116097</v>
      </c>
      <c r="R197" s="20">
        <v>115947</v>
      </c>
      <c r="S197" s="20">
        <v>116284</v>
      </c>
      <c r="T197" s="19">
        <f>IF(M197="short",((R197-P197)+N197)/10,((P197-R197)+N197)/10)</f>
        <v>15.7</v>
      </c>
      <c r="U197" s="19">
        <f>IF(M197="long",((S197-O197)-N197)/10,((O197-S197)-N197)/10)</f>
        <v>18.7</v>
      </c>
      <c r="W197" s="19">
        <f>-T197+(Q$3/10)</f>
        <v>-15.7</v>
      </c>
      <c r="X197" s="19">
        <f>U197+(Q$3/10)</f>
        <v>18.7</v>
      </c>
      <c r="Y197" s="7">
        <f>IF(AND(M197="long",R197&lt;Q197),1, )</f>
        <v>1</v>
      </c>
      <c r="Z197" s="7">
        <f>IF(AND(M197="short",R197&gt;Q197),1, )</f>
        <v>0</v>
      </c>
      <c r="AA197" s="7">
        <f>Y197+Z197</f>
        <v>1</v>
      </c>
      <c r="AB197" s="7">
        <f>IF(OR(I197=1,K197=1),0,L197*AA197)</f>
        <v>0</v>
      </c>
      <c r="AC197" s="19">
        <f>IF(W197&lt;=-AC$3,-AC$3,0)</f>
        <v>-12</v>
      </c>
      <c r="AD197" s="7">
        <f t="shared" si="20"/>
        <v>0</v>
      </c>
      <c r="AE197" s="19">
        <f>IF(AND(AC197=0,U197&gt;=AE$3-(N197/10)),0,-AC$3*AA197)</f>
        <v>-12</v>
      </c>
      <c r="AF197" s="19">
        <f>IF(AND(AC197=0,X197&gt;AF$3),AF$3*AA197,AE197*AA197)</f>
        <v>-12</v>
      </c>
      <c r="AG197" s="19">
        <f>AG196+AF197</f>
        <v>146</v>
      </c>
      <c r="AH197" s="7">
        <f>IF(AF197&gt;0,1, )</f>
        <v>0</v>
      </c>
      <c r="AI197" s="19">
        <f>IF(I197=1,AF197,)</f>
        <v>-12</v>
      </c>
      <c r="AJ197" s="19">
        <f>IF(K197=1,AF197, )</f>
        <v>0</v>
      </c>
      <c r="AK197" s="19">
        <f>IF(L197=1, ,AF197)</f>
        <v>0</v>
      </c>
      <c r="AL197" s="19">
        <f>AB197*AF197</f>
        <v>0</v>
      </c>
      <c r="AM197" s="19">
        <f>AM196+AL197</f>
        <v>332</v>
      </c>
      <c r="AN197" s="20">
        <f>IF(AL197&gt;0,1, )</f>
        <v>0</v>
      </c>
      <c r="AP197" s="12">
        <f>IF(B197=B196,AP196,AS196*AP$3)</f>
        <v>644.81999999999994</v>
      </c>
      <c r="AQ197" s="12">
        <f>INT(AP197/AQ$3)</f>
        <v>53</v>
      </c>
      <c r="AR197" s="12">
        <f>AL197*AQ197</f>
        <v>0</v>
      </c>
      <c r="AS197" s="12">
        <f>AS196+AR197</f>
        <v>21388</v>
      </c>
      <c r="AT197" s="12">
        <f>MAX(AS$4:AS197)</f>
        <v>22024</v>
      </c>
      <c r="AU197" s="8">
        <f>(AS197-AT197)/AT197</f>
        <v>-2.8877588085724663E-2</v>
      </c>
      <c r="AW197" s="20">
        <v>115947</v>
      </c>
      <c r="AX197" s="20">
        <v>116284</v>
      </c>
      <c r="AY197" s="12">
        <f>IF(M197="long",((Q197-AW197)+N197)/10,((AW197-Q197)+N197)/10)</f>
        <v>15.7</v>
      </c>
      <c r="AZ197" s="20">
        <f>IF(AY197&gt;=(N197/10),1, )</f>
        <v>1</v>
      </c>
      <c r="BA197" s="12">
        <f>IF(AY197&gt;BA$3,BA$3,AY197*AZ197)</f>
        <v>15.7</v>
      </c>
      <c r="BB197" s="12">
        <f>IF(M197="long",((AX197-Q197)-N197)/10*AZ197,((Q197-AX197)-N197)/10*AZ197)</f>
        <v>18</v>
      </c>
      <c r="BC197" s="12">
        <f>IF(AND(BA197&lt;BA$3,BB197&gt;BC$3),BC$3,-BA197)</f>
        <v>-15.7</v>
      </c>
      <c r="BD197" s="12">
        <f>BD196+BC197</f>
        <v>338.40000000000009</v>
      </c>
      <c r="BE197" s="12">
        <f>BC197*I197</f>
        <v>-15.7</v>
      </c>
      <c r="BF197" s="12">
        <f>K197*BC197</f>
        <v>0</v>
      </c>
      <c r="BG197" s="12">
        <f>AB197*BC197</f>
        <v>0</v>
      </c>
      <c r="BH197" s="12">
        <f>BH196+BG197</f>
        <v>642.00000000000011</v>
      </c>
      <c r="BJ197" s="20">
        <f t="shared" si="21"/>
        <v>1</v>
      </c>
      <c r="BK197" s="12">
        <f t="shared" si="22"/>
        <v>-15.7</v>
      </c>
      <c r="BM197" s="12">
        <f t="shared" si="23"/>
        <v>9320.94</v>
      </c>
      <c r="BN197" s="12">
        <f t="shared" si="24"/>
        <v>466</v>
      </c>
      <c r="BO197" s="12">
        <f t="shared" si="25"/>
        <v>0</v>
      </c>
      <c r="BP197" s="12">
        <f t="shared" si="26"/>
        <v>83470</v>
      </c>
      <c r="BQ197" s="12">
        <f>MAX(BP$4:BP197)</f>
        <v>99619.5</v>
      </c>
      <c r="BR197" s="8">
        <f t="shared" si="27"/>
        <v>-0.16211183553420766</v>
      </c>
      <c r="BS197" s="20">
        <f t="shared" si="28"/>
        <v>0</v>
      </c>
      <c r="BT197" s="20">
        <f t="shared" si="29"/>
        <v>0</v>
      </c>
    </row>
    <row r="198" spans="1:72" x14ac:dyDescent="0.3">
      <c r="A198" s="1">
        <v>42745</v>
      </c>
      <c r="B198" s="1">
        <v>42745</v>
      </c>
      <c r="C198" s="1" t="s">
        <v>45</v>
      </c>
      <c r="D198" s="3">
        <v>1200</v>
      </c>
      <c r="E198" s="3">
        <v>0</v>
      </c>
      <c r="F198" s="3">
        <f>D198+E198</f>
        <v>1200</v>
      </c>
      <c r="G198" s="20">
        <f>B198-A198</f>
        <v>0</v>
      </c>
      <c r="H198" s="3" t="s">
        <v>17</v>
      </c>
      <c r="L198" s="20">
        <f>IF(AND(F198&gt;=L$3,F198&lt;=L$4),0,1)</f>
        <v>1</v>
      </c>
      <c r="M198" s="20" t="s">
        <v>21</v>
      </c>
      <c r="N198" s="20">
        <v>7</v>
      </c>
      <c r="O198" s="20">
        <v>105680</v>
      </c>
      <c r="P198" s="20">
        <f>IF(M198="short",O198,O198+N198)</f>
        <v>105687</v>
      </c>
      <c r="Q198" s="20">
        <f>IF(M198="short",P198+Q$3,P198-Q$3)</f>
        <v>105687</v>
      </c>
      <c r="R198" s="20">
        <v>105675</v>
      </c>
      <c r="S198" s="20">
        <v>105845</v>
      </c>
      <c r="T198" s="19">
        <f>IF(M198="short",((R198-P198)+N198)/10,((P198-R198)+N198)/10)</f>
        <v>1.9</v>
      </c>
      <c r="U198" s="19">
        <f>IF(M198="long",((S198-O198)-N198)/10,((O198-S198)-N198)/10)</f>
        <v>15.8</v>
      </c>
      <c r="W198" s="19">
        <f>-T198+(Q$3/10)</f>
        <v>-1.9</v>
      </c>
      <c r="X198" s="19">
        <f>U198+(Q$3/10)</f>
        <v>15.8</v>
      </c>
      <c r="Y198" s="7">
        <f>IF(AND(M198="long",R198&lt;Q198),1, )</f>
        <v>1</v>
      </c>
      <c r="Z198" s="7">
        <f>IF(AND(M198="short",R198&gt;Q198),1, )</f>
        <v>0</v>
      </c>
      <c r="AA198" s="7">
        <f>Y198+Z198</f>
        <v>1</v>
      </c>
      <c r="AB198" s="7">
        <f>IF(OR(I198=1,K198=1),0,L198*AA198)</f>
        <v>1</v>
      </c>
      <c r="AC198" s="19">
        <f>IF(W198&lt;=-AC$3,-AC$3,0)</f>
        <v>0</v>
      </c>
      <c r="AD198" s="7">
        <f t="shared" ref="AD198:AD261" si="30">IF(AND(K198=1,AA198=1),1, )</f>
        <v>0</v>
      </c>
      <c r="AE198" s="19">
        <f>IF(AND(AC198=0,U198&gt;=AE$3-(N198/10)),0,-AC$3*AA198)</f>
        <v>-12</v>
      </c>
      <c r="AF198" s="19">
        <f>IF(AND(AC198=0,X198&gt;AF$3),AF$3*AA198,AE198*AA198)</f>
        <v>10</v>
      </c>
      <c r="AG198" s="19">
        <f>AG197+AF198</f>
        <v>156</v>
      </c>
      <c r="AH198" s="7">
        <f>IF(AF198&gt;0,1, )</f>
        <v>1</v>
      </c>
      <c r="AI198" s="19">
        <f>IF(I198=1,AF198,)</f>
        <v>0</v>
      </c>
      <c r="AJ198" s="19">
        <f>IF(K198=1,AF198, )</f>
        <v>0</v>
      </c>
      <c r="AK198" s="19">
        <f>IF(L198=1, ,AF198)</f>
        <v>0</v>
      </c>
      <c r="AL198" s="19">
        <f>AB198*AF198</f>
        <v>10</v>
      </c>
      <c r="AM198" s="19">
        <f>AM197+AL198</f>
        <v>342</v>
      </c>
      <c r="AN198" s="20">
        <f>IF(AL198&gt;0,1, )</f>
        <v>1</v>
      </c>
      <c r="AP198" s="12">
        <f>IF(B198=B197,AP197,AS197*AP$3)</f>
        <v>641.64</v>
      </c>
      <c r="AQ198" s="12">
        <f>INT(AP198/AQ$3)</f>
        <v>53</v>
      </c>
      <c r="AR198" s="12">
        <f>AL198*AQ198</f>
        <v>530</v>
      </c>
      <c r="AS198" s="12">
        <f>AS197+AR198</f>
        <v>21918</v>
      </c>
      <c r="AT198" s="12">
        <f>MAX(AS$4:AS198)</f>
        <v>22024</v>
      </c>
      <c r="AU198" s="8">
        <f>(AS198-AT198)/AT198</f>
        <v>-4.8129313476207771E-3</v>
      </c>
      <c r="AW198" s="20">
        <v>105673</v>
      </c>
      <c r="AX198" s="20">
        <v>105842</v>
      </c>
      <c r="AY198" s="12">
        <f>IF(M198="long",((Q198-AW198)+N198)/10,((AW198-Q198)+N198)/10)</f>
        <v>2.1</v>
      </c>
      <c r="AZ198" s="20">
        <f>IF(AY198&gt;=(N198/10),1, )</f>
        <v>1</v>
      </c>
      <c r="BA198" s="12">
        <f>IF(AY198&gt;BA$3,BA$3,AY198*AZ198)</f>
        <v>2.1</v>
      </c>
      <c r="BB198" s="12">
        <f>IF(M198="long",((AX198-Q198)-N198)/10*AZ198,((Q198-AX198)-N198)/10*AZ198)</f>
        <v>14.8</v>
      </c>
      <c r="BC198" s="12">
        <f>IF(AND(BA198&lt;BA$3,BB198&gt;BC$3),BC$3,-BA198)</f>
        <v>-2.1</v>
      </c>
      <c r="BD198" s="12">
        <f>BD197+BC198</f>
        <v>336.30000000000007</v>
      </c>
      <c r="BE198" s="12">
        <f>BC198*I198</f>
        <v>0</v>
      </c>
      <c r="BF198" s="12">
        <f>K198*BC198</f>
        <v>0</v>
      </c>
      <c r="BG198" s="12">
        <f>AB198*BC198</f>
        <v>-2.1</v>
      </c>
      <c r="BH198" s="12">
        <f>BH197+BG198</f>
        <v>639.90000000000009</v>
      </c>
      <c r="BJ198" s="20">
        <f t="shared" ref="BJ198:BJ261" si="31">IF(BC198&lt;0,1, )</f>
        <v>1</v>
      </c>
      <c r="BK198" s="12">
        <f t="shared" ref="BK198:BK261" si="32">IF(BC198&lt;0,BC198, )</f>
        <v>-2.1</v>
      </c>
      <c r="BM198" s="12">
        <f t="shared" ref="BM198:BM261" si="33">IF(B198=B197,BM197,BP197*BM$3)</f>
        <v>8347</v>
      </c>
      <c r="BN198" s="12">
        <f t="shared" ref="BN198:BN261" si="34">INT(BM198/BN$3)</f>
        <v>417</v>
      </c>
      <c r="BO198" s="12">
        <f t="shared" ref="BO198:BO261" si="35">BG198*BN198</f>
        <v>-875.7</v>
      </c>
      <c r="BP198" s="12">
        <f t="shared" ref="BP198:BP261" si="36">BP197+BO198</f>
        <v>82594.3</v>
      </c>
      <c r="BQ198" s="12">
        <f>MAX(BP$4:BP198)</f>
        <v>99619.5</v>
      </c>
      <c r="BR198" s="8">
        <f t="shared" ref="BR198:BR261" si="37">(BP198-BQ198)/BQ198</f>
        <v>-0.17090228318752851</v>
      </c>
      <c r="BS198" s="20">
        <f t="shared" ref="BS198:BS261" si="38">IF(BO198&gt;0,1, )</f>
        <v>0</v>
      </c>
      <c r="BT198" s="20">
        <f t="shared" ref="BT198:BT261" si="39">IF(BO198&lt;0,BG198, )</f>
        <v>-2.1</v>
      </c>
    </row>
    <row r="199" spans="1:72" x14ac:dyDescent="0.3">
      <c r="A199" s="1">
        <v>42745</v>
      </c>
      <c r="B199" s="1">
        <v>42746</v>
      </c>
      <c r="C199" s="1" t="s">
        <v>44</v>
      </c>
      <c r="D199" s="3">
        <v>435</v>
      </c>
      <c r="E199" s="3">
        <v>-200</v>
      </c>
      <c r="F199" s="3">
        <f>D199+E199</f>
        <v>235</v>
      </c>
      <c r="G199" s="20">
        <f>B199-A199</f>
        <v>1</v>
      </c>
      <c r="H199" s="3" t="s">
        <v>43</v>
      </c>
      <c r="L199" s="20">
        <f>IF(AND(F199&gt;=L$3,F199&lt;=L$4),0,1)</f>
        <v>1</v>
      </c>
      <c r="M199" s="20" t="s">
        <v>20</v>
      </c>
      <c r="N199" s="20">
        <v>10</v>
      </c>
      <c r="O199" s="20">
        <v>132510</v>
      </c>
      <c r="P199" s="20">
        <f>IF(M199="short",O199,O199+N199)</f>
        <v>132510</v>
      </c>
      <c r="Q199" s="20">
        <f>IF(M199="short",P199+Q$3,P199-Q$3)</f>
        <v>132510</v>
      </c>
      <c r="R199" s="20">
        <v>132534</v>
      </c>
      <c r="S199" s="20">
        <v>132145</v>
      </c>
      <c r="T199" s="19">
        <f>IF(M199="short",((R199-P199)+N199)/10,((P199-R199)+N199)/10)</f>
        <v>3.4</v>
      </c>
      <c r="U199" s="19">
        <f>IF(M199="long",((S199-O199)-N199)/10,((O199-S199)-N199)/10)</f>
        <v>35.5</v>
      </c>
      <c r="W199" s="19">
        <f>-T199+(Q$3/10)</f>
        <v>-3.4</v>
      </c>
      <c r="X199" s="19">
        <f>U199+(Q$3/10)</f>
        <v>35.5</v>
      </c>
      <c r="Y199" s="7">
        <f>IF(AND(M199="long",R199&lt;Q199),1, )</f>
        <v>0</v>
      </c>
      <c r="Z199" s="7">
        <f>IF(AND(M199="short",R199&gt;Q199),1, )</f>
        <v>1</v>
      </c>
      <c r="AA199" s="7">
        <f>Y199+Z199</f>
        <v>1</v>
      </c>
      <c r="AB199" s="7">
        <f>IF(OR(I199=1,K199=1),0,L199*AA199)</f>
        <v>1</v>
      </c>
      <c r="AC199" s="19">
        <f>IF(W199&lt;=-AC$3,-AC$3,0)</f>
        <v>0</v>
      </c>
      <c r="AD199" s="7">
        <f t="shared" si="30"/>
        <v>0</v>
      </c>
      <c r="AE199" s="19">
        <f>IF(AND(AC199=0,U199&gt;=AE$3-(N199/10)),0,-AC$3*AA199)</f>
        <v>0</v>
      </c>
      <c r="AF199" s="19">
        <f>IF(AND(AC199=0,X199&gt;AF$3),AF$3*AA199,AE199*AA199)</f>
        <v>10</v>
      </c>
      <c r="AG199" s="19">
        <f>AG198+AF199</f>
        <v>166</v>
      </c>
      <c r="AH199" s="7">
        <f>IF(AF199&gt;0,1, )</f>
        <v>1</v>
      </c>
      <c r="AI199" s="19">
        <f>IF(I199=1,AF199,)</f>
        <v>0</v>
      </c>
      <c r="AJ199" s="19">
        <f>IF(K199=1,AF199, )</f>
        <v>0</v>
      </c>
      <c r="AK199" s="19">
        <f>IF(L199=1, ,AF199)</f>
        <v>0</v>
      </c>
      <c r="AL199" s="19">
        <f>AB199*AF199</f>
        <v>10</v>
      </c>
      <c r="AM199" s="19">
        <f>AM198+AL199</f>
        <v>352</v>
      </c>
      <c r="AN199" s="20">
        <f>IF(AL199&gt;0,1, )</f>
        <v>1</v>
      </c>
      <c r="AP199" s="12">
        <f>IF(B199=B198,AP198,AS198*AP$3)</f>
        <v>657.54</v>
      </c>
      <c r="AQ199" s="12">
        <f>INT(AP199/AQ$3)</f>
        <v>54</v>
      </c>
      <c r="AR199" s="12">
        <f>AL199*AQ199</f>
        <v>540</v>
      </c>
      <c r="AS199" s="12">
        <f>AS198+AR199</f>
        <v>22458</v>
      </c>
      <c r="AT199" s="12">
        <f>MAX(AS$4:AS199)</f>
        <v>22458</v>
      </c>
      <c r="AU199" s="8">
        <f>(AS199-AT199)/AT199</f>
        <v>0</v>
      </c>
      <c r="AW199" s="20">
        <v>132534</v>
      </c>
      <c r="AX199" s="20">
        <v>132145</v>
      </c>
      <c r="AY199" s="12">
        <f>IF(M199="long",((Q199-AW199)+N199)/10,((AW199-Q199)+N199)/10)</f>
        <v>3.4</v>
      </c>
      <c r="AZ199" s="20">
        <f>IF(AY199&gt;=(N199/10),1, )</f>
        <v>1</v>
      </c>
      <c r="BA199" s="12">
        <f>IF(AY199&gt;BA$3,BA$3,AY199*AZ199)</f>
        <v>3.4</v>
      </c>
      <c r="BB199" s="12">
        <f>IF(M199="long",((AX199-Q199)-N199)/10*AZ199,((Q199-AX199)-N199)/10*AZ199)</f>
        <v>35.5</v>
      </c>
      <c r="BC199" s="12">
        <f>IF(AND(BA199&lt;BA$3,BB199&gt;BC$3),BC$3,-BA199)</f>
        <v>20</v>
      </c>
      <c r="BD199" s="12">
        <f>BD198+BC199</f>
        <v>356.30000000000007</v>
      </c>
      <c r="BE199" s="12">
        <f>BC199*I199</f>
        <v>0</v>
      </c>
      <c r="BF199" s="12">
        <f>K199*BC199</f>
        <v>0</v>
      </c>
      <c r="BG199" s="12">
        <f>AB199*BC199</f>
        <v>20</v>
      </c>
      <c r="BH199" s="12">
        <f>BH198+BG199</f>
        <v>659.90000000000009</v>
      </c>
      <c r="BJ199" s="20">
        <f t="shared" si="31"/>
        <v>0</v>
      </c>
      <c r="BK199" s="12">
        <f t="shared" si="32"/>
        <v>0</v>
      </c>
      <c r="BM199" s="12">
        <f t="shared" si="33"/>
        <v>8259.43</v>
      </c>
      <c r="BN199" s="12">
        <f t="shared" si="34"/>
        <v>412</v>
      </c>
      <c r="BO199" s="12">
        <f t="shared" si="35"/>
        <v>8240</v>
      </c>
      <c r="BP199" s="12">
        <f t="shared" si="36"/>
        <v>90834.3</v>
      </c>
      <c r="BQ199" s="12">
        <f>MAX(BP$4:BP199)</f>
        <v>99619.5</v>
      </c>
      <c r="BR199" s="8">
        <f t="shared" si="37"/>
        <v>-8.8187553641606284E-2</v>
      </c>
      <c r="BS199" s="20">
        <f t="shared" si="38"/>
        <v>1</v>
      </c>
      <c r="BT199" s="20">
        <f t="shared" si="39"/>
        <v>0</v>
      </c>
    </row>
    <row r="200" spans="1:72" x14ac:dyDescent="0.3">
      <c r="A200" s="1">
        <v>42745</v>
      </c>
      <c r="B200" s="1">
        <v>42746</v>
      </c>
      <c r="C200" s="1" t="s">
        <v>45</v>
      </c>
      <c r="D200" s="3">
        <v>310</v>
      </c>
      <c r="E200" s="3">
        <v>0</v>
      </c>
      <c r="F200" s="3">
        <f>D200+E200</f>
        <v>310</v>
      </c>
      <c r="G200" s="20">
        <f>B200-A200</f>
        <v>1</v>
      </c>
      <c r="H200" s="3" t="s">
        <v>17</v>
      </c>
      <c r="I200" s="20">
        <v>1</v>
      </c>
      <c r="J200" s="20">
        <v>31</v>
      </c>
      <c r="L200" s="20">
        <f>IF(AND(F200&gt;=L$3,F200&lt;=L$4),0,1)</f>
        <v>1</v>
      </c>
      <c r="M200" s="20" t="s">
        <v>21</v>
      </c>
      <c r="N200" s="20">
        <v>7</v>
      </c>
      <c r="O200" s="20">
        <v>105370</v>
      </c>
      <c r="P200" s="20">
        <f>IF(M200="short",O200,O200+N200)</f>
        <v>105377</v>
      </c>
      <c r="Q200" s="20">
        <f>IF(M200="short",P200+Q$3,P200-Q$3)</f>
        <v>105377</v>
      </c>
      <c r="R200" s="20">
        <v>105357</v>
      </c>
      <c r="S200" s="20">
        <v>105662</v>
      </c>
      <c r="T200" s="19">
        <f>IF(M200="short",((R200-P200)+N200)/10,((P200-R200)+N200)/10)</f>
        <v>2.7</v>
      </c>
      <c r="U200" s="19">
        <f>IF(M200="long",((S200-O200)-N200)/10,((O200-S200)-N200)/10)</f>
        <v>28.5</v>
      </c>
      <c r="W200" s="19">
        <f>-T200+(Q$3/10)</f>
        <v>-2.7</v>
      </c>
      <c r="X200" s="19">
        <f>U200+(Q$3/10)</f>
        <v>28.5</v>
      </c>
      <c r="Y200" s="7">
        <f>IF(AND(M200="long",R200&lt;Q200),1, )</f>
        <v>1</v>
      </c>
      <c r="Z200" s="7">
        <f>IF(AND(M200="short",R200&gt;Q200),1, )</f>
        <v>0</v>
      </c>
      <c r="AA200" s="7">
        <f>Y200+Z200</f>
        <v>1</v>
      </c>
      <c r="AB200" s="7">
        <f>IF(OR(I200=1,K200=1),0,L200*AA200)</f>
        <v>0</v>
      </c>
      <c r="AC200" s="19">
        <f>IF(W200&lt;=-AC$3,-AC$3,0)</f>
        <v>0</v>
      </c>
      <c r="AD200" s="7">
        <f t="shared" si="30"/>
        <v>0</v>
      </c>
      <c r="AE200" s="19">
        <f>IF(AND(AC200=0,U200&gt;=AE$3-(N200/10)),0,-AC$3*AA200)</f>
        <v>0</v>
      </c>
      <c r="AF200" s="19">
        <f>IF(AND(AC200=0,X200&gt;AF$3),AF$3*AA200,AE200*AA200)</f>
        <v>10</v>
      </c>
      <c r="AG200" s="19">
        <f>AG199+AF200</f>
        <v>176</v>
      </c>
      <c r="AH200" s="7">
        <f>IF(AF200&gt;0,1, )</f>
        <v>1</v>
      </c>
      <c r="AI200" s="19">
        <f>IF(I200=1,AF200,)</f>
        <v>10</v>
      </c>
      <c r="AJ200" s="19">
        <f>IF(K200=1,AF200, )</f>
        <v>0</v>
      </c>
      <c r="AK200" s="19">
        <f>IF(L200=1, ,AF200)</f>
        <v>0</v>
      </c>
      <c r="AL200" s="19">
        <f>AB200*AF200</f>
        <v>0</v>
      </c>
      <c r="AM200" s="19">
        <f>AM199+AL200</f>
        <v>352</v>
      </c>
      <c r="AN200" s="20">
        <f>IF(AL200&gt;0,1, )</f>
        <v>0</v>
      </c>
      <c r="AP200" s="12">
        <f>IF(B200=B199,AP199,AS199*AP$3)</f>
        <v>657.54</v>
      </c>
      <c r="AQ200" s="12">
        <f>INT(AP200/AQ$3)</f>
        <v>54</v>
      </c>
      <c r="AR200" s="12">
        <f>AL200*AQ200</f>
        <v>0</v>
      </c>
      <c r="AS200" s="12">
        <f>AS199+AR200</f>
        <v>22458</v>
      </c>
      <c r="AT200" s="12">
        <f>MAX(AS$4:AS200)</f>
        <v>22458</v>
      </c>
      <c r="AU200" s="8">
        <f>(AS200-AT200)/AT200</f>
        <v>0</v>
      </c>
      <c r="AW200" s="20">
        <v>105355</v>
      </c>
      <c r="AX200" s="20">
        <v>105662</v>
      </c>
      <c r="AY200" s="12">
        <f>IF(M200="long",((Q200-AW200)+N200)/10,((AW200-Q200)+N200)/10)</f>
        <v>2.9</v>
      </c>
      <c r="AZ200" s="20">
        <f>IF(AY200&gt;=(N200/10),1, )</f>
        <v>1</v>
      </c>
      <c r="BA200" s="12">
        <f>IF(AY200&gt;BA$3,BA$3,AY200*AZ200)</f>
        <v>2.9</v>
      </c>
      <c r="BB200" s="12">
        <f>IF(M200="long",((AX200-Q200)-N200)/10*AZ200,((Q200-AX200)-N200)/10*AZ200)</f>
        <v>27.8</v>
      </c>
      <c r="BC200" s="12">
        <f>IF(AND(BA200&lt;BA$3,BB200&gt;BC$3),BC$3,-BA200)</f>
        <v>20</v>
      </c>
      <c r="BD200" s="12">
        <f>BD199+BC200</f>
        <v>376.30000000000007</v>
      </c>
      <c r="BE200" s="12">
        <f>BC200*I200</f>
        <v>20</v>
      </c>
      <c r="BF200" s="12">
        <f>K200*BC200</f>
        <v>0</v>
      </c>
      <c r="BG200" s="12">
        <f>AB200*BC200</f>
        <v>0</v>
      </c>
      <c r="BH200" s="12">
        <f>BH199+BG200</f>
        <v>659.90000000000009</v>
      </c>
      <c r="BJ200" s="20">
        <f t="shared" si="31"/>
        <v>0</v>
      </c>
      <c r="BK200" s="12">
        <f t="shared" si="32"/>
        <v>0</v>
      </c>
      <c r="BM200" s="12">
        <f t="shared" si="33"/>
        <v>8259.43</v>
      </c>
      <c r="BN200" s="12">
        <f t="shared" si="34"/>
        <v>412</v>
      </c>
      <c r="BO200" s="12">
        <f t="shared" si="35"/>
        <v>0</v>
      </c>
      <c r="BP200" s="12">
        <f t="shared" si="36"/>
        <v>90834.3</v>
      </c>
      <c r="BQ200" s="12">
        <f>MAX(BP$4:BP200)</f>
        <v>99619.5</v>
      </c>
      <c r="BR200" s="8">
        <f t="shared" si="37"/>
        <v>-8.8187553641606284E-2</v>
      </c>
      <c r="BS200" s="20">
        <f t="shared" si="38"/>
        <v>0</v>
      </c>
      <c r="BT200" s="20">
        <f t="shared" si="39"/>
        <v>0</v>
      </c>
    </row>
    <row r="201" spans="1:72" x14ac:dyDescent="0.3">
      <c r="A201" s="1">
        <v>42746</v>
      </c>
      <c r="B201" s="1">
        <v>42746</v>
      </c>
      <c r="C201" s="1" t="s">
        <v>44</v>
      </c>
      <c r="D201" s="3">
        <v>1240</v>
      </c>
      <c r="E201" s="3">
        <v>-200</v>
      </c>
      <c r="F201" s="3">
        <f>D201+E201</f>
        <v>1040</v>
      </c>
      <c r="G201" s="20">
        <f>B201-A201</f>
        <v>0</v>
      </c>
      <c r="H201" s="3" t="s">
        <v>38</v>
      </c>
      <c r="L201" s="20">
        <f>IF(AND(F201&gt;=L$3,F201&lt;=L$4),0,1)</f>
        <v>1</v>
      </c>
      <c r="M201" s="20" t="s">
        <v>20</v>
      </c>
      <c r="N201" s="20">
        <v>7</v>
      </c>
      <c r="O201" s="20">
        <v>116460</v>
      </c>
      <c r="P201" s="20">
        <f>IF(M201="short",O201,O201+N201)</f>
        <v>116460</v>
      </c>
      <c r="Q201" s="20">
        <f>IF(M201="short",P201+Q$3,P201-Q$3)</f>
        <v>116460</v>
      </c>
      <c r="R201" s="20">
        <v>116455</v>
      </c>
      <c r="S201" s="20">
        <v>116053</v>
      </c>
      <c r="T201" s="19">
        <f>IF(M201="short",((R201-P201)+N201)/10,((P201-R201)+N201)/10)</f>
        <v>0.2</v>
      </c>
      <c r="U201" s="19">
        <f>IF(M201="long",((S201-O201)-N201)/10,((O201-S201)-N201)/10)</f>
        <v>40</v>
      </c>
      <c r="W201" s="19">
        <f>-T201+(Q$3/10)</f>
        <v>-0.2</v>
      </c>
      <c r="X201" s="19">
        <f>U201+(Q$3/10)</f>
        <v>40</v>
      </c>
      <c r="Y201" s="7">
        <f>IF(AND(M201="long",R201&lt;Q201),1, )</f>
        <v>0</v>
      </c>
      <c r="Z201" s="7">
        <f>IF(AND(M201="short",R201&gt;Q201),1, )</f>
        <v>0</v>
      </c>
      <c r="AA201" s="7">
        <f>Y201+Z201</f>
        <v>0</v>
      </c>
      <c r="AB201" s="7">
        <f>IF(OR(I201=1,K201=1),0,L201*AA201)</f>
        <v>0</v>
      </c>
      <c r="AC201" s="19">
        <f>IF(W201&lt;=-AC$3,-AC$3,0)</f>
        <v>0</v>
      </c>
      <c r="AD201" s="7">
        <f t="shared" si="30"/>
        <v>0</v>
      </c>
      <c r="AE201" s="19">
        <f>IF(AND(AC201=0,U201&gt;=AE$3-(N201/10)),0,-AC$3*AA201)</f>
        <v>0</v>
      </c>
      <c r="AF201" s="19">
        <f>IF(AND(AC201=0,X201&gt;AF$3),AF$3*AA201,AE201*AA201)</f>
        <v>0</v>
      </c>
      <c r="AG201" s="19">
        <f>AG200+AF201</f>
        <v>176</v>
      </c>
      <c r="AH201" s="7">
        <f>IF(AF201&gt;0,1, )</f>
        <v>0</v>
      </c>
      <c r="AI201" s="19">
        <f>IF(I201=1,AF201,)</f>
        <v>0</v>
      </c>
      <c r="AJ201" s="19">
        <f>IF(K201=1,AF201, )</f>
        <v>0</v>
      </c>
      <c r="AK201" s="19">
        <f>IF(L201=1, ,AF201)</f>
        <v>0</v>
      </c>
      <c r="AL201" s="19">
        <f>AB201*AF201</f>
        <v>0</v>
      </c>
      <c r="AM201" s="19">
        <f>AM200+AL201</f>
        <v>352</v>
      </c>
      <c r="AN201" s="20">
        <f>IF(AL201&gt;0,1, )</f>
        <v>0</v>
      </c>
      <c r="AP201" s="12">
        <f>IF(B201=B200,AP200,AS200*AP$3)</f>
        <v>657.54</v>
      </c>
      <c r="AQ201" s="12">
        <f>INT(AP201/AQ$3)</f>
        <v>54</v>
      </c>
      <c r="AR201" s="12">
        <f>AL201*AQ201</f>
        <v>0</v>
      </c>
      <c r="AS201" s="12">
        <f>AS200+AR201</f>
        <v>22458</v>
      </c>
      <c r="AT201" s="12">
        <f>MAX(AS$4:AS201)</f>
        <v>22458</v>
      </c>
      <c r="AU201" s="8">
        <f>(AS201-AT201)/AT201</f>
        <v>0</v>
      </c>
      <c r="AW201" s="20">
        <v>116455</v>
      </c>
      <c r="AX201" s="20">
        <v>116053</v>
      </c>
      <c r="AY201" s="12">
        <f>IF(M201="long",((Q201-AW201)+N201)/10,((AW201-Q201)+N201)/10)</f>
        <v>0.2</v>
      </c>
      <c r="AZ201" s="20">
        <f>IF(AY201&gt;=(N201/10),1, )</f>
        <v>0</v>
      </c>
      <c r="BA201" s="12">
        <f>IF(AY201&gt;BA$3,BA$3,AY201*AZ201)</f>
        <v>0</v>
      </c>
      <c r="BB201" s="12">
        <f>IF(M201="long",((AX201-Q201)-N201)/10*AZ201,((Q201-AX201)-N201)/10*AZ201)</f>
        <v>0</v>
      </c>
      <c r="BC201" s="12">
        <f>IF(AND(BA201&lt;BA$3,BB201&gt;BC$3),BC$3,-BA201)</f>
        <v>0</v>
      </c>
      <c r="BD201" s="12">
        <f>BD200+BC201</f>
        <v>376.30000000000007</v>
      </c>
      <c r="BE201" s="12">
        <f>BC201*I201</f>
        <v>0</v>
      </c>
      <c r="BF201" s="12">
        <f>K201*BC201</f>
        <v>0</v>
      </c>
      <c r="BG201" s="12">
        <f>AB201*BC201</f>
        <v>0</v>
      </c>
      <c r="BH201" s="12">
        <f>BH200+BG201</f>
        <v>659.90000000000009</v>
      </c>
      <c r="BJ201" s="20">
        <f t="shared" si="31"/>
        <v>0</v>
      </c>
      <c r="BK201" s="12">
        <f t="shared" si="32"/>
        <v>0</v>
      </c>
      <c r="BM201" s="12">
        <f t="shared" si="33"/>
        <v>8259.43</v>
      </c>
      <c r="BN201" s="12">
        <f t="shared" si="34"/>
        <v>412</v>
      </c>
      <c r="BO201" s="12">
        <f t="shared" si="35"/>
        <v>0</v>
      </c>
      <c r="BP201" s="12">
        <f t="shared" si="36"/>
        <v>90834.3</v>
      </c>
      <c r="BQ201" s="12">
        <f>MAX(BP$4:BP201)</f>
        <v>99619.5</v>
      </c>
      <c r="BR201" s="8">
        <f t="shared" si="37"/>
        <v>-8.8187553641606284E-2</v>
      </c>
      <c r="BS201" s="20">
        <f t="shared" si="38"/>
        <v>0</v>
      </c>
      <c r="BT201" s="20">
        <f t="shared" si="39"/>
        <v>0</v>
      </c>
    </row>
    <row r="202" spans="1:72" x14ac:dyDescent="0.3">
      <c r="A202" s="1">
        <v>42746</v>
      </c>
      <c r="B202" s="1">
        <v>42746</v>
      </c>
      <c r="C202" s="1" t="s">
        <v>44</v>
      </c>
      <c r="D202" s="3">
        <v>1700</v>
      </c>
      <c r="E202" s="3">
        <v>-200</v>
      </c>
      <c r="F202" s="3">
        <f>D202+E202</f>
        <v>1500</v>
      </c>
      <c r="G202" s="20">
        <f>B202-A202</f>
        <v>0</v>
      </c>
      <c r="H202" s="3" t="s">
        <v>37</v>
      </c>
      <c r="I202" s="20">
        <v>1</v>
      </c>
      <c r="J202" s="20">
        <v>19</v>
      </c>
      <c r="L202" s="20">
        <f>IF(AND(F202&gt;=L$3,F202&lt;=L$4),0,1)</f>
        <v>1</v>
      </c>
      <c r="M202" s="20" t="s">
        <v>21</v>
      </c>
      <c r="N202" s="20">
        <v>8</v>
      </c>
      <c r="O202" s="20">
        <v>73670</v>
      </c>
      <c r="P202" s="20">
        <f>IF(M202="short",O202,O202+N202)</f>
        <v>73678</v>
      </c>
      <c r="Q202" s="20">
        <f>IF(M202="short",P202+Q$3,P202-Q$3)</f>
        <v>73678</v>
      </c>
      <c r="R202" s="20">
        <v>73513</v>
      </c>
      <c r="S202" s="20">
        <v>74710</v>
      </c>
      <c r="T202" s="19">
        <f>IF(M202="short",((R202-P202)+N202)/10,((P202-R202)+N202)/10)</f>
        <v>17.3</v>
      </c>
      <c r="U202" s="19">
        <f>IF(M202="long",((S202-O202)-N202)/10,((O202-S202)-N202)/10)</f>
        <v>103.2</v>
      </c>
      <c r="W202" s="19">
        <f>-T202+(Q$3/10)</f>
        <v>-17.3</v>
      </c>
      <c r="X202" s="19">
        <f>U202+(Q$3/10)</f>
        <v>103.2</v>
      </c>
      <c r="Y202" s="7">
        <f>IF(AND(M202="long",R202&lt;Q202),1, )</f>
        <v>1</v>
      </c>
      <c r="Z202" s="7">
        <f>IF(AND(M202="short",R202&gt;Q202),1, )</f>
        <v>0</v>
      </c>
      <c r="AA202" s="7">
        <f>Y202+Z202</f>
        <v>1</v>
      </c>
      <c r="AB202" s="7">
        <f>IF(OR(I202=1,K202=1),0,L202*AA202)</f>
        <v>0</v>
      </c>
      <c r="AC202" s="19">
        <f>IF(W202&lt;=-AC$3,-AC$3,0)</f>
        <v>-12</v>
      </c>
      <c r="AD202" s="7">
        <f t="shared" si="30"/>
        <v>0</v>
      </c>
      <c r="AE202" s="19">
        <f>IF(AND(AC202=0,U202&gt;=AE$3-(N202/10)),0,-AC$3*AA202)</f>
        <v>-12</v>
      </c>
      <c r="AF202" s="19">
        <f>IF(AND(AC202=0,X202&gt;AF$3),AF$3*AA202,AE202*AA202)</f>
        <v>-12</v>
      </c>
      <c r="AG202" s="19">
        <f>AG201+AF202</f>
        <v>164</v>
      </c>
      <c r="AH202" s="7">
        <f>IF(AF202&gt;0,1, )</f>
        <v>0</v>
      </c>
      <c r="AI202" s="19">
        <f>IF(I202=1,AF202,)</f>
        <v>-12</v>
      </c>
      <c r="AJ202" s="19">
        <f>IF(K202=1,AF202, )</f>
        <v>0</v>
      </c>
      <c r="AK202" s="19">
        <f>IF(L202=1, ,AF202)</f>
        <v>0</v>
      </c>
      <c r="AL202" s="19">
        <f>AB202*AF202</f>
        <v>0</v>
      </c>
      <c r="AM202" s="19">
        <f>AM201+AL202</f>
        <v>352</v>
      </c>
      <c r="AN202" s="20">
        <f>IF(AL202&gt;0,1, )</f>
        <v>0</v>
      </c>
      <c r="AP202" s="12">
        <f>IF(B202=B201,AP201,AS201*AP$3)</f>
        <v>657.54</v>
      </c>
      <c r="AQ202" s="12">
        <f>INT(AP202/AQ$3)</f>
        <v>54</v>
      </c>
      <c r="AR202" s="12">
        <f>AL202*AQ202</f>
        <v>0</v>
      </c>
      <c r="AS202" s="12">
        <f>AS201+AR202</f>
        <v>22458</v>
      </c>
      <c r="AT202" s="12">
        <f>MAX(AS$4:AS202)</f>
        <v>22458</v>
      </c>
      <c r="AU202" s="8">
        <f>(AS202-AT202)/AT202</f>
        <v>0</v>
      </c>
      <c r="AW202" s="20">
        <v>73513</v>
      </c>
      <c r="AX202" s="20">
        <v>74710</v>
      </c>
      <c r="AY202" s="12">
        <f>IF(M202="long",((Q202-AW202)+N202)/10,((AW202-Q202)+N202)/10)</f>
        <v>17.3</v>
      </c>
      <c r="AZ202" s="20">
        <f>IF(AY202&gt;=(N202/10),1, )</f>
        <v>1</v>
      </c>
      <c r="BA202" s="12">
        <f>IF(AY202&gt;BA$3,BA$3,AY202*AZ202)</f>
        <v>17.3</v>
      </c>
      <c r="BB202" s="12">
        <f>IF(M202="long",((AX202-Q202)-N202)/10*AZ202,((Q202-AX202)-N202)/10*AZ202)</f>
        <v>102.4</v>
      </c>
      <c r="BC202" s="12">
        <f>IF(AND(BA202&lt;BA$3,BB202&gt;BC$3),BC$3,-BA202)</f>
        <v>20</v>
      </c>
      <c r="BD202" s="12">
        <f>BD201+BC202</f>
        <v>396.30000000000007</v>
      </c>
      <c r="BE202" s="12">
        <f>BC202*I202</f>
        <v>20</v>
      </c>
      <c r="BF202" s="12">
        <f>K202*BC202</f>
        <v>0</v>
      </c>
      <c r="BG202" s="12">
        <f>AB202*BC202</f>
        <v>0</v>
      </c>
      <c r="BH202" s="12">
        <f>BH201+BG202</f>
        <v>659.90000000000009</v>
      </c>
      <c r="BJ202" s="20">
        <f t="shared" si="31"/>
        <v>0</v>
      </c>
      <c r="BK202" s="12">
        <f t="shared" si="32"/>
        <v>0</v>
      </c>
      <c r="BM202" s="12">
        <f t="shared" si="33"/>
        <v>8259.43</v>
      </c>
      <c r="BN202" s="12">
        <f t="shared" si="34"/>
        <v>412</v>
      </c>
      <c r="BO202" s="12">
        <f t="shared" si="35"/>
        <v>0</v>
      </c>
      <c r="BP202" s="12">
        <f t="shared" si="36"/>
        <v>90834.3</v>
      </c>
      <c r="BQ202" s="12">
        <f>MAX(BP$4:BP202)</f>
        <v>99619.5</v>
      </c>
      <c r="BR202" s="8">
        <f t="shared" si="37"/>
        <v>-8.8187553641606284E-2</v>
      </c>
      <c r="BS202" s="20">
        <f t="shared" si="38"/>
        <v>0</v>
      </c>
      <c r="BT202" s="20">
        <f t="shared" si="39"/>
        <v>0</v>
      </c>
    </row>
    <row r="203" spans="1:72" x14ac:dyDescent="0.3">
      <c r="A203" s="1">
        <v>42745</v>
      </c>
      <c r="B203" s="1">
        <v>42746</v>
      </c>
      <c r="C203" s="1" t="s">
        <v>45</v>
      </c>
      <c r="D203" s="3">
        <v>1515</v>
      </c>
      <c r="E203" s="3">
        <v>0</v>
      </c>
      <c r="F203" s="3">
        <f>D203+E203</f>
        <v>1515</v>
      </c>
      <c r="G203" s="20">
        <f>B203-A203</f>
        <v>1</v>
      </c>
      <c r="H203" s="3" t="s">
        <v>17</v>
      </c>
      <c r="L203" s="20">
        <f>IF(AND(F203&gt;=L$3,F203&lt;=L$4),0,1)</f>
        <v>1</v>
      </c>
      <c r="M203" s="20" t="s">
        <v>21</v>
      </c>
      <c r="N203" s="20">
        <v>7</v>
      </c>
      <c r="O203" s="20">
        <v>104670</v>
      </c>
      <c r="P203" s="20">
        <f>IF(M203="short",O203,O203+N203)</f>
        <v>104677</v>
      </c>
      <c r="Q203" s="20">
        <f>IF(M203="short",P203+Q$3,P203-Q$3)</f>
        <v>104677</v>
      </c>
      <c r="R203" s="20">
        <v>104534</v>
      </c>
      <c r="S203" s="20">
        <v>106224</v>
      </c>
      <c r="T203" s="19">
        <f>IF(M203="short",((R203-P203)+N203)/10,((P203-R203)+N203)/10)</f>
        <v>15</v>
      </c>
      <c r="U203" s="19">
        <f>IF(M203="long",((S203-O203)-N203)/10,((O203-S203)-N203)/10)</f>
        <v>154.69999999999999</v>
      </c>
      <c r="W203" s="19">
        <f>-T203+(Q$3/10)</f>
        <v>-15</v>
      </c>
      <c r="X203" s="19">
        <f>U203+(Q$3/10)</f>
        <v>154.69999999999999</v>
      </c>
      <c r="Y203" s="7">
        <f>IF(AND(M203="long",R203&lt;Q203),1, )</f>
        <v>1</v>
      </c>
      <c r="Z203" s="7">
        <f>IF(AND(M203="short",R203&gt;Q203),1, )</f>
        <v>0</v>
      </c>
      <c r="AA203" s="7">
        <f>Y203+Z203</f>
        <v>1</v>
      </c>
      <c r="AB203" s="7">
        <f>IF(OR(I203=1,K203=1),0,L203*AA203)</f>
        <v>1</v>
      </c>
      <c r="AC203" s="19">
        <f>IF(W203&lt;=-AC$3,-AC$3,0)</f>
        <v>-12</v>
      </c>
      <c r="AD203" s="7">
        <f t="shared" si="30"/>
        <v>0</v>
      </c>
      <c r="AE203" s="19">
        <f>IF(AND(AC203=0,U203&gt;=AE$3-(N203/10)),0,-AC$3*AA203)</f>
        <v>-12</v>
      </c>
      <c r="AF203" s="19">
        <f>IF(AND(AC203=0,X203&gt;AF$3),AF$3*AA203,AE203*AA203)</f>
        <v>-12</v>
      </c>
      <c r="AG203" s="19">
        <f>AG202+AF203</f>
        <v>152</v>
      </c>
      <c r="AH203" s="7">
        <f>IF(AF203&gt;0,1, )</f>
        <v>0</v>
      </c>
      <c r="AI203" s="19">
        <f>IF(I203=1,AF203,)</f>
        <v>0</v>
      </c>
      <c r="AJ203" s="19">
        <f>IF(K203=1,AF203, )</f>
        <v>0</v>
      </c>
      <c r="AK203" s="19">
        <f>IF(L203=1, ,AF203)</f>
        <v>0</v>
      </c>
      <c r="AL203" s="19">
        <f>AB203*AF203</f>
        <v>-12</v>
      </c>
      <c r="AM203" s="19">
        <f>AM202+AL203</f>
        <v>340</v>
      </c>
      <c r="AN203" s="20">
        <f>IF(AL203&gt;0,1, )</f>
        <v>0</v>
      </c>
      <c r="AP203" s="12">
        <f>IF(B203=B202,AP202,AS202*AP$3)</f>
        <v>657.54</v>
      </c>
      <c r="AQ203" s="12">
        <f>INT(AP203/AQ$3)</f>
        <v>54</v>
      </c>
      <c r="AR203" s="12">
        <f>AL203*AQ203</f>
        <v>-648</v>
      </c>
      <c r="AS203" s="12">
        <f>AS202+AR203</f>
        <v>21810</v>
      </c>
      <c r="AT203" s="12">
        <f>MAX(AS$4:AS203)</f>
        <v>22458</v>
      </c>
      <c r="AU203" s="8">
        <f>(AS203-AT203)/AT203</f>
        <v>-2.8853860539674057E-2</v>
      </c>
      <c r="AW203" s="20">
        <v>104530</v>
      </c>
      <c r="AX203" s="20">
        <v>106222</v>
      </c>
      <c r="AY203" s="12">
        <f>IF(M203="long",((Q203-AW203)+N203)/10,((AW203-Q203)+N203)/10)</f>
        <v>15.4</v>
      </c>
      <c r="AZ203" s="20">
        <f>IF(AY203&gt;=(N203/10),1, )</f>
        <v>1</v>
      </c>
      <c r="BA203" s="12">
        <f>IF(AY203&gt;BA$3,BA$3,AY203*AZ203)</f>
        <v>15.4</v>
      </c>
      <c r="BB203" s="12">
        <f>IF(M203="long",((AX203-Q203)-N203)/10*AZ203,((Q203-AX203)-N203)/10*AZ203)</f>
        <v>153.80000000000001</v>
      </c>
      <c r="BC203" s="12">
        <f>IF(AND(BA203&lt;BA$3,BB203&gt;BC$3),BC$3,-BA203)</f>
        <v>20</v>
      </c>
      <c r="BD203" s="12">
        <f>BD202+BC203</f>
        <v>416.30000000000007</v>
      </c>
      <c r="BE203" s="12">
        <f>BC203*I203</f>
        <v>0</v>
      </c>
      <c r="BF203" s="12">
        <f>K203*BC203</f>
        <v>0</v>
      </c>
      <c r="BG203" s="12">
        <f>AB203*BC203</f>
        <v>20</v>
      </c>
      <c r="BH203" s="12">
        <f>BH202+BG203</f>
        <v>679.90000000000009</v>
      </c>
      <c r="BJ203" s="20">
        <f t="shared" si="31"/>
        <v>0</v>
      </c>
      <c r="BK203" s="12">
        <f t="shared" si="32"/>
        <v>0</v>
      </c>
      <c r="BM203" s="12">
        <f t="shared" si="33"/>
        <v>8259.43</v>
      </c>
      <c r="BN203" s="12">
        <f t="shared" si="34"/>
        <v>412</v>
      </c>
      <c r="BO203" s="12">
        <f t="shared" si="35"/>
        <v>8240</v>
      </c>
      <c r="BP203" s="12">
        <f t="shared" si="36"/>
        <v>99074.3</v>
      </c>
      <c r="BQ203" s="12">
        <f>MAX(BP$4:BP203)</f>
        <v>99619.5</v>
      </c>
      <c r="BR203" s="8">
        <f t="shared" si="37"/>
        <v>-5.4728240956840486E-3</v>
      </c>
      <c r="BS203" s="20">
        <f t="shared" si="38"/>
        <v>1</v>
      </c>
      <c r="BT203" s="20">
        <f t="shared" si="39"/>
        <v>0</v>
      </c>
    </row>
    <row r="204" spans="1:72" x14ac:dyDescent="0.3">
      <c r="A204" s="1">
        <v>42746</v>
      </c>
      <c r="B204" s="1">
        <v>42746</v>
      </c>
      <c r="C204" s="1" t="s">
        <v>44</v>
      </c>
      <c r="D204" s="3">
        <v>1730</v>
      </c>
      <c r="E204" s="3">
        <v>-200</v>
      </c>
      <c r="F204" s="3">
        <f>D204+E204</f>
        <v>1530</v>
      </c>
      <c r="G204" s="20">
        <f>B204-A204</f>
        <v>0</v>
      </c>
      <c r="H204" s="3" t="s">
        <v>43</v>
      </c>
      <c r="K204" s="20">
        <v>1</v>
      </c>
      <c r="L204" s="20">
        <f>IF(AND(F204&gt;=L$3,F204&lt;=L$4),0,1)</f>
        <v>1</v>
      </c>
      <c r="M204" s="20" t="s">
        <v>20</v>
      </c>
      <c r="N204" s="20">
        <v>10</v>
      </c>
      <c r="O204" s="20">
        <v>132940</v>
      </c>
      <c r="P204" s="20">
        <f>IF(M204="short",O204,O204+N204)</f>
        <v>132940</v>
      </c>
      <c r="Q204" s="20">
        <f>IF(M204="short",P204+Q$3,P204-Q$3)</f>
        <v>132940</v>
      </c>
      <c r="R204" s="20">
        <v>132933</v>
      </c>
      <c r="S204" s="20">
        <v>131185</v>
      </c>
      <c r="T204" s="19">
        <f>IF(M204="short",((R204-P204)+N204)/10,((P204-R204)+N204)/10)</f>
        <v>0.3</v>
      </c>
      <c r="U204" s="19">
        <f>IF(M204="long",((S204-O204)-N204)/10,((O204-S204)-N204)/10)</f>
        <v>174.5</v>
      </c>
      <c r="W204" s="19">
        <f>-T204+(Q$3/10)</f>
        <v>-0.3</v>
      </c>
      <c r="X204" s="19">
        <f>U204+(Q$3/10)</f>
        <v>174.5</v>
      </c>
      <c r="Y204" s="7">
        <f>IF(AND(M204="long",R204&lt;Q204),1, )</f>
        <v>0</v>
      </c>
      <c r="Z204" s="7">
        <f>IF(AND(M204="short",R204&gt;Q204),1, )</f>
        <v>0</v>
      </c>
      <c r="AA204" s="7">
        <f>Y204+Z204</f>
        <v>0</v>
      </c>
      <c r="AB204" s="7">
        <f>IF(OR(I204=1,K204=1),0,L204*AA204)</f>
        <v>0</v>
      </c>
      <c r="AC204" s="19">
        <f>IF(W204&lt;=-AC$3,-AC$3,0)</f>
        <v>0</v>
      </c>
      <c r="AD204" s="7">
        <f t="shared" si="30"/>
        <v>0</v>
      </c>
      <c r="AE204" s="19">
        <f>IF(AND(AC204=0,U204&gt;=AE$3-(N204/10)),0,-AC$3*AA204)</f>
        <v>0</v>
      </c>
      <c r="AF204" s="19">
        <f>IF(AND(AC204=0,X204&gt;AF$3),AF$3*AA204,AE204*AA204)</f>
        <v>0</v>
      </c>
      <c r="AG204" s="19">
        <f>AG203+AF204</f>
        <v>152</v>
      </c>
      <c r="AH204" s="7">
        <f>IF(AF204&gt;0,1, )</f>
        <v>0</v>
      </c>
      <c r="AI204" s="19">
        <f>IF(I204=1,AF204,)</f>
        <v>0</v>
      </c>
      <c r="AJ204" s="19">
        <f>IF(K204=1,AF204, )</f>
        <v>0</v>
      </c>
      <c r="AK204" s="19">
        <f>IF(L204=1, ,AF204)</f>
        <v>0</v>
      </c>
      <c r="AL204" s="19">
        <f>AB204*AF204</f>
        <v>0</v>
      </c>
      <c r="AM204" s="19">
        <f>AM203+AL204</f>
        <v>340</v>
      </c>
      <c r="AN204" s="20">
        <f>IF(AL204&gt;0,1, )</f>
        <v>0</v>
      </c>
      <c r="AP204" s="12">
        <f>IF(B204=B203,AP203,AS203*AP$3)</f>
        <v>657.54</v>
      </c>
      <c r="AQ204" s="12">
        <f>INT(AP204/AQ$3)</f>
        <v>54</v>
      </c>
      <c r="AR204" s="12">
        <f>AL204*AQ204</f>
        <v>0</v>
      </c>
      <c r="AS204" s="12">
        <f>AS203+AR204</f>
        <v>21810</v>
      </c>
      <c r="AT204" s="12">
        <f>MAX(AS$4:AS204)</f>
        <v>22458</v>
      </c>
      <c r="AU204" s="8">
        <f>(AS204-AT204)/AT204</f>
        <v>-2.8853860539674057E-2</v>
      </c>
      <c r="AW204" s="20">
        <v>132933</v>
      </c>
      <c r="AX204" s="20">
        <v>131185</v>
      </c>
      <c r="AY204" s="12">
        <f>IF(M204="long",((Q204-AW204)+N204)/10,((AW204-Q204)+N204)/10)</f>
        <v>0.3</v>
      </c>
      <c r="AZ204" s="20">
        <f>IF(AY204&gt;=(N204/10),1, )</f>
        <v>0</v>
      </c>
      <c r="BA204" s="12">
        <f>IF(AY204&gt;BA$3,BA$3,AY204*AZ204)</f>
        <v>0</v>
      </c>
      <c r="BB204" s="12">
        <f>IF(M204="long",((AX204-Q204)-N204)/10*AZ204,((Q204-AX204)-N204)/10*AZ204)</f>
        <v>0</v>
      </c>
      <c r="BC204" s="12">
        <f>IF(AND(BA204&lt;BA$3,BB204&gt;BC$3),BC$3,-BA204)</f>
        <v>0</v>
      </c>
      <c r="BD204" s="12">
        <f>BD203+BC204</f>
        <v>416.30000000000007</v>
      </c>
      <c r="BE204" s="12">
        <f>BC204*I204</f>
        <v>0</v>
      </c>
      <c r="BF204" s="12">
        <f>K204*BC204</f>
        <v>0</v>
      </c>
      <c r="BG204" s="12">
        <f>AB204*BC204</f>
        <v>0</v>
      </c>
      <c r="BH204" s="12">
        <f>BH203+BG204</f>
        <v>679.90000000000009</v>
      </c>
      <c r="BJ204" s="20">
        <f t="shared" si="31"/>
        <v>0</v>
      </c>
      <c r="BK204" s="12">
        <f t="shared" si="32"/>
        <v>0</v>
      </c>
      <c r="BM204" s="12">
        <f t="shared" si="33"/>
        <v>8259.43</v>
      </c>
      <c r="BN204" s="12">
        <f t="shared" si="34"/>
        <v>412</v>
      </c>
      <c r="BO204" s="12">
        <f t="shared" si="35"/>
        <v>0</v>
      </c>
      <c r="BP204" s="12">
        <f t="shared" si="36"/>
        <v>99074.3</v>
      </c>
      <c r="BQ204" s="12">
        <f>MAX(BP$4:BP204)</f>
        <v>99619.5</v>
      </c>
      <c r="BR204" s="8">
        <f t="shared" si="37"/>
        <v>-5.4728240956840486E-3</v>
      </c>
      <c r="BS204" s="20">
        <f t="shared" si="38"/>
        <v>0</v>
      </c>
      <c r="BT204" s="20">
        <f t="shared" si="39"/>
        <v>0</v>
      </c>
    </row>
    <row r="205" spans="1:72" x14ac:dyDescent="0.3">
      <c r="A205" s="1">
        <v>42747</v>
      </c>
      <c r="B205" s="1">
        <v>42748</v>
      </c>
      <c r="C205" s="1" t="s">
        <v>44</v>
      </c>
      <c r="D205" s="3">
        <v>255</v>
      </c>
      <c r="E205" s="3">
        <v>-200</v>
      </c>
      <c r="F205" s="3">
        <f>D205+E205</f>
        <v>55</v>
      </c>
      <c r="G205" s="20">
        <f>B205-A205</f>
        <v>1</v>
      </c>
      <c r="H205" s="3" t="s">
        <v>38</v>
      </c>
      <c r="K205" s="20">
        <v>1</v>
      </c>
      <c r="L205" s="20">
        <f>IF(AND(F205&gt;=L$3,F205&lt;=L$4),0,1)</f>
        <v>1</v>
      </c>
      <c r="M205" s="20" t="s">
        <v>20</v>
      </c>
      <c r="N205" s="20">
        <v>7</v>
      </c>
      <c r="O205" s="20">
        <v>115060</v>
      </c>
      <c r="P205" s="20">
        <f>IF(M205="short",O205,O205+N205)</f>
        <v>115060</v>
      </c>
      <c r="Q205" s="20">
        <f>IF(M205="short",P205+Q$3,P205-Q$3)</f>
        <v>115060</v>
      </c>
      <c r="R205" s="20">
        <v>115108</v>
      </c>
      <c r="S205" s="20">
        <v>114809</v>
      </c>
      <c r="T205" s="19">
        <f>IF(M205="short",((R205-P205)+N205)/10,((P205-R205)+N205)/10)</f>
        <v>5.5</v>
      </c>
      <c r="U205" s="19">
        <f>IF(M205="long",((S205-O205)-N205)/10,((O205-S205)-N205)/10)</f>
        <v>24.4</v>
      </c>
      <c r="W205" s="19">
        <f>-T205+(Q$3/10)</f>
        <v>-5.5</v>
      </c>
      <c r="X205" s="19">
        <f>U205+(Q$3/10)</f>
        <v>24.4</v>
      </c>
      <c r="Y205" s="7">
        <f>IF(AND(M205="long",R205&lt;Q205),1, )</f>
        <v>0</v>
      </c>
      <c r="Z205" s="7">
        <f>IF(AND(M205="short",R205&gt;Q205),1, )</f>
        <v>1</v>
      </c>
      <c r="AA205" s="7">
        <f>Y205+Z205</f>
        <v>1</v>
      </c>
      <c r="AB205" s="7">
        <f>IF(OR(I205=1,K205=1),0,L205*AA205)</f>
        <v>0</v>
      </c>
      <c r="AC205" s="19">
        <f>IF(W205&lt;=-AC$3,-AC$3,0)</f>
        <v>0</v>
      </c>
      <c r="AD205" s="7">
        <f t="shared" si="30"/>
        <v>1</v>
      </c>
      <c r="AE205" s="19">
        <f>IF(AND(AC205=0,U205&gt;=AE$3-(N205/10)),0,-AC$3*AA205)</f>
        <v>0</v>
      </c>
      <c r="AF205" s="19">
        <f>IF(AND(AC205=0,X205&gt;AF$3),AF$3*AA205,AE205*AA205)</f>
        <v>10</v>
      </c>
      <c r="AG205" s="19">
        <f>AG204+AF205</f>
        <v>162</v>
      </c>
      <c r="AH205" s="7">
        <f>IF(AF205&gt;0,1, )</f>
        <v>1</v>
      </c>
      <c r="AI205" s="19">
        <f>IF(I205=1,AF205,)</f>
        <v>0</v>
      </c>
      <c r="AJ205" s="19">
        <f>IF(K205=1,AF205, )</f>
        <v>10</v>
      </c>
      <c r="AK205" s="19">
        <f>IF(L205=1, ,AF205)</f>
        <v>0</v>
      </c>
      <c r="AL205" s="19">
        <f>AB205*AF205</f>
        <v>0</v>
      </c>
      <c r="AM205" s="19">
        <f>AM204+AL205</f>
        <v>340</v>
      </c>
      <c r="AN205" s="20">
        <f>IF(AL205&gt;0,1, )</f>
        <v>0</v>
      </c>
      <c r="AP205" s="12">
        <f>IF(B205=B204,AP204,AS204*AP$3)</f>
        <v>654.29999999999995</v>
      </c>
      <c r="AQ205" s="12">
        <f>INT(AP205/AQ$3)</f>
        <v>54</v>
      </c>
      <c r="AR205" s="12">
        <f>AL205*AQ205</f>
        <v>0</v>
      </c>
      <c r="AS205" s="12">
        <f>AS204+AR205</f>
        <v>21810</v>
      </c>
      <c r="AT205" s="12">
        <f>MAX(AS$4:AS205)</f>
        <v>22458</v>
      </c>
      <c r="AU205" s="8">
        <f>(AS205-AT205)/AT205</f>
        <v>-2.8853860539674057E-2</v>
      </c>
      <c r="AW205" s="20">
        <v>115108</v>
      </c>
      <c r="AX205" s="20">
        <v>114809</v>
      </c>
      <c r="AY205" s="12">
        <f>IF(M205="long",((Q205-AW205)+N205)/10,((AW205-Q205)+N205)/10)</f>
        <v>5.5</v>
      </c>
      <c r="AZ205" s="20">
        <f>IF(AY205&gt;=(N205/10),1, )</f>
        <v>1</v>
      </c>
      <c r="BA205" s="12">
        <f>IF(AY205&gt;BA$3,BA$3,AY205*AZ205)</f>
        <v>5.5</v>
      </c>
      <c r="BB205" s="12">
        <f>IF(M205="long",((AX205-Q205)-N205)/10*AZ205,((Q205-AX205)-N205)/10*AZ205)</f>
        <v>24.4</v>
      </c>
      <c r="BC205" s="12">
        <f>IF(AND(BA205&lt;BA$3,BB205&gt;BC$3),BC$3,-BA205)</f>
        <v>20</v>
      </c>
      <c r="BD205" s="12">
        <f>BD204+BC205</f>
        <v>436.30000000000007</v>
      </c>
      <c r="BE205" s="12">
        <f>BC205*I205</f>
        <v>0</v>
      </c>
      <c r="BF205" s="12">
        <f>K205*BC205</f>
        <v>20</v>
      </c>
      <c r="BG205" s="12">
        <f>AB205*BC205</f>
        <v>0</v>
      </c>
      <c r="BH205" s="12">
        <f>BH204+BG205</f>
        <v>679.90000000000009</v>
      </c>
      <c r="BJ205" s="20">
        <f t="shared" si="31"/>
        <v>0</v>
      </c>
      <c r="BK205" s="12">
        <f t="shared" si="32"/>
        <v>0</v>
      </c>
      <c r="BM205" s="12">
        <f t="shared" si="33"/>
        <v>9907.43</v>
      </c>
      <c r="BN205" s="12">
        <f t="shared" si="34"/>
        <v>495</v>
      </c>
      <c r="BO205" s="12">
        <f t="shared" si="35"/>
        <v>0</v>
      </c>
      <c r="BP205" s="12">
        <f t="shared" si="36"/>
        <v>99074.3</v>
      </c>
      <c r="BQ205" s="12">
        <f>MAX(BP$4:BP205)</f>
        <v>99619.5</v>
      </c>
      <c r="BR205" s="8">
        <f t="shared" si="37"/>
        <v>-5.4728240956840486E-3</v>
      </c>
      <c r="BS205" s="20">
        <f t="shared" si="38"/>
        <v>0</v>
      </c>
      <c r="BT205" s="20">
        <f t="shared" si="39"/>
        <v>0</v>
      </c>
    </row>
    <row r="206" spans="1:72" x14ac:dyDescent="0.3">
      <c r="A206" s="1">
        <v>42747</v>
      </c>
      <c r="B206" s="1">
        <v>42748</v>
      </c>
      <c r="C206" s="1" t="s">
        <v>45</v>
      </c>
      <c r="D206" s="3">
        <v>255</v>
      </c>
      <c r="E206" s="3">
        <v>0</v>
      </c>
      <c r="F206" s="3">
        <f>D206+E206</f>
        <v>255</v>
      </c>
      <c r="G206" s="20">
        <f>B206-A206</f>
        <v>1</v>
      </c>
      <c r="H206" s="3" t="s">
        <v>17</v>
      </c>
      <c r="I206" s="20">
        <v>1</v>
      </c>
      <c r="J206" s="20">
        <v>66</v>
      </c>
      <c r="L206" s="20">
        <f>IF(AND(F206&gt;=L$3,F206&lt;=L$4),0,1)</f>
        <v>1</v>
      </c>
      <c r="M206" s="20" t="s">
        <v>21</v>
      </c>
      <c r="N206" s="20">
        <v>7</v>
      </c>
      <c r="O206" s="20">
        <v>106030</v>
      </c>
      <c r="P206" s="20">
        <f>IF(M206="short",O206,O206+N206)</f>
        <v>106037</v>
      </c>
      <c r="Q206" s="20">
        <f>IF(M206="short",P206+Q$3,P206-Q$3)</f>
        <v>106037</v>
      </c>
      <c r="R206" s="20">
        <v>106030</v>
      </c>
      <c r="S206" s="20">
        <v>106740</v>
      </c>
      <c r="T206" s="19">
        <f>IF(M206="short",((R206-P206)+N206)/10,((P206-R206)+N206)/10)</f>
        <v>1.4</v>
      </c>
      <c r="U206" s="19">
        <f>IF(M206="long",((S206-O206)-N206)/10,((O206-S206)-N206)/10)</f>
        <v>70.3</v>
      </c>
      <c r="W206" s="19">
        <f>-T206+(Q$3/10)</f>
        <v>-1.4</v>
      </c>
      <c r="X206" s="19">
        <f>U206+(Q$3/10)</f>
        <v>70.3</v>
      </c>
      <c r="Y206" s="7">
        <f>IF(AND(M206="long",R206&lt;Q206),1, )</f>
        <v>1</v>
      </c>
      <c r="Z206" s="7">
        <f>IF(AND(M206="short",R206&gt;Q206),1, )</f>
        <v>0</v>
      </c>
      <c r="AA206" s="7">
        <f>Y206+Z206</f>
        <v>1</v>
      </c>
      <c r="AB206" s="7">
        <f>IF(OR(I206=1,K206=1),0,L206*AA206)</f>
        <v>0</v>
      </c>
      <c r="AC206" s="19">
        <f>IF(W206&lt;=-AC$3,-AC$3,0)</f>
        <v>0</v>
      </c>
      <c r="AD206" s="7">
        <f t="shared" si="30"/>
        <v>0</v>
      </c>
      <c r="AE206" s="19">
        <f>IF(AND(AC206=0,U206&gt;=AE$3-(N206/10)),0,-AC$3*AA206)</f>
        <v>0</v>
      </c>
      <c r="AF206" s="19">
        <f>IF(AND(AC206=0,X206&gt;AF$3),AF$3*AA206,AE206*AA206)</f>
        <v>10</v>
      </c>
      <c r="AG206" s="19">
        <f>AG205+AF206</f>
        <v>172</v>
      </c>
      <c r="AH206" s="7">
        <f>IF(AF206&gt;0,1, )</f>
        <v>1</v>
      </c>
      <c r="AI206" s="19">
        <f>IF(I206=1,AF206,)</f>
        <v>10</v>
      </c>
      <c r="AJ206" s="19">
        <f>IF(K206=1,AF206, )</f>
        <v>0</v>
      </c>
      <c r="AK206" s="19">
        <f>IF(L206=1, ,AF206)</f>
        <v>0</v>
      </c>
      <c r="AL206" s="19">
        <f>AB206*AF206</f>
        <v>0</v>
      </c>
      <c r="AM206" s="19">
        <f>AM205+AL206</f>
        <v>340</v>
      </c>
      <c r="AN206" s="20">
        <f>IF(AL206&gt;0,1, )</f>
        <v>0</v>
      </c>
      <c r="AP206" s="12">
        <f>IF(B206=B205,AP205,AS205*AP$3)</f>
        <v>654.29999999999995</v>
      </c>
      <c r="AQ206" s="12">
        <f>INT(AP206/AQ$3)</f>
        <v>54</v>
      </c>
      <c r="AR206" s="12">
        <f>AL206*AQ206</f>
        <v>0</v>
      </c>
      <c r="AS206" s="12">
        <f>AS205+AR206</f>
        <v>21810</v>
      </c>
      <c r="AT206" s="12">
        <f>MAX(AS$4:AS206)</f>
        <v>22458</v>
      </c>
      <c r="AU206" s="8">
        <f>(AS206-AT206)/AT206</f>
        <v>-2.8853860539674057E-2</v>
      </c>
      <c r="AW206" s="20">
        <v>106030</v>
      </c>
      <c r="AX206" s="20">
        <v>106729</v>
      </c>
      <c r="AY206" s="12">
        <f>IF(M206="long",((Q206-AW206)+N206)/10,((AW206-Q206)+N206)/10)</f>
        <v>1.4</v>
      </c>
      <c r="AZ206" s="20">
        <f>IF(AY206&gt;=(N206/10),1, )</f>
        <v>1</v>
      </c>
      <c r="BA206" s="12">
        <f>IF(AY206&gt;BA$3,BA$3,AY206*AZ206)</f>
        <v>1.4</v>
      </c>
      <c r="BB206" s="12">
        <f>IF(M206="long",((AX206-Q206)-N206)/10*AZ206,((Q206-AX206)-N206)/10*AZ206)</f>
        <v>68.5</v>
      </c>
      <c r="BC206" s="12">
        <f>IF(AND(BA206&lt;BA$3,BB206&gt;BC$3),BC$3,-BA206)</f>
        <v>20</v>
      </c>
      <c r="BD206" s="12">
        <f>BD205+BC206</f>
        <v>456.30000000000007</v>
      </c>
      <c r="BE206" s="12">
        <f>BC206*I206</f>
        <v>20</v>
      </c>
      <c r="BF206" s="12">
        <f>K206*BC206</f>
        <v>0</v>
      </c>
      <c r="BG206" s="12">
        <f>AB206*BC206</f>
        <v>0</v>
      </c>
      <c r="BH206" s="12">
        <f>BH205+BG206</f>
        <v>679.90000000000009</v>
      </c>
      <c r="BJ206" s="20">
        <f t="shared" si="31"/>
        <v>0</v>
      </c>
      <c r="BK206" s="12">
        <f t="shared" si="32"/>
        <v>0</v>
      </c>
      <c r="BM206" s="12">
        <f t="shared" si="33"/>
        <v>9907.43</v>
      </c>
      <c r="BN206" s="12">
        <f t="shared" si="34"/>
        <v>495</v>
      </c>
      <c r="BO206" s="12">
        <f t="shared" si="35"/>
        <v>0</v>
      </c>
      <c r="BP206" s="12">
        <f t="shared" si="36"/>
        <v>99074.3</v>
      </c>
      <c r="BQ206" s="12">
        <f>MAX(BP$4:BP206)</f>
        <v>99619.5</v>
      </c>
      <c r="BR206" s="8">
        <f t="shared" si="37"/>
        <v>-5.4728240956840486E-3</v>
      </c>
      <c r="BS206" s="20">
        <f t="shared" si="38"/>
        <v>0</v>
      </c>
      <c r="BT206" s="20">
        <f t="shared" si="39"/>
        <v>0</v>
      </c>
    </row>
    <row r="207" spans="1:72" x14ac:dyDescent="0.3">
      <c r="A207" s="1">
        <v>42748</v>
      </c>
      <c r="B207" s="1">
        <v>42748</v>
      </c>
      <c r="C207" s="1" t="s">
        <v>45</v>
      </c>
      <c r="D207" s="3">
        <v>1120</v>
      </c>
      <c r="E207" s="3">
        <v>0</v>
      </c>
      <c r="F207" s="3">
        <f>D207+E207</f>
        <v>1120</v>
      </c>
      <c r="G207" s="20">
        <f>B207-A207</f>
        <v>0</v>
      </c>
      <c r="H207" s="3" t="s">
        <v>17</v>
      </c>
      <c r="I207" s="20">
        <v>1</v>
      </c>
      <c r="J207" s="20">
        <v>11</v>
      </c>
      <c r="L207" s="20">
        <f>IF(AND(F207&gt;=L$3,F207&lt;=L$4),0,1)</f>
        <v>1</v>
      </c>
      <c r="M207" s="20" t="s">
        <v>20</v>
      </c>
      <c r="N207" s="20">
        <v>7</v>
      </c>
      <c r="O207" s="20">
        <v>106590</v>
      </c>
      <c r="P207" s="20">
        <f>IF(M207="short",O207,O207+N207)</f>
        <v>106590</v>
      </c>
      <c r="Q207" s="20">
        <f>IF(M207="short",P207+Q$3,P207-Q$3)</f>
        <v>106590</v>
      </c>
      <c r="R207" s="20">
        <v>106582</v>
      </c>
      <c r="S207" s="20">
        <v>106431</v>
      </c>
      <c r="T207" s="19">
        <f>IF(M207="short",((R207-P207)+N207)/10,((P207-R207)+N207)/10)</f>
        <v>-0.1</v>
      </c>
      <c r="U207" s="19">
        <f>IF(M207="long",((S207-O207)-N207)/10,((O207-S207)-N207)/10)</f>
        <v>15.2</v>
      </c>
      <c r="W207" s="19">
        <f>-T207+(Q$3/10)</f>
        <v>0.1</v>
      </c>
      <c r="X207" s="19">
        <f>U207+(Q$3/10)</f>
        <v>15.2</v>
      </c>
      <c r="Y207" s="7">
        <f>IF(AND(M207="long",R207&lt;Q207),1, )</f>
        <v>0</v>
      </c>
      <c r="Z207" s="7">
        <f>IF(AND(M207="short",R207&gt;Q207),1, )</f>
        <v>0</v>
      </c>
      <c r="AA207" s="7">
        <f>Y207+Z207</f>
        <v>0</v>
      </c>
      <c r="AB207" s="7">
        <f>IF(OR(I207=1,K207=1),0,L207*AA207)</f>
        <v>0</v>
      </c>
      <c r="AC207" s="19">
        <f>IF(W207&lt;=-AC$3,-AC$3,0)</f>
        <v>0</v>
      </c>
      <c r="AD207" s="7">
        <f t="shared" si="30"/>
        <v>0</v>
      </c>
      <c r="AE207" s="19">
        <f>IF(AND(AC207=0,U207&gt;=AE$3-(N207/10)),0,-AC$3*AA207)</f>
        <v>0</v>
      </c>
      <c r="AF207" s="19">
        <f>IF(AND(AC207=0,X207&gt;AF$3),AF$3*AA207,AE207*AA207)</f>
        <v>0</v>
      </c>
      <c r="AG207" s="19">
        <f>AG206+AF207</f>
        <v>172</v>
      </c>
      <c r="AH207" s="7">
        <f>IF(AF207&gt;0,1, )</f>
        <v>0</v>
      </c>
      <c r="AI207" s="19">
        <f>IF(I207=1,AF207,)</f>
        <v>0</v>
      </c>
      <c r="AJ207" s="19">
        <f>IF(K207=1,AF207, )</f>
        <v>0</v>
      </c>
      <c r="AK207" s="19">
        <f>IF(L207=1, ,AF207)</f>
        <v>0</v>
      </c>
      <c r="AL207" s="19">
        <f>AB207*AF207</f>
        <v>0</v>
      </c>
      <c r="AM207" s="19">
        <f>AM206+AL207</f>
        <v>340</v>
      </c>
      <c r="AN207" s="20">
        <f>IF(AL207&gt;0,1, )</f>
        <v>0</v>
      </c>
      <c r="AP207" s="12">
        <f>IF(B207=B206,AP206,AS206*AP$3)</f>
        <v>654.29999999999995</v>
      </c>
      <c r="AQ207" s="12">
        <f>INT(AP207/AQ$3)</f>
        <v>54</v>
      </c>
      <c r="AR207" s="12">
        <f>AL207*AQ207</f>
        <v>0</v>
      </c>
      <c r="AS207" s="12">
        <f>AS206+AR207</f>
        <v>21810</v>
      </c>
      <c r="AT207" s="12">
        <f>MAX(AS$4:AS207)</f>
        <v>22458</v>
      </c>
      <c r="AU207" s="8">
        <f>(AS207-AT207)/AT207</f>
        <v>-2.8853860539674057E-2</v>
      </c>
      <c r="AW207" s="20">
        <v>106729</v>
      </c>
      <c r="AX207" s="20">
        <v>105955</v>
      </c>
      <c r="AY207" s="12">
        <f>IF(M207="long",((Q207-AW207)+N207)/10,((AW207-Q207)+N207)/10)</f>
        <v>14.6</v>
      </c>
      <c r="AZ207" s="20">
        <f>IF(AY207&gt;=(N207/10),1, )</f>
        <v>1</v>
      </c>
      <c r="BA207" s="12">
        <f>IF(AY207&gt;BA$3,BA$3,AY207*AZ207)</f>
        <v>14.6</v>
      </c>
      <c r="BB207" s="12">
        <f>IF(M207="long",((AX207-Q207)-N207)/10*AZ207,((Q207-AX207)-N207)/10*AZ207)</f>
        <v>62.8</v>
      </c>
      <c r="BC207" s="12">
        <f>IF(AND(BA207&lt;BA$3,BB207&gt;BC$3),BC$3,-BA207)</f>
        <v>20</v>
      </c>
      <c r="BD207" s="12">
        <f>BD206+BC207</f>
        <v>476.30000000000007</v>
      </c>
      <c r="BE207" s="12">
        <f>BC207*I207</f>
        <v>20</v>
      </c>
      <c r="BF207" s="12">
        <f>K207*BC207</f>
        <v>0</v>
      </c>
      <c r="BG207" s="12">
        <f>AB207*BC207</f>
        <v>0</v>
      </c>
      <c r="BH207" s="12">
        <f>BH206+BG207</f>
        <v>679.90000000000009</v>
      </c>
      <c r="BJ207" s="20">
        <f t="shared" si="31"/>
        <v>0</v>
      </c>
      <c r="BK207" s="12">
        <f t="shared" si="32"/>
        <v>0</v>
      </c>
      <c r="BM207" s="12">
        <f t="shared" si="33"/>
        <v>9907.43</v>
      </c>
      <c r="BN207" s="12">
        <f t="shared" si="34"/>
        <v>495</v>
      </c>
      <c r="BO207" s="12">
        <f t="shared" si="35"/>
        <v>0</v>
      </c>
      <c r="BP207" s="12">
        <f t="shared" si="36"/>
        <v>99074.3</v>
      </c>
      <c r="BQ207" s="12">
        <f>MAX(BP$4:BP207)</f>
        <v>99619.5</v>
      </c>
      <c r="BR207" s="8">
        <f t="shared" si="37"/>
        <v>-5.4728240956840486E-3</v>
      </c>
      <c r="BS207" s="20">
        <f t="shared" si="38"/>
        <v>0</v>
      </c>
      <c r="BT207" s="20">
        <f t="shared" si="39"/>
        <v>0</v>
      </c>
    </row>
    <row r="208" spans="1:72" x14ac:dyDescent="0.3">
      <c r="A208" s="1">
        <v>42748</v>
      </c>
      <c r="B208" s="1">
        <v>42748</v>
      </c>
      <c r="C208" s="1" t="s">
        <v>44</v>
      </c>
      <c r="D208" s="3">
        <v>1520</v>
      </c>
      <c r="E208" s="3">
        <v>-200</v>
      </c>
      <c r="F208" s="3">
        <f>D208+E208</f>
        <v>1320</v>
      </c>
      <c r="G208" s="20">
        <f>B208-A208</f>
        <v>0</v>
      </c>
      <c r="H208" s="3" t="s">
        <v>38</v>
      </c>
      <c r="K208" s="20">
        <v>1</v>
      </c>
      <c r="L208" s="20">
        <f>IF(AND(F208&gt;=L$3,F208&lt;=L$4),0,1)</f>
        <v>1</v>
      </c>
      <c r="M208" s="20" t="s">
        <v>21</v>
      </c>
      <c r="N208" s="20">
        <v>7</v>
      </c>
      <c r="O208" s="20">
        <v>114280</v>
      </c>
      <c r="P208" s="20">
        <f>IF(M208="short",O208,O208+N208)</f>
        <v>114287</v>
      </c>
      <c r="Q208" s="20">
        <f>IF(M208="short",P208+Q$3,P208-Q$3)</f>
        <v>114287</v>
      </c>
      <c r="R208" s="20">
        <v>114256</v>
      </c>
      <c r="S208" s="20">
        <v>114412</v>
      </c>
      <c r="T208" s="19">
        <f>IF(M208="short",((R208-P208)+N208)/10,((P208-R208)+N208)/10)</f>
        <v>3.8</v>
      </c>
      <c r="U208" s="19">
        <f>IF(M208="long",((S208-O208)-N208)/10,((O208-S208)-N208)/10)</f>
        <v>12.5</v>
      </c>
      <c r="W208" s="19">
        <f>-T208+(Q$3/10)</f>
        <v>-3.8</v>
      </c>
      <c r="X208" s="19">
        <f>U208+(Q$3/10)</f>
        <v>12.5</v>
      </c>
      <c r="Y208" s="7">
        <f>IF(AND(M208="long",R208&lt;Q208),1, )</f>
        <v>1</v>
      </c>
      <c r="Z208" s="7">
        <f>IF(AND(M208="short",R208&gt;Q208),1, )</f>
        <v>0</v>
      </c>
      <c r="AA208" s="7">
        <f>Y208+Z208</f>
        <v>1</v>
      </c>
      <c r="AB208" s="7">
        <f>IF(OR(I208=1,K208=1),0,L208*AA208)</f>
        <v>0</v>
      </c>
      <c r="AC208" s="19">
        <f>IF(W208&lt;=-AC$3,-AC$3,0)</f>
        <v>0</v>
      </c>
      <c r="AD208" s="7">
        <f t="shared" si="30"/>
        <v>1</v>
      </c>
      <c r="AE208" s="19">
        <f>IF(AND(AC208=0,U208&gt;=AE$3-(N208/10)),0,-AC$3*AA208)</f>
        <v>-12</v>
      </c>
      <c r="AF208" s="19">
        <f>IF(AND(AC208=0,X208&gt;AF$3),AF$3*AA208,AE208*AA208)</f>
        <v>10</v>
      </c>
      <c r="AG208" s="19">
        <f>AG207+AF208</f>
        <v>182</v>
      </c>
      <c r="AH208" s="7">
        <f>IF(AF208&gt;0,1, )</f>
        <v>1</v>
      </c>
      <c r="AI208" s="19">
        <f>IF(I208=1,AF208,)</f>
        <v>0</v>
      </c>
      <c r="AJ208" s="19">
        <f>IF(K208=1,AF208, )</f>
        <v>10</v>
      </c>
      <c r="AK208" s="19">
        <f>IF(L208=1, ,AF208)</f>
        <v>0</v>
      </c>
      <c r="AL208" s="19">
        <f>AB208*AF208</f>
        <v>0</v>
      </c>
      <c r="AM208" s="19">
        <f>AM207+AL208</f>
        <v>340</v>
      </c>
      <c r="AN208" s="20">
        <f>IF(AL208&gt;0,1, )</f>
        <v>0</v>
      </c>
      <c r="AP208" s="12">
        <f>IF(B208=B207,AP207,AS207*AP$3)</f>
        <v>654.29999999999995</v>
      </c>
      <c r="AQ208" s="12">
        <f>INT(AP208/AQ$3)</f>
        <v>54</v>
      </c>
      <c r="AR208" s="12">
        <f>AL208*AQ208</f>
        <v>0</v>
      </c>
      <c r="AS208" s="12">
        <f>AS207+AR208</f>
        <v>21810</v>
      </c>
      <c r="AT208" s="12">
        <f>MAX(AS$4:AS208)</f>
        <v>22458</v>
      </c>
      <c r="AU208" s="8">
        <f>(AS208-AT208)/AT208</f>
        <v>-2.8853860539674057E-2</v>
      </c>
      <c r="AW208" s="20">
        <v>114256</v>
      </c>
      <c r="AX208" s="20">
        <v>114412</v>
      </c>
      <c r="AY208" s="12">
        <f>IF(M208="long",((Q208-AW208)+N208)/10,((AW208-Q208)+N208)/10)</f>
        <v>3.8</v>
      </c>
      <c r="AZ208" s="20">
        <f>IF(AY208&gt;=(N208/10),1, )</f>
        <v>1</v>
      </c>
      <c r="BA208" s="12">
        <f>IF(AY208&gt;BA$3,BA$3,AY208*AZ208)</f>
        <v>3.8</v>
      </c>
      <c r="BB208" s="12">
        <f>IF(M208="long",((AX208-Q208)-N208)/10*AZ208,((Q208-AX208)-N208)/10*AZ208)</f>
        <v>11.8</v>
      </c>
      <c r="BC208" s="12">
        <f>IF(AND(BA208&lt;BA$3,BB208&gt;BC$3),BC$3,-BA208)</f>
        <v>-3.8</v>
      </c>
      <c r="BD208" s="12">
        <f>BD207+BC208</f>
        <v>472.50000000000006</v>
      </c>
      <c r="BE208" s="12">
        <f>BC208*I208</f>
        <v>0</v>
      </c>
      <c r="BF208" s="12">
        <f>K208*BC208</f>
        <v>-3.8</v>
      </c>
      <c r="BG208" s="12">
        <f>AB208*BC208</f>
        <v>0</v>
      </c>
      <c r="BH208" s="12">
        <f>BH207+BG208</f>
        <v>679.90000000000009</v>
      </c>
      <c r="BJ208" s="20">
        <f t="shared" si="31"/>
        <v>1</v>
      </c>
      <c r="BK208" s="12">
        <f t="shared" si="32"/>
        <v>-3.8</v>
      </c>
      <c r="BM208" s="12">
        <f t="shared" si="33"/>
        <v>9907.43</v>
      </c>
      <c r="BN208" s="12">
        <f t="shared" si="34"/>
        <v>495</v>
      </c>
      <c r="BO208" s="12">
        <f t="shared" si="35"/>
        <v>0</v>
      </c>
      <c r="BP208" s="12">
        <f t="shared" si="36"/>
        <v>99074.3</v>
      </c>
      <c r="BQ208" s="12">
        <f>MAX(BP$4:BP208)</f>
        <v>99619.5</v>
      </c>
      <c r="BR208" s="8">
        <f t="shared" si="37"/>
        <v>-5.4728240956840486E-3</v>
      </c>
      <c r="BS208" s="20">
        <f t="shared" si="38"/>
        <v>0</v>
      </c>
      <c r="BT208" s="20">
        <f t="shared" si="39"/>
        <v>0</v>
      </c>
    </row>
    <row r="209" spans="1:72" x14ac:dyDescent="0.3">
      <c r="A209" s="1">
        <v>42748</v>
      </c>
      <c r="B209" s="1">
        <v>42748</v>
      </c>
      <c r="C209" s="1" t="s">
        <v>44</v>
      </c>
      <c r="D209" s="3">
        <v>1615</v>
      </c>
      <c r="E209" s="3">
        <v>-200</v>
      </c>
      <c r="F209" s="3">
        <f>D209+E209</f>
        <v>1415</v>
      </c>
      <c r="G209" s="20">
        <f>B209-A209</f>
        <v>0</v>
      </c>
      <c r="H209" s="3" t="s">
        <v>37</v>
      </c>
      <c r="L209" s="20">
        <f>IF(AND(F209&gt;=L$3,F209&lt;=L$4),0,1)</f>
        <v>1</v>
      </c>
      <c r="M209" s="20" t="s">
        <v>21</v>
      </c>
      <c r="N209" s="20">
        <v>8</v>
      </c>
      <c r="O209" s="20">
        <v>74630</v>
      </c>
      <c r="P209" s="20">
        <f>IF(M209="short",O209,O209+N209)</f>
        <v>74638</v>
      </c>
      <c r="Q209" s="20">
        <f>IF(M209="short",P209+Q$3,P209-Q$3)</f>
        <v>74638</v>
      </c>
      <c r="R209" s="20">
        <v>74484</v>
      </c>
      <c r="S209" s="20">
        <v>75039</v>
      </c>
      <c r="T209" s="19">
        <f>IF(M209="short",((R209-P209)+N209)/10,((P209-R209)+N209)/10)</f>
        <v>16.2</v>
      </c>
      <c r="U209" s="19">
        <f>IF(M209="long",((S209-O209)-N209)/10,((O209-S209)-N209)/10)</f>
        <v>40.1</v>
      </c>
      <c r="W209" s="19">
        <f>-T209+(Q$3/10)</f>
        <v>-16.2</v>
      </c>
      <c r="X209" s="19">
        <f>U209+(Q$3/10)</f>
        <v>40.1</v>
      </c>
      <c r="Y209" s="7">
        <f>IF(AND(M209="long",R209&lt;Q209),1, )</f>
        <v>1</v>
      </c>
      <c r="Z209" s="7">
        <f>IF(AND(M209="short",R209&gt;Q209),1, )</f>
        <v>0</v>
      </c>
      <c r="AA209" s="7">
        <f>Y209+Z209</f>
        <v>1</v>
      </c>
      <c r="AB209" s="7">
        <f>IF(OR(I209=1,K209=1),0,L209*AA209)</f>
        <v>1</v>
      </c>
      <c r="AC209" s="19">
        <f>IF(W209&lt;=-AC$3,-AC$3,0)</f>
        <v>-12</v>
      </c>
      <c r="AD209" s="7">
        <f t="shared" si="30"/>
        <v>0</v>
      </c>
      <c r="AE209" s="19">
        <f>IF(AND(AC209=0,U209&gt;=AE$3-(N209/10)),0,-AC$3*AA209)</f>
        <v>-12</v>
      </c>
      <c r="AF209" s="19">
        <f>IF(AND(AC209=0,X209&gt;AF$3),AF$3*AA209,AE209*AA209)</f>
        <v>-12</v>
      </c>
      <c r="AG209" s="19">
        <f>AG208+AF209</f>
        <v>170</v>
      </c>
      <c r="AH209" s="7">
        <f>IF(AF209&gt;0,1, )</f>
        <v>0</v>
      </c>
      <c r="AI209" s="19">
        <f>IF(I209=1,AF209,)</f>
        <v>0</v>
      </c>
      <c r="AJ209" s="19">
        <f>IF(K209=1,AF209, )</f>
        <v>0</v>
      </c>
      <c r="AK209" s="19">
        <f>IF(L209=1, ,AF209)</f>
        <v>0</v>
      </c>
      <c r="AL209" s="19">
        <f>AB209*AF209</f>
        <v>-12</v>
      </c>
      <c r="AM209" s="19">
        <f>AM208+AL209</f>
        <v>328</v>
      </c>
      <c r="AN209" s="20">
        <f>IF(AL209&gt;0,1, )</f>
        <v>0</v>
      </c>
      <c r="AP209" s="12">
        <f>IF(B209=B208,AP208,AS208*AP$3)</f>
        <v>654.29999999999995</v>
      </c>
      <c r="AQ209" s="12">
        <f>INT(AP209/AQ$3)</f>
        <v>54</v>
      </c>
      <c r="AR209" s="12">
        <f>AL209*AQ209</f>
        <v>-648</v>
      </c>
      <c r="AS209" s="12">
        <f>AS208+AR209</f>
        <v>21162</v>
      </c>
      <c r="AT209" s="12">
        <f>MAX(AS$4:AS209)</f>
        <v>22458</v>
      </c>
      <c r="AU209" s="8">
        <f>(AS209-AT209)/AT209</f>
        <v>-5.7707721079348115E-2</v>
      </c>
      <c r="AW209" s="20">
        <v>74615</v>
      </c>
      <c r="AX209" s="20">
        <v>74679</v>
      </c>
      <c r="AY209" s="12">
        <f>IF(M209="long",((Q209-AW209)+N209)/10,((AW209-Q209)+N209)/10)</f>
        <v>3.1</v>
      </c>
      <c r="AZ209" s="20">
        <f>IF(AY209&gt;=(N209/10),1, )</f>
        <v>1</v>
      </c>
      <c r="BA209" s="12">
        <f>IF(AY209&gt;BA$3,BA$3,AY209*AZ209)</f>
        <v>3.1</v>
      </c>
      <c r="BB209" s="12">
        <f>IF(M209="long",((AX209-Q209)-N209)/10*AZ209,((Q209-AX209)-N209)/10*AZ209)</f>
        <v>3.3</v>
      </c>
      <c r="BC209" s="12">
        <f>IF(AND(BA209&lt;BA$3,BB209&gt;BC$3),BC$3,-BA209)</f>
        <v>-3.1</v>
      </c>
      <c r="BD209" s="12">
        <f>BD208+BC209</f>
        <v>469.40000000000003</v>
      </c>
      <c r="BE209" s="12">
        <f>BC209*I209</f>
        <v>0</v>
      </c>
      <c r="BF209" s="12">
        <f>K209*BC209</f>
        <v>0</v>
      </c>
      <c r="BG209" s="12">
        <f>AB209*BC209</f>
        <v>-3.1</v>
      </c>
      <c r="BH209" s="12">
        <f>BH208+BG209</f>
        <v>676.80000000000007</v>
      </c>
      <c r="BJ209" s="20">
        <f t="shared" si="31"/>
        <v>1</v>
      </c>
      <c r="BK209" s="12">
        <f t="shared" si="32"/>
        <v>-3.1</v>
      </c>
      <c r="BM209" s="12">
        <f t="shared" si="33"/>
        <v>9907.43</v>
      </c>
      <c r="BN209" s="12">
        <f t="shared" si="34"/>
        <v>495</v>
      </c>
      <c r="BO209" s="12">
        <f t="shared" si="35"/>
        <v>-1534.5</v>
      </c>
      <c r="BP209" s="12">
        <f t="shared" si="36"/>
        <v>97539.8</v>
      </c>
      <c r="BQ209" s="12">
        <f>MAX(BP$4:BP209)</f>
        <v>99619.5</v>
      </c>
      <c r="BR209" s="8">
        <f t="shared" si="37"/>
        <v>-2.0876434834545415E-2</v>
      </c>
      <c r="BS209" s="20">
        <f t="shared" si="38"/>
        <v>0</v>
      </c>
      <c r="BT209" s="20">
        <f t="shared" si="39"/>
        <v>-3.1</v>
      </c>
    </row>
    <row r="210" spans="1:72" x14ac:dyDescent="0.3">
      <c r="A210" s="1">
        <v>42748</v>
      </c>
      <c r="B210" s="1">
        <v>42751</v>
      </c>
      <c r="C210" s="1" t="s">
        <v>44</v>
      </c>
      <c r="D210" s="3">
        <v>430</v>
      </c>
      <c r="E210" s="3">
        <v>-200</v>
      </c>
      <c r="F210" s="3">
        <f>D210+E210</f>
        <v>230</v>
      </c>
      <c r="G210" s="20">
        <f>B210-A210</f>
        <v>3</v>
      </c>
      <c r="H210" s="3" t="s">
        <v>38</v>
      </c>
      <c r="I210" s="20">
        <v>1</v>
      </c>
      <c r="J210" s="20">
        <v>35</v>
      </c>
      <c r="L210" s="20">
        <f>IF(AND(F210&gt;=L$3,F210&lt;=L$4),0,1)</f>
        <v>1</v>
      </c>
      <c r="M210" s="20" t="s">
        <v>21</v>
      </c>
      <c r="N210" s="20">
        <v>7</v>
      </c>
      <c r="O210" s="20">
        <v>114030</v>
      </c>
      <c r="P210" s="20">
        <f>IF(M210="short",O210,O210+N210)</f>
        <v>114037</v>
      </c>
      <c r="Q210" s="20">
        <f>IF(M210="short",P210+Q$3,P210-Q$3)</f>
        <v>114037</v>
      </c>
      <c r="R210" s="20">
        <v>113966</v>
      </c>
      <c r="S210" s="20">
        <v>114310</v>
      </c>
      <c r="T210" s="19">
        <f>IF(M210="short",((R210-P210)+N210)/10,((P210-R210)+N210)/10)</f>
        <v>7.8</v>
      </c>
      <c r="U210" s="19">
        <f>IF(M210="long",((S210-O210)-N210)/10,((O210-S210)-N210)/10)</f>
        <v>27.3</v>
      </c>
      <c r="W210" s="19">
        <f>-T210+(Q$3/10)</f>
        <v>-7.8</v>
      </c>
      <c r="X210" s="19">
        <f>U210+(Q$3/10)</f>
        <v>27.3</v>
      </c>
      <c r="Y210" s="7">
        <f>IF(AND(M210="long",R210&lt;Q210),1, )</f>
        <v>1</v>
      </c>
      <c r="Z210" s="7">
        <f>IF(AND(M210="short",R210&gt;Q210),1, )</f>
        <v>0</v>
      </c>
      <c r="AA210" s="7">
        <f>Y210+Z210</f>
        <v>1</v>
      </c>
      <c r="AB210" s="7">
        <f>IF(OR(I210=1,K210=1),0,L210*AA210)</f>
        <v>0</v>
      </c>
      <c r="AC210" s="19">
        <f>IF(W210&lt;=-AC$3,-AC$3,0)</f>
        <v>0</v>
      </c>
      <c r="AD210" s="7">
        <f t="shared" si="30"/>
        <v>0</v>
      </c>
      <c r="AE210" s="19">
        <f>IF(AND(AC210=0,U210&gt;=AE$3-(N210/10)),0,-AC$3*AA210)</f>
        <v>0</v>
      </c>
      <c r="AF210" s="19">
        <f>IF(AND(AC210=0,X210&gt;AF$3),AF$3*AA210,AE210*AA210)</f>
        <v>10</v>
      </c>
      <c r="AG210" s="19">
        <f>AG209+AF210</f>
        <v>180</v>
      </c>
      <c r="AH210" s="7">
        <f>IF(AF210&gt;0,1, )</f>
        <v>1</v>
      </c>
      <c r="AI210" s="19">
        <f>IF(I210=1,AF210,)</f>
        <v>10</v>
      </c>
      <c r="AJ210" s="19">
        <f>IF(K210=1,AF210, )</f>
        <v>0</v>
      </c>
      <c r="AK210" s="19">
        <f>IF(L210=1, ,AF210)</f>
        <v>0</v>
      </c>
      <c r="AL210" s="19">
        <f>AB210*AF210</f>
        <v>0</v>
      </c>
      <c r="AM210" s="19">
        <f>AM209+AL210</f>
        <v>328</v>
      </c>
      <c r="AN210" s="20">
        <f>IF(AL210&gt;0,1, )</f>
        <v>0</v>
      </c>
      <c r="AP210" s="12">
        <f>IF(B210=B209,AP209,AS209*AP$3)</f>
        <v>634.86</v>
      </c>
      <c r="AQ210" s="12">
        <f>INT(AP210/AQ$3)</f>
        <v>52</v>
      </c>
      <c r="AR210" s="12">
        <f>AL210*AQ210</f>
        <v>0</v>
      </c>
      <c r="AS210" s="12">
        <f>AS209+AR210</f>
        <v>21162</v>
      </c>
      <c r="AT210" s="12">
        <f>MAX(AS$4:AS210)</f>
        <v>22458</v>
      </c>
      <c r="AU210" s="8">
        <f>(AS210-AT210)/AT210</f>
        <v>-5.7707721079348115E-2</v>
      </c>
      <c r="AW210" s="20">
        <v>113966</v>
      </c>
      <c r="AX210" s="20">
        <v>114310</v>
      </c>
      <c r="AY210" s="12">
        <f>IF(M210="long",((Q210-AW210)+N210)/10,((AW210-Q210)+N210)/10)</f>
        <v>7.8</v>
      </c>
      <c r="AZ210" s="20">
        <f>IF(AY210&gt;=(N210/10),1, )</f>
        <v>1</v>
      </c>
      <c r="BA210" s="12">
        <f>IF(AY210&gt;BA$3,BA$3,AY210*AZ210)</f>
        <v>7.8</v>
      </c>
      <c r="BB210" s="12">
        <f>IF(M210="long",((AX210-Q210)-N210)/10*AZ210,((Q210-AX210)-N210)/10*AZ210)</f>
        <v>26.6</v>
      </c>
      <c r="BC210" s="12">
        <f>IF(AND(BA210&lt;BA$3,BB210&gt;BC$3),BC$3,-BA210)</f>
        <v>20</v>
      </c>
      <c r="BD210" s="12">
        <f>BD209+BC210</f>
        <v>489.40000000000003</v>
      </c>
      <c r="BE210" s="12">
        <f>BC210*I210</f>
        <v>20</v>
      </c>
      <c r="BF210" s="12">
        <f>K210*BC210</f>
        <v>0</v>
      </c>
      <c r="BG210" s="12">
        <f>AB210*BC210</f>
        <v>0</v>
      </c>
      <c r="BH210" s="12">
        <f>BH209+BG210</f>
        <v>676.80000000000007</v>
      </c>
      <c r="BJ210" s="20">
        <f t="shared" si="31"/>
        <v>0</v>
      </c>
      <c r="BK210" s="12">
        <f t="shared" si="32"/>
        <v>0</v>
      </c>
      <c r="BM210" s="12">
        <f t="shared" si="33"/>
        <v>9753.9800000000014</v>
      </c>
      <c r="BN210" s="12">
        <f t="shared" si="34"/>
        <v>487</v>
      </c>
      <c r="BO210" s="12">
        <f t="shared" si="35"/>
        <v>0</v>
      </c>
      <c r="BP210" s="12">
        <f t="shared" si="36"/>
        <v>97539.8</v>
      </c>
      <c r="BQ210" s="12">
        <f>MAX(BP$4:BP210)</f>
        <v>99619.5</v>
      </c>
      <c r="BR210" s="8">
        <f t="shared" si="37"/>
        <v>-2.0876434834545415E-2</v>
      </c>
      <c r="BS210" s="20">
        <f t="shared" si="38"/>
        <v>0</v>
      </c>
      <c r="BT210" s="20">
        <f t="shared" si="39"/>
        <v>0</v>
      </c>
    </row>
    <row r="211" spans="1:72" x14ac:dyDescent="0.3">
      <c r="A211" s="1">
        <v>42748</v>
      </c>
      <c r="B211" s="1">
        <v>42751</v>
      </c>
      <c r="C211" s="1" t="s">
        <v>44</v>
      </c>
      <c r="D211" s="3">
        <v>1055</v>
      </c>
      <c r="E211" s="3">
        <v>-200</v>
      </c>
      <c r="F211" s="3">
        <f>D211+E211</f>
        <v>855</v>
      </c>
      <c r="G211" s="20">
        <f>B211-A211</f>
        <v>3</v>
      </c>
      <c r="H211" s="3" t="s">
        <v>17</v>
      </c>
      <c r="L211" s="20">
        <f>IF(AND(F211&gt;=L$3,F211&lt;=L$4),0,1)</f>
        <v>1</v>
      </c>
      <c r="M211" s="20" t="s">
        <v>21</v>
      </c>
      <c r="N211" s="20">
        <v>7</v>
      </c>
      <c r="O211" s="20">
        <v>105860</v>
      </c>
      <c r="P211" s="20">
        <f>IF(M211="short",O211,O211+N211)</f>
        <v>105867</v>
      </c>
      <c r="Q211" s="20">
        <f>IF(M211="short",P211+Q$3,P211-Q$3)</f>
        <v>105867</v>
      </c>
      <c r="R211" s="20">
        <v>105792</v>
      </c>
      <c r="S211" s="20">
        <v>106709</v>
      </c>
      <c r="T211" s="19">
        <f>IF(M211="short",((R211-P211)+N211)/10,((P211-R211)+N211)/10)</f>
        <v>8.1999999999999993</v>
      </c>
      <c r="U211" s="19">
        <f>IF(M211="long",((S211-O211)-N211)/10,((O211-S211)-N211)/10)</f>
        <v>84.2</v>
      </c>
      <c r="W211" s="19">
        <f>-T211+(Q$3/10)</f>
        <v>-8.1999999999999993</v>
      </c>
      <c r="X211" s="19">
        <f>U211+(Q$3/10)</f>
        <v>84.2</v>
      </c>
      <c r="Y211" s="7">
        <f>IF(AND(M211="long",R211&lt;Q211),1, )</f>
        <v>1</v>
      </c>
      <c r="Z211" s="7">
        <f>IF(AND(M211="short",R211&gt;Q211),1, )</f>
        <v>0</v>
      </c>
      <c r="AA211" s="7">
        <f>Y211+Z211</f>
        <v>1</v>
      </c>
      <c r="AB211" s="7">
        <f>IF(OR(I211=1,K211=1),0,L211*AA211)</f>
        <v>1</v>
      </c>
      <c r="AC211" s="19">
        <f>IF(W211&lt;=-AC$3,-AC$3,0)</f>
        <v>0</v>
      </c>
      <c r="AD211" s="7">
        <f t="shared" si="30"/>
        <v>0</v>
      </c>
      <c r="AE211" s="19">
        <f>IF(AND(AC211=0,U211&gt;=AE$3-(N211/10)),0,-AC$3*AA211)</f>
        <v>0</v>
      </c>
      <c r="AF211" s="19">
        <f>IF(AND(AC211=0,X211&gt;AF$3),AF$3*AA211,AE211*AA211)</f>
        <v>10</v>
      </c>
      <c r="AG211" s="19">
        <f>AG210+AF211</f>
        <v>190</v>
      </c>
      <c r="AH211" s="7">
        <f>IF(AF211&gt;0,1, )</f>
        <v>1</v>
      </c>
      <c r="AI211" s="19">
        <f>IF(I211=1,AF211,)</f>
        <v>0</v>
      </c>
      <c r="AJ211" s="19">
        <f>IF(K211=1,AF211, )</f>
        <v>0</v>
      </c>
      <c r="AK211" s="19">
        <f>IF(L211=1, ,AF211)</f>
        <v>0</v>
      </c>
      <c r="AL211" s="19">
        <f>AB211*AF211</f>
        <v>10</v>
      </c>
      <c r="AM211" s="19">
        <f>AM210+AL211</f>
        <v>338</v>
      </c>
      <c r="AN211" s="20">
        <f>IF(AL211&gt;0,1, )</f>
        <v>1</v>
      </c>
      <c r="AP211" s="12">
        <f>IF(B211=B210,AP210,AS210*AP$3)</f>
        <v>634.86</v>
      </c>
      <c r="AQ211" s="12">
        <f>INT(AP211/AQ$3)</f>
        <v>52</v>
      </c>
      <c r="AR211" s="12">
        <f>AL211*AQ211</f>
        <v>520</v>
      </c>
      <c r="AS211" s="12">
        <f>AS210+AR211</f>
        <v>21682</v>
      </c>
      <c r="AT211" s="12">
        <f>MAX(AS$4:AS211)</f>
        <v>22458</v>
      </c>
      <c r="AU211" s="8">
        <f>(AS211-AT211)/AT211</f>
        <v>-3.4553388547510909E-2</v>
      </c>
      <c r="AW211" s="20">
        <v>105789</v>
      </c>
      <c r="AX211" s="20">
        <v>105972</v>
      </c>
      <c r="AY211" s="12">
        <f>IF(M211="long",((Q211-AW211)+N211)/10,((AW211-Q211)+N211)/10)</f>
        <v>8.5</v>
      </c>
      <c r="AZ211" s="20">
        <f>IF(AY211&gt;=(N211/10),1, )</f>
        <v>1</v>
      </c>
      <c r="BA211" s="12">
        <f>IF(AY211&gt;BA$3,BA$3,AY211*AZ211)</f>
        <v>8.5</v>
      </c>
      <c r="BB211" s="12">
        <f>IF(M211="long",((AX211-Q211)-N211)/10*AZ211,((Q211-AX211)-N211)/10*AZ211)</f>
        <v>9.8000000000000007</v>
      </c>
      <c r="BC211" s="12">
        <f>IF(AND(BA211&lt;BA$3,BB211&gt;BC$3),BC$3,-BA211)</f>
        <v>-8.5</v>
      </c>
      <c r="BD211" s="12">
        <f>BD210+BC211</f>
        <v>480.90000000000003</v>
      </c>
      <c r="BE211" s="12">
        <f>BC211*I211</f>
        <v>0</v>
      </c>
      <c r="BF211" s="12">
        <f>K211*BC211</f>
        <v>0</v>
      </c>
      <c r="BG211" s="12">
        <f>AB211*BC211</f>
        <v>-8.5</v>
      </c>
      <c r="BH211" s="12">
        <f>BH210+BG211</f>
        <v>668.30000000000007</v>
      </c>
      <c r="BJ211" s="20">
        <f t="shared" si="31"/>
        <v>1</v>
      </c>
      <c r="BK211" s="12">
        <f t="shared" si="32"/>
        <v>-8.5</v>
      </c>
      <c r="BM211" s="12">
        <f t="shared" si="33"/>
        <v>9753.9800000000014</v>
      </c>
      <c r="BN211" s="12">
        <f t="shared" si="34"/>
        <v>487</v>
      </c>
      <c r="BO211" s="12">
        <f t="shared" si="35"/>
        <v>-4139.5</v>
      </c>
      <c r="BP211" s="12">
        <f t="shared" si="36"/>
        <v>93400.3</v>
      </c>
      <c r="BQ211" s="12">
        <f>MAX(BP$4:BP211)</f>
        <v>99619.5</v>
      </c>
      <c r="BR211" s="8">
        <f t="shared" si="37"/>
        <v>-6.2429544416504772E-2</v>
      </c>
      <c r="BS211" s="20">
        <f t="shared" si="38"/>
        <v>0</v>
      </c>
      <c r="BT211" s="20">
        <f t="shared" si="39"/>
        <v>-8.5</v>
      </c>
    </row>
    <row r="212" spans="1:72" x14ac:dyDescent="0.3">
      <c r="A212" s="1">
        <v>42748</v>
      </c>
      <c r="B212" s="1">
        <v>42751</v>
      </c>
      <c r="C212" s="1" t="s">
        <v>44</v>
      </c>
      <c r="D212" s="3">
        <v>2200</v>
      </c>
      <c r="E212" s="3">
        <v>-200</v>
      </c>
      <c r="F212" s="3">
        <f>D212+E212</f>
        <v>2000</v>
      </c>
      <c r="G212" s="20">
        <f>B212-A212</f>
        <v>3</v>
      </c>
      <c r="H212" s="3" t="s">
        <v>43</v>
      </c>
      <c r="I212" s="20">
        <v>1</v>
      </c>
      <c r="J212" s="20">
        <v>26</v>
      </c>
      <c r="L212" s="20">
        <f>IF(AND(F212&gt;=L$3,F212&lt;=L$4),0,1)</f>
        <v>1</v>
      </c>
      <c r="M212" s="20" t="s">
        <v>20</v>
      </c>
      <c r="N212" s="20">
        <v>10</v>
      </c>
      <c r="O212" s="20">
        <v>131780</v>
      </c>
      <c r="P212" s="20">
        <f>IF(M212="short",O212,O212+N212)</f>
        <v>131780</v>
      </c>
      <c r="Q212" s="20">
        <f>IF(M212="short",P212+Q$3,P212-Q$3)</f>
        <v>131780</v>
      </c>
      <c r="R212" s="20">
        <v>131873</v>
      </c>
      <c r="S212" s="20">
        <v>131623</v>
      </c>
      <c r="T212" s="19">
        <f>IF(M212="short",((R212-P212)+N212)/10,((P212-R212)+N212)/10)</f>
        <v>10.3</v>
      </c>
      <c r="U212" s="19">
        <f>IF(M212="long",((S212-O212)-N212)/10,((O212-S212)-N212)/10)</f>
        <v>14.7</v>
      </c>
      <c r="W212" s="19">
        <f>-T212+(Q$3/10)</f>
        <v>-10.3</v>
      </c>
      <c r="X212" s="19">
        <f>U212+(Q$3/10)</f>
        <v>14.7</v>
      </c>
      <c r="Y212" s="7">
        <f>IF(AND(M212="long",R212&lt;Q212),1, )</f>
        <v>0</v>
      </c>
      <c r="Z212" s="7">
        <f>IF(AND(M212="short",R212&gt;Q212),1, )</f>
        <v>1</v>
      </c>
      <c r="AA212" s="7">
        <f>Y212+Z212</f>
        <v>1</v>
      </c>
      <c r="AB212" s="7">
        <f>IF(OR(I212=1,K212=1),0,L212*AA212)</f>
        <v>0</v>
      </c>
      <c r="AC212" s="19">
        <f>IF(W212&lt;=-AC$3,-AC$3,0)</f>
        <v>0</v>
      </c>
      <c r="AD212" s="7">
        <f t="shared" si="30"/>
        <v>0</v>
      </c>
      <c r="AE212" s="19">
        <f>IF(AND(AC212=0,U212&gt;=AE$3-(N212/10)),0,-AC$3*AA212)</f>
        <v>-12</v>
      </c>
      <c r="AF212" s="19">
        <f>IF(AND(AC212=0,X212&gt;AF$3),AF$3*AA212,AE212*AA212)</f>
        <v>10</v>
      </c>
      <c r="AG212" s="19">
        <f>AG211+AF212</f>
        <v>200</v>
      </c>
      <c r="AH212" s="7">
        <f>IF(AF212&gt;0,1, )</f>
        <v>1</v>
      </c>
      <c r="AI212" s="19">
        <f>IF(I212=1,AF212,)</f>
        <v>10</v>
      </c>
      <c r="AJ212" s="19">
        <f>IF(K212=1,AF212, )</f>
        <v>0</v>
      </c>
      <c r="AK212" s="19">
        <f>IF(L212=1, ,AF212)</f>
        <v>0</v>
      </c>
      <c r="AL212" s="19">
        <f>AB212*AF212</f>
        <v>0</v>
      </c>
      <c r="AM212" s="19">
        <f>AM211+AL212</f>
        <v>338</v>
      </c>
      <c r="AN212" s="20">
        <f>IF(AL212&gt;0,1, )</f>
        <v>0</v>
      </c>
      <c r="AP212" s="12">
        <f>IF(B212=B211,AP211,AS211*AP$3)</f>
        <v>634.86</v>
      </c>
      <c r="AQ212" s="12">
        <f>INT(AP212/AQ$3)</f>
        <v>52</v>
      </c>
      <c r="AR212" s="12">
        <f>AL212*AQ212</f>
        <v>0</v>
      </c>
      <c r="AS212" s="12">
        <f>AS211+AR212</f>
        <v>21682</v>
      </c>
      <c r="AT212" s="12">
        <f>MAX(AS$4:AS212)</f>
        <v>22458</v>
      </c>
      <c r="AU212" s="8">
        <f>(AS212-AT212)/AT212</f>
        <v>-3.4553388547510909E-2</v>
      </c>
      <c r="AW212" s="20">
        <v>131873</v>
      </c>
      <c r="AX212" s="20">
        <v>131623</v>
      </c>
      <c r="AY212" s="12">
        <f>IF(M212="long",((Q212-AW212)+N212)/10,((AW212-Q212)+N212)/10)</f>
        <v>10.3</v>
      </c>
      <c r="AZ212" s="20">
        <f>IF(AY212&gt;=(N212/10),1, )</f>
        <v>1</v>
      </c>
      <c r="BA212" s="12">
        <f>IF(AY212&gt;BA$3,BA$3,AY212*AZ212)</f>
        <v>10.3</v>
      </c>
      <c r="BB212" s="12">
        <f>IF(M212="long",((AX212-Q212)-N212)/10*AZ212,((Q212-AX212)-N212)/10*AZ212)</f>
        <v>14.7</v>
      </c>
      <c r="BC212" s="12">
        <f>IF(AND(BA212&lt;BA$3,BB212&gt;BC$3),BC$3,-BA212)</f>
        <v>-10.3</v>
      </c>
      <c r="BD212" s="12">
        <f>BD211+BC212</f>
        <v>470.6</v>
      </c>
      <c r="BE212" s="12">
        <f>BC212*I212</f>
        <v>-10.3</v>
      </c>
      <c r="BF212" s="12">
        <f>K212*BC212</f>
        <v>0</v>
      </c>
      <c r="BG212" s="12">
        <f>AB212*BC212</f>
        <v>0</v>
      </c>
      <c r="BH212" s="12">
        <f>BH211+BG212</f>
        <v>668.30000000000007</v>
      </c>
      <c r="BJ212" s="20">
        <f t="shared" si="31"/>
        <v>1</v>
      </c>
      <c r="BK212" s="12">
        <f t="shared" si="32"/>
        <v>-10.3</v>
      </c>
      <c r="BM212" s="12">
        <f t="shared" si="33"/>
        <v>9753.9800000000014</v>
      </c>
      <c r="BN212" s="12">
        <f t="shared" si="34"/>
        <v>487</v>
      </c>
      <c r="BO212" s="12">
        <f t="shared" si="35"/>
        <v>0</v>
      </c>
      <c r="BP212" s="12">
        <f t="shared" si="36"/>
        <v>93400.3</v>
      </c>
      <c r="BQ212" s="12">
        <f>MAX(BP$4:BP212)</f>
        <v>99619.5</v>
      </c>
      <c r="BR212" s="8">
        <f t="shared" si="37"/>
        <v>-6.2429544416504772E-2</v>
      </c>
      <c r="BS212" s="20">
        <f t="shared" si="38"/>
        <v>0</v>
      </c>
      <c r="BT212" s="20">
        <f t="shared" si="39"/>
        <v>0</v>
      </c>
    </row>
    <row r="213" spans="1:72" x14ac:dyDescent="0.3">
      <c r="A213" s="1">
        <v>42752</v>
      </c>
      <c r="B213" s="1">
        <v>42752</v>
      </c>
      <c r="C213" s="1" t="s">
        <v>44</v>
      </c>
      <c r="D213" s="3">
        <v>800</v>
      </c>
      <c r="E213" s="3">
        <v>-200</v>
      </c>
      <c r="F213" s="3">
        <f>D213+E213</f>
        <v>600</v>
      </c>
      <c r="G213" s="20">
        <f>B213-A213</f>
        <v>0</v>
      </c>
      <c r="H213" s="3" t="s">
        <v>17</v>
      </c>
      <c r="L213" s="20">
        <f>IF(AND(F213&gt;=L$3,F213&lt;=L$4),0,1)</f>
        <v>1</v>
      </c>
      <c r="M213" s="20" t="s">
        <v>20</v>
      </c>
      <c r="N213" s="20">
        <v>7</v>
      </c>
      <c r="O213" s="20">
        <v>106590</v>
      </c>
      <c r="P213" s="20">
        <f>IF(M213="short",O213,O213+N213)</f>
        <v>106590</v>
      </c>
      <c r="Q213" s="20">
        <f>IF(M213="short",P213+Q$3,P213-Q$3)</f>
        <v>106590</v>
      </c>
      <c r="R213" s="20">
        <v>106650</v>
      </c>
      <c r="S213" s="20">
        <v>106395</v>
      </c>
      <c r="T213" s="19">
        <f>IF(M213="short",((R213-P213)+N213)/10,((P213-R213)+N213)/10)</f>
        <v>6.7</v>
      </c>
      <c r="U213" s="19">
        <f>IF(M213="long",((S213-O213)-N213)/10,((O213-S213)-N213)/10)</f>
        <v>18.8</v>
      </c>
      <c r="W213" s="19">
        <f>-T213+(Q$3/10)</f>
        <v>-6.7</v>
      </c>
      <c r="X213" s="19">
        <f>U213+(Q$3/10)</f>
        <v>18.8</v>
      </c>
      <c r="Y213" s="7">
        <f>IF(AND(M213="long",R213&lt;Q213),1, )</f>
        <v>0</v>
      </c>
      <c r="Z213" s="7">
        <f>IF(AND(M213="short",R213&gt;Q213),1, )</f>
        <v>1</v>
      </c>
      <c r="AA213" s="7">
        <f>Y213+Z213</f>
        <v>1</v>
      </c>
      <c r="AB213" s="7">
        <f>IF(OR(I213=1,K213=1),0,L213*AA213)</f>
        <v>1</v>
      </c>
      <c r="AC213" s="19">
        <f>IF(W213&lt;=-AC$3,-AC$3,0)</f>
        <v>0</v>
      </c>
      <c r="AD213" s="7">
        <f t="shared" si="30"/>
        <v>0</v>
      </c>
      <c r="AE213" s="19">
        <f>IF(AND(AC213=0,U213&gt;=AE$3-(N213/10)),0,-AC$3*AA213)</f>
        <v>-12</v>
      </c>
      <c r="AF213" s="19">
        <f>IF(AND(AC213=0,X213&gt;AF$3),AF$3*AA213,AE213*AA213)</f>
        <v>10</v>
      </c>
      <c r="AG213" s="19">
        <f>AG212+AF213</f>
        <v>210</v>
      </c>
      <c r="AH213" s="7">
        <f>IF(AF213&gt;0,1, )</f>
        <v>1</v>
      </c>
      <c r="AI213" s="19">
        <f>IF(I213=1,AF213,)</f>
        <v>0</v>
      </c>
      <c r="AJ213" s="19">
        <f>IF(K213=1,AF213, )</f>
        <v>0</v>
      </c>
      <c r="AK213" s="19">
        <f>IF(L213=1, ,AF213)</f>
        <v>0</v>
      </c>
      <c r="AL213" s="19">
        <f>AB213*AF213</f>
        <v>10</v>
      </c>
      <c r="AM213" s="19">
        <f>AM212+AL213</f>
        <v>348</v>
      </c>
      <c r="AN213" s="20">
        <f>IF(AL213&gt;0,1, )</f>
        <v>1</v>
      </c>
      <c r="AP213" s="12">
        <f>IF(B213=B212,AP212,AS212*AP$3)</f>
        <v>650.45999999999992</v>
      </c>
      <c r="AQ213" s="12">
        <f>INT(AP213/AQ$3)</f>
        <v>54</v>
      </c>
      <c r="AR213" s="12">
        <f>AL213*AQ213</f>
        <v>540</v>
      </c>
      <c r="AS213" s="12">
        <f>AS212+AR213</f>
        <v>22222</v>
      </c>
      <c r="AT213" s="12">
        <f>MAX(AS$4:AS213)</f>
        <v>22458</v>
      </c>
      <c r="AU213" s="8">
        <f>(AS213-AT213)/AT213</f>
        <v>-1.0508504764449193E-2</v>
      </c>
      <c r="AW213" s="20">
        <v>106650</v>
      </c>
      <c r="AX213" s="20">
        <v>106395</v>
      </c>
      <c r="AY213" s="12">
        <f>IF(M213="long",((Q213-AW213)+N213)/10,((AW213-Q213)+N213)/10)</f>
        <v>6.7</v>
      </c>
      <c r="AZ213" s="20">
        <f>IF(AY213&gt;=(N213/10),1, )</f>
        <v>1</v>
      </c>
      <c r="BA213" s="12">
        <f>IF(AY213&gt;BA$3,BA$3,AY213*AZ213)</f>
        <v>6.7</v>
      </c>
      <c r="BB213" s="12">
        <f>IF(M213="long",((AX213-Q213)-N213)/10*AZ213,((Q213-AX213)-N213)/10*AZ213)</f>
        <v>18.8</v>
      </c>
      <c r="BC213" s="12">
        <f>IF(AND(BA213&lt;BA$3,BB213&gt;BC$3),BC$3,-BA213)</f>
        <v>-6.7</v>
      </c>
      <c r="BD213" s="12">
        <f>BD212+BC213</f>
        <v>463.90000000000003</v>
      </c>
      <c r="BE213" s="12">
        <f>BC213*I213</f>
        <v>0</v>
      </c>
      <c r="BF213" s="12">
        <f>K213*BC213</f>
        <v>0</v>
      </c>
      <c r="BG213" s="12">
        <f>AB213*BC213</f>
        <v>-6.7</v>
      </c>
      <c r="BH213" s="12">
        <f>BH212+BG213</f>
        <v>661.6</v>
      </c>
      <c r="BJ213" s="20">
        <f t="shared" si="31"/>
        <v>1</v>
      </c>
      <c r="BK213" s="12">
        <f t="shared" si="32"/>
        <v>-6.7</v>
      </c>
      <c r="BM213" s="12">
        <f t="shared" si="33"/>
        <v>9340.0300000000007</v>
      </c>
      <c r="BN213" s="12">
        <f t="shared" si="34"/>
        <v>467</v>
      </c>
      <c r="BO213" s="12">
        <f t="shared" si="35"/>
        <v>-3128.9</v>
      </c>
      <c r="BP213" s="12">
        <f t="shared" si="36"/>
        <v>90271.400000000009</v>
      </c>
      <c r="BQ213" s="12">
        <f>MAX(BP$4:BP213)</f>
        <v>99619.5</v>
      </c>
      <c r="BR213" s="8">
        <f t="shared" si="37"/>
        <v>-9.3838053794688708E-2</v>
      </c>
      <c r="BS213" s="20">
        <f t="shared" si="38"/>
        <v>0</v>
      </c>
      <c r="BT213" s="20">
        <f t="shared" si="39"/>
        <v>-6.7</v>
      </c>
    </row>
    <row r="214" spans="1:72" x14ac:dyDescent="0.3">
      <c r="A214" s="1">
        <v>42748</v>
      </c>
      <c r="B214" s="1">
        <v>42752</v>
      </c>
      <c r="C214" s="1" t="s">
        <v>44</v>
      </c>
      <c r="D214" s="3">
        <v>955</v>
      </c>
      <c r="E214" s="3">
        <v>-200</v>
      </c>
      <c r="F214" s="3">
        <f>D214+E214</f>
        <v>755</v>
      </c>
      <c r="G214" s="20">
        <f>B214-A214</f>
        <v>4</v>
      </c>
      <c r="H214" s="3" t="s">
        <v>43</v>
      </c>
      <c r="I214" s="20">
        <v>1</v>
      </c>
      <c r="J214" s="20">
        <v>15</v>
      </c>
      <c r="L214" s="20">
        <f>IF(AND(F214&gt;=L$3,F214&lt;=L$4),0,1)</f>
        <v>1</v>
      </c>
      <c r="M214" s="20" t="s">
        <v>21</v>
      </c>
      <c r="N214" s="20">
        <v>10</v>
      </c>
      <c r="O214" s="20">
        <v>130930</v>
      </c>
      <c r="P214" s="20">
        <f>IF(M214="short",O214,O214+N214)</f>
        <v>130940</v>
      </c>
      <c r="Q214" s="20">
        <f>IF(M214="short",P214+Q$3,P214-Q$3)</f>
        <v>130940</v>
      </c>
      <c r="R214" s="20">
        <v>130177</v>
      </c>
      <c r="S214" s="20">
        <v>131194</v>
      </c>
      <c r="T214" s="19">
        <f>IF(M214="short",((R214-P214)+N214)/10,((P214-R214)+N214)/10)</f>
        <v>77.3</v>
      </c>
      <c r="U214" s="19">
        <f>IF(M214="long",((S214-O214)-N214)/10,((O214-S214)-N214)/10)</f>
        <v>25.4</v>
      </c>
      <c r="W214" s="19">
        <f>-T214+(Q$3/10)</f>
        <v>-77.3</v>
      </c>
      <c r="X214" s="19">
        <f>U214+(Q$3/10)</f>
        <v>25.4</v>
      </c>
      <c r="Y214" s="7">
        <f>IF(AND(M214="long",R214&lt;Q214),1, )</f>
        <v>1</v>
      </c>
      <c r="Z214" s="7">
        <f>IF(AND(M214="short",R214&gt;Q214),1, )</f>
        <v>0</v>
      </c>
      <c r="AA214" s="7">
        <f>Y214+Z214</f>
        <v>1</v>
      </c>
      <c r="AB214" s="7">
        <f>IF(OR(I214=1,K214=1),0,L214*AA214)</f>
        <v>0</v>
      </c>
      <c r="AC214" s="19">
        <f>IF(W214&lt;=-AC$3,-AC$3,0)</f>
        <v>-12</v>
      </c>
      <c r="AD214" s="7">
        <f t="shared" si="30"/>
        <v>0</v>
      </c>
      <c r="AE214" s="19">
        <f>IF(AND(AC214=0,U214&gt;=AE$3-(N214/10)),0,-AC$3*AA214)</f>
        <v>-12</v>
      </c>
      <c r="AF214" s="19">
        <f>IF(AND(AC214=0,X214&gt;AF$3),AF$3*AA214,AE214*AA214)</f>
        <v>-12</v>
      </c>
      <c r="AG214" s="19">
        <f>AG213+AF214</f>
        <v>198</v>
      </c>
      <c r="AH214" s="7">
        <f>IF(AF214&gt;0,1, )</f>
        <v>0</v>
      </c>
      <c r="AI214" s="19">
        <f>IF(I214=1,AF214,)</f>
        <v>-12</v>
      </c>
      <c r="AJ214" s="19">
        <f>IF(K214=1,AF214, )</f>
        <v>0</v>
      </c>
      <c r="AK214" s="19">
        <f>IF(L214=1, ,AF214)</f>
        <v>0</v>
      </c>
      <c r="AL214" s="19">
        <f>AB214*AF214</f>
        <v>0</v>
      </c>
      <c r="AM214" s="19">
        <f>AM213+AL214</f>
        <v>348</v>
      </c>
      <c r="AN214" s="20">
        <f>IF(AL214&gt;0,1, )</f>
        <v>0</v>
      </c>
      <c r="AP214" s="12">
        <f>IF(B214=B213,AP213,AS213*AP$3)</f>
        <v>650.45999999999992</v>
      </c>
      <c r="AQ214" s="12">
        <f>INT(AP214/AQ$3)</f>
        <v>54</v>
      </c>
      <c r="AR214" s="12">
        <f>AL214*AQ214</f>
        <v>0</v>
      </c>
      <c r="AS214" s="12">
        <f>AS213+AR214</f>
        <v>22222</v>
      </c>
      <c r="AT214" s="12">
        <f>MAX(AS$4:AS214)</f>
        <v>22458</v>
      </c>
      <c r="AU214" s="8">
        <f>(AS214-AT214)/AT214</f>
        <v>-1.0508504764449193E-2</v>
      </c>
      <c r="AW214" s="20">
        <v>130177</v>
      </c>
      <c r="AX214" s="20">
        <v>133525</v>
      </c>
      <c r="AY214" s="12">
        <f>IF(M214="long",((Q214-AW214)+N214)/10,((AW214-Q214)+N214)/10)</f>
        <v>77.3</v>
      </c>
      <c r="AZ214" s="20">
        <f>IF(AY214&gt;=(N214/10),1, )</f>
        <v>1</v>
      </c>
      <c r="BA214" s="12">
        <f>IF(AY214&gt;BA$3,BA$3,AY214*AZ214)</f>
        <v>20</v>
      </c>
      <c r="BB214" s="12">
        <f>IF(M214="long",((AX214-Q214)-N214)/10*AZ214,((Q214-AX214)-N214)/10*AZ214)</f>
        <v>257.5</v>
      </c>
      <c r="BC214" s="12">
        <f>IF(AND(BA214&lt;BA$3,BB214&gt;BC$3),BC$3,-BA214)</f>
        <v>-20</v>
      </c>
      <c r="BD214" s="12">
        <f>BD213+BC214</f>
        <v>443.90000000000003</v>
      </c>
      <c r="BE214" s="12">
        <f>BC214*I214</f>
        <v>-20</v>
      </c>
      <c r="BF214" s="12">
        <f>K214*BC214</f>
        <v>0</v>
      </c>
      <c r="BG214" s="12">
        <f>AB214*BC214</f>
        <v>0</v>
      </c>
      <c r="BH214" s="12">
        <f>BH213+BG214</f>
        <v>661.6</v>
      </c>
      <c r="BJ214" s="20">
        <f t="shared" si="31"/>
        <v>1</v>
      </c>
      <c r="BK214" s="12">
        <f t="shared" si="32"/>
        <v>-20</v>
      </c>
      <c r="BM214" s="12">
        <f t="shared" si="33"/>
        <v>9340.0300000000007</v>
      </c>
      <c r="BN214" s="12">
        <f t="shared" si="34"/>
        <v>467</v>
      </c>
      <c r="BO214" s="12">
        <f t="shared" si="35"/>
        <v>0</v>
      </c>
      <c r="BP214" s="12">
        <f t="shared" si="36"/>
        <v>90271.400000000009</v>
      </c>
      <c r="BQ214" s="12">
        <f>MAX(BP$4:BP214)</f>
        <v>99619.5</v>
      </c>
      <c r="BR214" s="8">
        <f t="shared" si="37"/>
        <v>-9.3838053794688708E-2</v>
      </c>
      <c r="BS214" s="20">
        <f t="shared" si="38"/>
        <v>0</v>
      </c>
      <c r="BT214" s="20">
        <f t="shared" si="39"/>
        <v>0</v>
      </c>
    </row>
    <row r="215" spans="1:72" x14ac:dyDescent="0.3">
      <c r="A215" s="1">
        <v>42748</v>
      </c>
      <c r="B215" s="1">
        <v>42752</v>
      </c>
      <c r="C215" s="1" t="s">
        <v>44</v>
      </c>
      <c r="D215" s="3">
        <v>1050</v>
      </c>
      <c r="E215" s="3">
        <v>-200</v>
      </c>
      <c r="F215" s="3">
        <f>D215+E215</f>
        <v>850</v>
      </c>
      <c r="G215" s="20">
        <f>B215-A215</f>
        <v>4</v>
      </c>
      <c r="H215" s="3" t="s">
        <v>43</v>
      </c>
      <c r="I215" s="20">
        <v>1</v>
      </c>
      <c r="J215" s="20">
        <v>11</v>
      </c>
      <c r="L215" s="20">
        <f>IF(AND(F215&gt;=L$3,F215&lt;=L$4),0,1)</f>
        <v>1</v>
      </c>
      <c r="M215" s="20" t="s">
        <v>21</v>
      </c>
      <c r="N215" s="20">
        <v>10</v>
      </c>
      <c r="O215" s="20">
        <v>130630</v>
      </c>
      <c r="P215" s="20">
        <f>IF(M215="short",O215,O215+N215)</f>
        <v>130640</v>
      </c>
      <c r="Q215" s="20">
        <f>IF(M215="short",P215+Q$3,P215-Q$3)</f>
        <v>130640</v>
      </c>
      <c r="R215" s="20">
        <v>130621</v>
      </c>
      <c r="S215" s="20">
        <v>130854</v>
      </c>
      <c r="T215" s="19">
        <f>IF(M215="short",((R215-P215)+N215)/10,((P215-R215)+N215)/10)</f>
        <v>2.9</v>
      </c>
      <c r="U215" s="19">
        <f>IF(M215="long",((S215-O215)-N215)/10,((O215-S215)-N215)/10)</f>
        <v>21.4</v>
      </c>
      <c r="W215" s="19">
        <f>-T215+(Q$3/10)</f>
        <v>-2.9</v>
      </c>
      <c r="X215" s="19">
        <f>U215+(Q$3/10)</f>
        <v>21.4</v>
      </c>
      <c r="Y215" s="7">
        <f>IF(AND(M215="long",R215&lt;Q215),1, )</f>
        <v>1</v>
      </c>
      <c r="Z215" s="7">
        <f>IF(AND(M215="short",R215&gt;Q215),1, )</f>
        <v>0</v>
      </c>
      <c r="AA215" s="7">
        <f>Y215+Z215</f>
        <v>1</v>
      </c>
      <c r="AB215" s="7">
        <f>IF(OR(I215=1,K215=1),0,L215*AA215)</f>
        <v>0</v>
      </c>
      <c r="AC215" s="19">
        <f>IF(W215&lt;=-AC$3,-AC$3,0)</f>
        <v>0</v>
      </c>
      <c r="AD215" s="7">
        <f t="shared" si="30"/>
        <v>0</v>
      </c>
      <c r="AE215" s="19">
        <f>IF(AND(AC215=0,U215&gt;=AE$3-(N215/10)),0,-AC$3*AA215)</f>
        <v>0</v>
      </c>
      <c r="AF215" s="19">
        <f>IF(AND(AC215=0,X215&gt;AF$3),AF$3*AA215,AE215*AA215)</f>
        <v>10</v>
      </c>
      <c r="AG215" s="19">
        <f>AG214+AF215</f>
        <v>208</v>
      </c>
      <c r="AH215" s="7">
        <f>IF(AF215&gt;0,1, )</f>
        <v>1</v>
      </c>
      <c r="AI215" s="19">
        <f>IF(I215=1,AF215,)</f>
        <v>10</v>
      </c>
      <c r="AJ215" s="19">
        <f>IF(K215=1,AF215, )</f>
        <v>0</v>
      </c>
      <c r="AK215" s="19">
        <f>IF(L215=1, ,AF215)</f>
        <v>0</v>
      </c>
      <c r="AL215" s="19">
        <f>AB215*AF215</f>
        <v>0</v>
      </c>
      <c r="AM215" s="19">
        <f>AM214+AL215</f>
        <v>348</v>
      </c>
      <c r="AN215" s="20">
        <f>IF(AL215&gt;0,1, )</f>
        <v>0</v>
      </c>
      <c r="AP215" s="12">
        <f>IF(B215=B214,AP214,AS214*AP$3)</f>
        <v>650.45999999999992</v>
      </c>
      <c r="AQ215" s="12">
        <f>INT(AP215/AQ$3)</f>
        <v>54</v>
      </c>
      <c r="AR215" s="12">
        <f>AL215*AQ215</f>
        <v>0</v>
      </c>
      <c r="AS215" s="12">
        <f>AS214+AR215</f>
        <v>22222</v>
      </c>
      <c r="AT215" s="12">
        <f>MAX(AS$4:AS215)</f>
        <v>22458</v>
      </c>
      <c r="AU215" s="8">
        <f>(AS215-AT215)/AT215</f>
        <v>-1.0508504764449193E-2</v>
      </c>
      <c r="AW215" s="20">
        <v>130621</v>
      </c>
      <c r="AX215" s="20">
        <v>130854</v>
      </c>
      <c r="AY215" s="12">
        <f>IF(M215="long",((Q215-AW215)+N215)/10,((AW215-Q215)+N215)/10)</f>
        <v>2.9</v>
      </c>
      <c r="AZ215" s="20">
        <f>IF(AY215&gt;=(N215/10),1, )</f>
        <v>1</v>
      </c>
      <c r="BA215" s="12">
        <f>IF(AY215&gt;BA$3,BA$3,AY215*AZ215)</f>
        <v>2.9</v>
      </c>
      <c r="BB215" s="12">
        <f>IF(M215="long",((AX215-Q215)-N215)/10*AZ215,((Q215-AX215)-N215)/10*AZ215)</f>
        <v>20.399999999999999</v>
      </c>
      <c r="BC215" s="12">
        <f>IF(AND(BA215&lt;BA$3,BB215&gt;BC$3),BC$3,-BA215)</f>
        <v>20</v>
      </c>
      <c r="BD215" s="12">
        <f>BD214+BC215</f>
        <v>463.90000000000003</v>
      </c>
      <c r="BE215" s="12">
        <f>BC215*I215</f>
        <v>20</v>
      </c>
      <c r="BF215" s="12">
        <f>K215*BC215</f>
        <v>0</v>
      </c>
      <c r="BG215" s="12">
        <f>AB215*BC215</f>
        <v>0</v>
      </c>
      <c r="BH215" s="12">
        <f>BH214+BG215</f>
        <v>661.6</v>
      </c>
      <c r="BJ215" s="20">
        <f t="shared" si="31"/>
        <v>0</v>
      </c>
      <c r="BK215" s="12">
        <f t="shared" si="32"/>
        <v>0</v>
      </c>
      <c r="BM215" s="12">
        <f t="shared" si="33"/>
        <v>9340.0300000000007</v>
      </c>
      <c r="BN215" s="12">
        <f t="shared" si="34"/>
        <v>467</v>
      </c>
      <c r="BO215" s="12">
        <f t="shared" si="35"/>
        <v>0</v>
      </c>
      <c r="BP215" s="12">
        <f t="shared" si="36"/>
        <v>90271.400000000009</v>
      </c>
      <c r="BQ215" s="12">
        <f>MAX(BP$4:BP215)</f>
        <v>99619.5</v>
      </c>
      <c r="BR215" s="8">
        <f t="shared" si="37"/>
        <v>-9.3838053794688708E-2</v>
      </c>
      <c r="BS215" s="20">
        <f t="shared" si="38"/>
        <v>0</v>
      </c>
      <c r="BT215" s="20">
        <f t="shared" si="39"/>
        <v>0</v>
      </c>
    </row>
    <row r="216" spans="1:72" x14ac:dyDescent="0.3">
      <c r="A216" s="1">
        <v>42753</v>
      </c>
      <c r="B216" s="1">
        <v>42753</v>
      </c>
      <c r="C216" s="1" t="s">
        <v>44</v>
      </c>
      <c r="D216" s="3">
        <v>1500</v>
      </c>
      <c r="E216" s="3">
        <v>-200</v>
      </c>
      <c r="F216" s="3">
        <f>D216+E216</f>
        <v>1300</v>
      </c>
      <c r="G216" s="20">
        <f>B216-A216</f>
        <v>0</v>
      </c>
      <c r="H216" s="3" t="s">
        <v>17</v>
      </c>
      <c r="K216" s="20">
        <v>1</v>
      </c>
      <c r="L216" s="20">
        <f>IF(AND(F216&gt;=L$3,F216&lt;=L$4),0,1)</f>
        <v>1</v>
      </c>
      <c r="M216" s="20" t="s">
        <v>21</v>
      </c>
      <c r="N216" s="20">
        <v>7</v>
      </c>
      <c r="O216" s="20">
        <v>106640</v>
      </c>
      <c r="P216" s="20">
        <f>IF(M216="short",O216,O216+N216)</f>
        <v>106647</v>
      </c>
      <c r="Q216" s="20">
        <f>IF(M216="short",P216+Q$3,P216-Q$3)</f>
        <v>106647</v>
      </c>
      <c r="R216" s="20">
        <v>106548</v>
      </c>
      <c r="S216" s="20">
        <v>107022</v>
      </c>
      <c r="T216" s="19">
        <f>IF(M216="short",((R216-P216)+N216)/10,((P216-R216)+N216)/10)</f>
        <v>10.6</v>
      </c>
      <c r="U216" s="19">
        <f>IF(M216="long",((S216-O216)-N216)/10,((O216-S216)-N216)/10)</f>
        <v>37.5</v>
      </c>
      <c r="W216" s="19">
        <f>-T216+(Q$3/10)</f>
        <v>-10.6</v>
      </c>
      <c r="X216" s="19">
        <f>U216+(Q$3/10)</f>
        <v>37.5</v>
      </c>
      <c r="Y216" s="7">
        <f>IF(AND(M216="long",R216&lt;Q216),1, )</f>
        <v>1</v>
      </c>
      <c r="Z216" s="7">
        <f>IF(AND(M216="short",R216&gt;Q216),1, )</f>
        <v>0</v>
      </c>
      <c r="AA216" s="7">
        <f>Y216+Z216</f>
        <v>1</v>
      </c>
      <c r="AB216" s="7">
        <f>IF(OR(I216=1,K216=1),0,L216*AA216)</f>
        <v>0</v>
      </c>
      <c r="AC216" s="19">
        <f>IF(W216&lt;=-AC$3,-AC$3,0)</f>
        <v>0</v>
      </c>
      <c r="AD216" s="7">
        <f t="shared" si="30"/>
        <v>1</v>
      </c>
      <c r="AE216" s="19">
        <f>IF(AND(AC216=0,U216&gt;=AE$3-(N216/10)),0,-AC$3*AA216)</f>
        <v>0</v>
      </c>
      <c r="AF216" s="19">
        <f>IF(AND(AC216=0,X216&gt;AF$3),AF$3*AA216,AE216*AA216)</f>
        <v>10</v>
      </c>
      <c r="AG216" s="19">
        <f>AG215+AF216</f>
        <v>218</v>
      </c>
      <c r="AH216" s="7">
        <f>IF(AF216&gt;0,1, )</f>
        <v>1</v>
      </c>
      <c r="AI216" s="19">
        <f>IF(I216=1,AF216,)</f>
        <v>0</v>
      </c>
      <c r="AJ216" s="19">
        <f>IF(K216=1,AF216, )</f>
        <v>10</v>
      </c>
      <c r="AK216" s="19">
        <f>IF(L216=1, ,AF216)</f>
        <v>0</v>
      </c>
      <c r="AL216" s="19">
        <f>AB216*AF216</f>
        <v>0</v>
      </c>
      <c r="AM216" s="19">
        <f>AM215+AL216</f>
        <v>348</v>
      </c>
      <c r="AN216" s="20">
        <f>IF(AL216&gt;0,1, )</f>
        <v>0</v>
      </c>
      <c r="AP216" s="12">
        <f>IF(B216=B215,AP215,AS215*AP$3)</f>
        <v>666.66</v>
      </c>
      <c r="AQ216" s="12">
        <f>INT(AP216/AQ$3)</f>
        <v>55</v>
      </c>
      <c r="AR216" s="12">
        <f>AL216*AQ216</f>
        <v>0</v>
      </c>
      <c r="AS216" s="12">
        <f>AS215+AR216</f>
        <v>22222</v>
      </c>
      <c r="AT216" s="12">
        <f>MAX(AS$4:AS216)</f>
        <v>22458</v>
      </c>
      <c r="AU216" s="8">
        <f>(AS216-AT216)/AT216</f>
        <v>-1.0508504764449193E-2</v>
      </c>
      <c r="AW216" s="20">
        <v>106548</v>
      </c>
      <c r="AX216" s="20">
        <v>107022</v>
      </c>
      <c r="AY216" s="12">
        <f>IF(M216="long",((Q216-AW216)+N216)/10,((AW216-Q216)+N216)/10)</f>
        <v>10.6</v>
      </c>
      <c r="AZ216" s="20">
        <f>IF(AY216&gt;=(N216/10),1, )</f>
        <v>1</v>
      </c>
      <c r="BA216" s="12">
        <f>IF(AY216&gt;BA$3,BA$3,AY216*AZ216)</f>
        <v>10.6</v>
      </c>
      <c r="BB216" s="12">
        <f>IF(M216="long",((AX216-Q216)-N216)/10*AZ216,((Q216-AX216)-N216)/10*AZ216)</f>
        <v>36.799999999999997</v>
      </c>
      <c r="BC216" s="12">
        <f>IF(AND(BA216&lt;BA$3,BB216&gt;BC$3),BC$3,-BA216)</f>
        <v>20</v>
      </c>
      <c r="BD216" s="12">
        <f>BD215+BC216</f>
        <v>483.90000000000003</v>
      </c>
      <c r="BE216" s="12">
        <f>BC216*I216</f>
        <v>0</v>
      </c>
      <c r="BF216" s="12">
        <f>K216*BC216</f>
        <v>20</v>
      </c>
      <c r="BG216" s="12">
        <f>AB216*BC216</f>
        <v>0</v>
      </c>
      <c r="BH216" s="12">
        <f>BH215+BG216</f>
        <v>661.6</v>
      </c>
      <c r="BJ216" s="20">
        <f t="shared" si="31"/>
        <v>0</v>
      </c>
      <c r="BK216" s="12">
        <f t="shared" si="32"/>
        <v>0</v>
      </c>
      <c r="BM216" s="12">
        <f t="shared" si="33"/>
        <v>9027.1400000000012</v>
      </c>
      <c r="BN216" s="12">
        <f t="shared" si="34"/>
        <v>451</v>
      </c>
      <c r="BO216" s="12">
        <f t="shared" si="35"/>
        <v>0</v>
      </c>
      <c r="BP216" s="12">
        <f t="shared" si="36"/>
        <v>90271.400000000009</v>
      </c>
      <c r="BQ216" s="12">
        <f>MAX(BP$4:BP216)</f>
        <v>99619.5</v>
      </c>
      <c r="BR216" s="8">
        <f t="shared" si="37"/>
        <v>-9.3838053794688708E-2</v>
      </c>
      <c r="BS216" s="20">
        <f t="shared" si="38"/>
        <v>0</v>
      </c>
      <c r="BT216" s="20">
        <f t="shared" si="39"/>
        <v>0</v>
      </c>
    </row>
    <row r="217" spans="1:72" x14ac:dyDescent="0.3">
      <c r="A217" s="1">
        <v>42753</v>
      </c>
      <c r="B217" s="1">
        <v>42753</v>
      </c>
      <c r="C217" s="1" t="s">
        <v>44</v>
      </c>
      <c r="D217" s="3">
        <v>1510</v>
      </c>
      <c r="E217" s="3">
        <v>-200</v>
      </c>
      <c r="F217" s="3">
        <f>D217+E217</f>
        <v>1310</v>
      </c>
      <c r="G217" s="20">
        <f>B217-A217</f>
        <v>0</v>
      </c>
      <c r="H217" s="3" t="s">
        <v>43</v>
      </c>
      <c r="I217" s="20">
        <v>1</v>
      </c>
      <c r="J217" s="20">
        <v>16</v>
      </c>
      <c r="K217" s="20">
        <v>1</v>
      </c>
      <c r="L217" s="20">
        <f>IF(AND(F217&gt;=L$3,F217&lt;=L$4),0,1)</f>
        <v>1</v>
      </c>
      <c r="M217" s="20" t="s">
        <v>20</v>
      </c>
      <c r="N217" s="20">
        <v>10</v>
      </c>
      <c r="O217" s="20">
        <v>131130</v>
      </c>
      <c r="P217" s="20">
        <f>IF(M217="short",O217,O217+N217)</f>
        <v>131130</v>
      </c>
      <c r="Q217" s="20">
        <f>IF(M217="short",P217+Q$3,P217-Q$3)</f>
        <v>131130</v>
      </c>
      <c r="R217" s="20">
        <v>131194</v>
      </c>
      <c r="S217" s="20">
        <v>130545</v>
      </c>
      <c r="T217" s="19">
        <f>IF(M217="short",((R217-P217)+N217)/10,((P217-R217)+N217)/10)</f>
        <v>7.4</v>
      </c>
      <c r="U217" s="19">
        <f>IF(M217="long",((S217-O217)-N217)/10,((O217-S217)-N217)/10)</f>
        <v>57.5</v>
      </c>
      <c r="W217" s="19">
        <f>-T217+(Q$3/10)</f>
        <v>-7.4</v>
      </c>
      <c r="X217" s="19">
        <f>U217+(Q$3/10)</f>
        <v>57.5</v>
      </c>
      <c r="Y217" s="7">
        <f>IF(AND(M217="long",R217&lt;Q217),1, )</f>
        <v>0</v>
      </c>
      <c r="Z217" s="7">
        <f>IF(AND(M217="short",R217&gt;Q217),1, )</f>
        <v>1</v>
      </c>
      <c r="AA217" s="7">
        <f>Y217+Z217</f>
        <v>1</v>
      </c>
      <c r="AB217" s="7">
        <f>IF(OR(I217=1,K217=1),0,L217*AA217)</f>
        <v>0</v>
      </c>
      <c r="AC217" s="19">
        <f>IF(W217&lt;=-AC$3,-AC$3,0)</f>
        <v>0</v>
      </c>
      <c r="AD217" s="7">
        <f t="shared" si="30"/>
        <v>1</v>
      </c>
      <c r="AE217" s="19">
        <f>IF(AND(AC217=0,U217&gt;=AE$3-(N217/10)),0,-AC$3*AA217)</f>
        <v>0</v>
      </c>
      <c r="AF217" s="19">
        <f>IF(AND(AC217=0,X217&gt;AF$3),AF$3*AA217,AE217*AA217)</f>
        <v>10</v>
      </c>
      <c r="AG217" s="19">
        <f>AG216+AF217</f>
        <v>228</v>
      </c>
      <c r="AH217" s="7">
        <f>IF(AF217&gt;0,1, )</f>
        <v>1</v>
      </c>
      <c r="AI217" s="19">
        <f>IF(I217=1,AF217,)</f>
        <v>10</v>
      </c>
      <c r="AJ217" s="19">
        <f>IF(K217=1,AF217, )</f>
        <v>10</v>
      </c>
      <c r="AK217" s="19">
        <f>IF(L217=1, ,AF217)</f>
        <v>0</v>
      </c>
      <c r="AL217" s="19">
        <f>AB217*AF217</f>
        <v>0</v>
      </c>
      <c r="AM217" s="19">
        <f>AM216+AL217</f>
        <v>348</v>
      </c>
      <c r="AN217" s="20">
        <f>IF(AL217&gt;0,1, )</f>
        <v>0</v>
      </c>
      <c r="AP217" s="12">
        <f>IF(B217=B216,AP216,AS216*AP$3)</f>
        <v>666.66</v>
      </c>
      <c r="AQ217" s="12">
        <f>INT(AP217/AQ$3)</f>
        <v>55</v>
      </c>
      <c r="AR217" s="12">
        <f>AL217*AQ217</f>
        <v>0</v>
      </c>
      <c r="AS217" s="12">
        <f>AS216+AR217</f>
        <v>22222</v>
      </c>
      <c r="AT217" s="12">
        <f>MAX(AS$4:AS217)</f>
        <v>22458</v>
      </c>
      <c r="AU217" s="8">
        <f>(AS217-AT217)/AT217</f>
        <v>-1.0508504764449193E-2</v>
      </c>
      <c r="AW217" s="20">
        <v>131160</v>
      </c>
      <c r="AX217" s="20">
        <v>131194</v>
      </c>
      <c r="AY217" s="12">
        <f>IF(M217="long",((Q217-AW217)+N217)/10,((AW217-Q217)+N217)/10)</f>
        <v>4</v>
      </c>
      <c r="AZ217" s="20">
        <f>IF(AY217&gt;=(N217/10),1, )</f>
        <v>1</v>
      </c>
      <c r="BA217" s="12">
        <f>IF(AY217&gt;BA$3,BA$3,AY217*AZ217)</f>
        <v>4</v>
      </c>
      <c r="BB217" s="12">
        <f>IF(M217="long",((AX217-Q217)-N217)/10*AZ217,((Q217-AX217)-N217)/10*AZ217)</f>
        <v>-7.4</v>
      </c>
      <c r="BC217" s="12">
        <f>IF(AND(BA217&lt;BA$3,BB217&gt;BC$3),BC$3,-BA217)</f>
        <v>-4</v>
      </c>
      <c r="BD217" s="12">
        <f>BD216+BC217</f>
        <v>479.90000000000003</v>
      </c>
      <c r="BE217" s="12">
        <f>BC217*I217</f>
        <v>-4</v>
      </c>
      <c r="BF217" s="12">
        <f>K217*BC217</f>
        <v>-4</v>
      </c>
      <c r="BG217" s="12">
        <f>AB217*BC217</f>
        <v>0</v>
      </c>
      <c r="BH217" s="12">
        <f>BH216+BG217</f>
        <v>661.6</v>
      </c>
      <c r="BJ217" s="20">
        <f t="shared" si="31"/>
        <v>1</v>
      </c>
      <c r="BK217" s="12">
        <f t="shared" si="32"/>
        <v>-4</v>
      </c>
      <c r="BM217" s="12">
        <f t="shared" si="33"/>
        <v>9027.1400000000012</v>
      </c>
      <c r="BN217" s="12">
        <f t="shared" si="34"/>
        <v>451</v>
      </c>
      <c r="BO217" s="12">
        <f t="shared" si="35"/>
        <v>0</v>
      </c>
      <c r="BP217" s="12">
        <f t="shared" si="36"/>
        <v>90271.400000000009</v>
      </c>
      <c r="BQ217" s="12">
        <f>MAX(BP$4:BP217)</f>
        <v>99619.5</v>
      </c>
      <c r="BR217" s="8">
        <f t="shared" si="37"/>
        <v>-9.3838053794688708E-2</v>
      </c>
      <c r="BS217" s="20">
        <f t="shared" si="38"/>
        <v>0</v>
      </c>
      <c r="BT217" s="20">
        <f t="shared" si="39"/>
        <v>0</v>
      </c>
    </row>
    <row r="218" spans="1:72" x14ac:dyDescent="0.3">
      <c r="A218" s="1">
        <v>42753</v>
      </c>
      <c r="B218" s="1">
        <v>42753</v>
      </c>
      <c r="C218" s="1" t="s">
        <v>44</v>
      </c>
      <c r="D218" s="3">
        <v>1935</v>
      </c>
      <c r="E218" s="3">
        <v>-200</v>
      </c>
      <c r="F218" s="3">
        <f>D218+E218</f>
        <v>1735</v>
      </c>
      <c r="G218" s="20">
        <f>B218-A218</f>
        <v>0</v>
      </c>
      <c r="H218" s="3" t="s">
        <v>43</v>
      </c>
      <c r="I218" s="20">
        <v>1</v>
      </c>
      <c r="J218" s="20">
        <v>11</v>
      </c>
      <c r="K218" s="20">
        <v>1</v>
      </c>
      <c r="L218" s="20">
        <f>IF(AND(F218&gt;=L$3,F218&lt;=L$4),0,1)</f>
        <v>1</v>
      </c>
      <c r="M218" s="20" t="s">
        <v>20</v>
      </c>
      <c r="N218" s="20">
        <v>10</v>
      </c>
      <c r="O218" s="20">
        <v>132150</v>
      </c>
      <c r="P218" s="20">
        <f>IF(M218="short",O218,O218+N218)</f>
        <v>132150</v>
      </c>
      <c r="Q218" s="20">
        <f>IF(M218="short",P218+Q$3,P218-Q$3)</f>
        <v>132150</v>
      </c>
      <c r="R218" s="20">
        <v>132345</v>
      </c>
      <c r="S218" s="20">
        <v>132069</v>
      </c>
      <c r="T218" s="19">
        <f>IF(M218="short",((R218-P218)+N218)/10,((P218-R218)+N218)/10)</f>
        <v>20.5</v>
      </c>
      <c r="U218" s="19">
        <f>IF(M218="long",((S218-O218)-N218)/10,((O218-S218)-N218)/10)</f>
        <v>7.1</v>
      </c>
      <c r="W218" s="19">
        <f>-T218+(Q$3/10)</f>
        <v>-20.5</v>
      </c>
      <c r="X218" s="19">
        <f>U218+(Q$3/10)</f>
        <v>7.1</v>
      </c>
      <c r="Y218" s="7">
        <f>IF(AND(M218="long",R218&lt;Q218),1, )</f>
        <v>0</v>
      </c>
      <c r="Z218" s="7">
        <f>IF(AND(M218="short",R218&gt;Q218),1, )</f>
        <v>1</v>
      </c>
      <c r="AA218" s="7">
        <f>Y218+Z218</f>
        <v>1</v>
      </c>
      <c r="AB218" s="7">
        <f>IF(OR(I218=1,K218=1),0,L218*AA218)</f>
        <v>0</v>
      </c>
      <c r="AC218" s="19">
        <f>IF(W218&lt;=-AC$3,-AC$3,0)</f>
        <v>-12</v>
      </c>
      <c r="AD218" s="7">
        <f t="shared" si="30"/>
        <v>1</v>
      </c>
      <c r="AE218" s="19">
        <f>IF(AND(AC218=0,U218&gt;=AE$3-(N218/10)),0,-AC$3*AA218)</f>
        <v>-12</v>
      </c>
      <c r="AF218" s="19">
        <f>IF(AND(AC218=0,X218&gt;AF$3),AF$3*AA218,AE218*AA218)</f>
        <v>-12</v>
      </c>
      <c r="AG218" s="19">
        <f>AG217+AF218</f>
        <v>216</v>
      </c>
      <c r="AH218" s="7">
        <f>IF(AF218&gt;0,1, )</f>
        <v>0</v>
      </c>
      <c r="AI218" s="19">
        <f>IF(I218=1,AF218,)</f>
        <v>-12</v>
      </c>
      <c r="AJ218" s="19">
        <f>IF(K218=1,AF218, )</f>
        <v>-12</v>
      </c>
      <c r="AK218" s="19">
        <f>IF(L218=1, ,AF218)</f>
        <v>0</v>
      </c>
      <c r="AL218" s="19">
        <f>AB218*AF218</f>
        <v>0</v>
      </c>
      <c r="AM218" s="19">
        <f>AM217+AL218</f>
        <v>348</v>
      </c>
      <c r="AN218" s="20">
        <f>IF(AL218&gt;0,1, )</f>
        <v>0</v>
      </c>
      <c r="AP218" s="12">
        <f>IF(B218=B217,AP217,AS217*AP$3)</f>
        <v>666.66</v>
      </c>
      <c r="AQ218" s="12">
        <f>INT(AP218/AQ$3)</f>
        <v>55</v>
      </c>
      <c r="AR218" s="12">
        <f>AL218*AQ218</f>
        <v>0</v>
      </c>
      <c r="AS218" s="12">
        <f>AS217+AR218</f>
        <v>22222</v>
      </c>
      <c r="AT218" s="12">
        <f>MAX(AS$4:AS218)</f>
        <v>22458</v>
      </c>
      <c r="AU218" s="8">
        <f>(AS218-AT218)/AT218</f>
        <v>-1.0508504764449193E-2</v>
      </c>
      <c r="AW218" s="20">
        <v>132345</v>
      </c>
      <c r="AX218" s="20">
        <v>132069</v>
      </c>
      <c r="AY218" s="12">
        <f>IF(M218="long",((Q218-AW218)+N218)/10,((AW218-Q218)+N218)/10)</f>
        <v>20.5</v>
      </c>
      <c r="AZ218" s="20">
        <f>IF(AY218&gt;=(N218/10),1, )</f>
        <v>1</v>
      </c>
      <c r="BA218" s="12">
        <f>IF(AY218&gt;BA$3,BA$3,AY218*AZ218)</f>
        <v>20</v>
      </c>
      <c r="BB218" s="12">
        <f>IF(M218="long",((AX218-Q218)-N218)/10*AZ218,((Q218-AX218)-N218)/10*AZ218)</f>
        <v>7.1</v>
      </c>
      <c r="BC218" s="12">
        <f>IF(AND(BA218&lt;BA$3,BB218&gt;BC$3),BC$3,-BA218)</f>
        <v>-20</v>
      </c>
      <c r="BD218" s="12">
        <f>BD217+BC218</f>
        <v>459.90000000000003</v>
      </c>
      <c r="BE218" s="12">
        <f>BC218*I218</f>
        <v>-20</v>
      </c>
      <c r="BF218" s="12">
        <f>K218*BC218</f>
        <v>-20</v>
      </c>
      <c r="BG218" s="12">
        <f>AB218*BC218</f>
        <v>0</v>
      </c>
      <c r="BH218" s="12">
        <f>BH217+BG218</f>
        <v>661.6</v>
      </c>
      <c r="BJ218" s="20">
        <f t="shared" si="31"/>
        <v>1</v>
      </c>
      <c r="BK218" s="12">
        <f t="shared" si="32"/>
        <v>-20</v>
      </c>
      <c r="BM218" s="12">
        <f t="shared" si="33"/>
        <v>9027.1400000000012</v>
      </c>
      <c r="BN218" s="12">
        <f t="shared" si="34"/>
        <v>451</v>
      </c>
      <c r="BO218" s="12">
        <f t="shared" si="35"/>
        <v>0</v>
      </c>
      <c r="BP218" s="12">
        <f t="shared" si="36"/>
        <v>90271.400000000009</v>
      </c>
      <c r="BQ218" s="12">
        <f>MAX(BP$4:BP218)</f>
        <v>99619.5</v>
      </c>
      <c r="BR218" s="8">
        <f t="shared" si="37"/>
        <v>-9.3838053794688708E-2</v>
      </c>
      <c r="BS218" s="20">
        <f t="shared" si="38"/>
        <v>0</v>
      </c>
      <c r="BT218" s="20">
        <f t="shared" si="39"/>
        <v>0</v>
      </c>
    </row>
    <row r="219" spans="1:72" x14ac:dyDescent="0.3">
      <c r="A219" s="1">
        <v>42753</v>
      </c>
      <c r="B219" s="1">
        <v>42753</v>
      </c>
      <c r="C219" s="1" t="s">
        <v>44</v>
      </c>
      <c r="D219" s="3">
        <v>2205</v>
      </c>
      <c r="E219" s="3">
        <v>-200</v>
      </c>
      <c r="F219" s="3">
        <f>D219+E219</f>
        <v>2005</v>
      </c>
      <c r="G219" s="20">
        <f>B219-A219</f>
        <v>0</v>
      </c>
      <c r="H219" s="3" t="s">
        <v>17</v>
      </c>
      <c r="K219" s="20">
        <v>1</v>
      </c>
      <c r="L219" s="20">
        <f>IF(AND(F219&gt;=L$3,F219&lt;=L$4),0,1)</f>
        <v>1</v>
      </c>
      <c r="M219" s="20" t="s">
        <v>21</v>
      </c>
      <c r="N219" s="20">
        <v>7</v>
      </c>
      <c r="O219" s="20">
        <v>106450</v>
      </c>
      <c r="P219" s="20">
        <f>IF(M219="short",O219,O219+N219)</f>
        <v>106457</v>
      </c>
      <c r="Q219" s="20">
        <f>IF(M219="short",P219+Q$3,P219-Q$3)</f>
        <v>106457</v>
      </c>
      <c r="R219" s="20">
        <v>106390</v>
      </c>
      <c r="S219" s="20">
        <v>106561</v>
      </c>
      <c r="T219" s="19">
        <f>IF(M219="short",((R219-P219)+N219)/10,((P219-R219)+N219)/10)</f>
        <v>7.4</v>
      </c>
      <c r="U219" s="19">
        <f>IF(M219="long",((S219-O219)-N219)/10,((O219-S219)-N219)/10)</f>
        <v>10.4</v>
      </c>
      <c r="W219" s="19">
        <f>-T219+(Q$3/10)</f>
        <v>-7.4</v>
      </c>
      <c r="X219" s="19">
        <f>U219+(Q$3/10)</f>
        <v>10.4</v>
      </c>
      <c r="Y219" s="7">
        <f>IF(AND(M219="long",R219&lt;Q219),1, )</f>
        <v>1</v>
      </c>
      <c r="Z219" s="7">
        <f>IF(AND(M219="short",R219&gt;Q219),1, )</f>
        <v>0</v>
      </c>
      <c r="AA219" s="7">
        <f>Y219+Z219</f>
        <v>1</v>
      </c>
      <c r="AB219" s="7">
        <f>IF(OR(I219=1,K219=1),0,L219*AA219)</f>
        <v>0</v>
      </c>
      <c r="AC219" s="19">
        <f>IF(W219&lt;=-AC$3,-AC$3,0)</f>
        <v>0</v>
      </c>
      <c r="AD219" s="7">
        <f t="shared" si="30"/>
        <v>1</v>
      </c>
      <c r="AE219" s="19">
        <f>IF(AND(AC219=0,U219&gt;=AE$3-(N219/10)),0,-AC$3*AA219)</f>
        <v>-12</v>
      </c>
      <c r="AF219" s="19">
        <f>IF(AND(AC219=0,X219&gt;AF$3),AF$3*AA219,AE219*AA219)</f>
        <v>10</v>
      </c>
      <c r="AG219" s="19">
        <f>AG218+AF219</f>
        <v>226</v>
      </c>
      <c r="AH219" s="7">
        <f>IF(AF219&gt;0,1, )</f>
        <v>1</v>
      </c>
      <c r="AI219" s="19">
        <f>IF(I219=1,AF219,)</f>
        <v>0</v>
      </c>
      <c r="AJ219" s="19">
        <f>IF(K219=1,AF219, )</f>
        <v>10</v>
      </c>
      <c r="AK219" s="19">
        <f>IF(L219=1, ,AF219)</f>
        <v>0</v>
      </c>
      <c r="AL219" s="19">
        <f>AB219*AF219</f>
        <v>0</v>
      </c>
      <c r="AM219" s="19">
        <f>AM218+AL219</f>
        <v>348</v>
      </c>
      <c r="AN219" s="20">
        <f>IF(AL219&gt;0,1, )</f>
        <v>0</v>
      </c>
      <c r="AP219" s="12">
        <f>IF(B219=B218,AP218,AS218*AP$3)</f>
        <v>666.66</v>
      </c>
      <c r="AQ219" s="12">
        <f>INT(AP219/AQ$3)</f>
        <v>55</v>
      </c>
      <c r="AR219" s="12">
        <f>AL219*AQ219</f>
        <v>0</v>
      </c>
      <c r="AS219" s="12">
        <f>AS218+AR219</f>
        <v>22222</v>
      </c>
      <c r="AT219" s="12">
        <f>MAX(AS$4:AS219)</f>
        <v>22458</v>
      </c>
      <c r="AU219" s="8">
        <f>(AS219-AT219)/AT219</f>
        <v>-1.0508504764449193E-2</v>
      </c>
      <c r="AW219" s="20">
        <v>106390</v>
      </c>
      <c r="AX219" s="20">
        <v>106561</v>
      </c>
      <c r="AY219" s="12">
        <f>IF(M219="long",((Q219-AW219)+N219)/10,((AW219-Q219)+N219)/10)</f>
        <v>7.4</v>
      </c>
      <c r="AZ219" s="20">
        <f>IF(AY219&gt;=(N219/10),1, )</f>
        <v>1</v>
      </c>
      <c r="BA219" s="12">
        <f>IF(AY219&gt;BA$3,BA$3,AY219*AZ219)</f>
        <v>7.4</v>
      </c>
      <c r="BB219" s="12">
        <f>IF(M219="long",((AX219-Q219)-N219)/10*AZ219,((Q219-AX219)-N219)/10*AZ219)</f>
        <v>9.6999999999999993</v>
      </c>
      <c r="BC219" s="12">
        <f>IF(AND(BA219&lt;BA$3,BB219&gt;BC$3),BC$3,-BA219)</f>
        <v>-7.4</v>
      </c>
      <c r="BD219" s="12">
        <f>BD218+BC219</f>
        <v>452.50000000000006</v>
      </c>
      <c r="BE219" s="12">
        <f>BC219*I219</f>
        <v>0</v>
      </c>
      <c r="BF219" s="12">
        <f>K219*BC219</f>
        <v>-7.4</v>
      </c>
      <c r="BG219" s="12">
        <f>AB219*BC219</f>
        <v>0</v>
      </c>
      <c r="BH219" s="12">
        <f>BH218+BG219</f>
        <v>661.6</v>
      </c>
      <c r="BJ219" s="20">
        <f t="shared" si="31"/>
        <v>1</v>
      </c>
      <c r="BK219" s="12">
        <f t="shared" si="32"/>
        <v>-7.4</v>
      </c>
      <c r="BM219" s="12">
        <f t="shared" si="33"/>
        <v>9027.1400000000012</v>
      </c>
      <c r="BN219" s="12">
        <f t="shared" si="34"/>
        <v>451</v>
      </c>
      <c r="BO219" s="12">
        <f t="shared" si="35"/>
        <v>0</v>
      </c>
      <c r="BP219" s="12">
        <f t="shared" si="36"/>
        <v>90271.400000000009</v>
      </c>
      <c r="BQ219" s="12">
        <f>MAX(BP$4:BP219)</f>
        <v>99619.5</v>
      </c>
      <c r="BR219" s="8">
        <f t="shared" si="37"/>
        <v>-9.3838053794688708E-2</v>
      </c>
      <c r="BS219" s="20">
        <f t="shared" si="38"/>
        <v>0</v>
      </c>
      <c r="BT219" s="20">
        <f t="shared" si="39"/>
        <v>0</v>
      </c>
    </row>
    <row r="220" spans="1:72" x14ac:dyDescent="0.3">
      <c r="A220" s="1">
        <v>42753</v>
      </c>
      <c r="B220" s="1">
        <v>42753</v>
      </c>
      <c r="C220" s="1" t="s">
        <v>44</v>
      </c>
      <c r="D220" s="3">
        <v>2205</v>
      </c>
      <c r="E220" s="3">
        <v>-200</v>
      </c>
      <c r="F220" s="3">
        <f>D220+E220</f>
        <v>2005</v>
      </c>
      <c r="G220" s="20">
        <f>B220-A220</f>
        <v>0</v>
      </c>
      <c r="H220" s="3" t="s">
        <v>38</v>
      </c>
      <c r="K220" s="20">
        <v>1</v>
      </c>
      <c r="L220" s="20">
        <f>IF(AND(F220&gt;=L$3,F220&lt;=L$4),0,1)</f>
        <v>1</v>
      </c>
      <c r="M220" s="20" t="s">
        <v>20</v>
      </c>
      <c r="N220" s="20">
        <v>7</v>
      </c>
      <c r="O220" s="20">
        <v>114060</v>
      </c>
      <c r="P220" s="20">
        <f>IF(M220="short",O220,O220+N220)</f>
        <v>114060</v>
      </c>
      <c r="Q220" s="20">
        <f>IF(M220="short",P220+Q$3,P220-Q$3)</f>
        <v>114060</v>
      </c>
      <c r="R220" s="20">
        <v>114114</v>
      </c>
      <c r="S220" s="20">
        <v>113920</v>
      </c>
      <c r="T220" s="19">
        <f>IF(M220="short",((R220-P220)+N220)/10,((P220-R220)+N220)/10)</f>
        <v>6.1</v>
      </c>
      <c r="U220" s="19">
        <f>IF(M220="long",((S220-O220)-N220)/10,((O220-S220)-N220)/10)</f>
        <v>13.3</v>
      </c>
      <c r="W220" s="19">
        <f>-T220+(Q$3/10)</f>
        <v>-6.1</v>
      </c>
      <c r="X220" s="19">
        <f>U220+(Q$3/10)</f>
        <v>13.3</v>
      </c>
      <c r="Y220" s="7">
        <f>IF(AND(M220="long",R220&lt;Q220),1, )</f>
        <v>0</v>
      </c>
      <c r="Z220" s="7">
        <f>IF(AND(M220="short",R220&gt;Q220),1, )</f>
        <v>1</v>
      </c>
      <c r="AA220" s="7">
        <f>Y220+Z220</f>
        <v>1</v>
      </c>
      <c r="AB220" s="7">
        <f>IF(OR(I220=1,K220=1),0,L220*AA220)</f>
        <v>0</v>
      </c>
      <c r="AC220" s="19">
        <f>IF(W220&lt;=-AC$3,-AC$3,0)</f>
        <v>0</v>
      </c>
      <c r="AD220" s="7">
        <f t="shared" si="30"/>
        <v>1</v>
      </c>
      <c r="AE220" s="19">
        <f>IF(AND(AC220=0,U220&gt;=AE$3-(N220/10)),0,-AC$3*AA220)</f>
        <v>-12</v>
      </c>
      <c r="AF220" s="19">
        <f>IF(AND(AC220=0,X220&gt;AF$3),AF$3*AA220,AE220*AA220)</f>
        <v>10</v>
      </c>
      <c r="AG220" s="19">
        <f>AG219+AF220</f>
        <v>236</v>
      </c>
      <c r="AH220" s="7">
        <f>IF(AF220&gt;0,1, )</f>
        <v>1</v>
      </c>
      <c r="AI220" s="19">
        <f>IF(I220=1,AF220,)</f>
        <v>0</v>
      </c>
      <c r="AJ220" s="19">
        <f>IF(K220=1,AF220, )</f>
        <v>10</v>
      </c>
      <c r="AK220" s="19">
        <f>IF(L220=1, ,AF220)</f>
        <v>0</v>
      </c>
      <c r="AL220" s="19">
        <f>AB220*AF220</f>
        <v>0</v>
      </c>
      <c r="AM220" s="19">
        <f>AM219+AL220</f>
        <v>348</v>
      </c>
      <c r="AN220" s="20">
        <f>IF(AL220&gt;0,1, )</f>
        <v>0</v>
      </c>
      <c r="AP220" s="12">
        <f>IF(B220=B219,AP219,AS219*AP$3)</f>
        <v>666.66</v>
      </c>
      <c r="AQ220" s="12">
        <f>INT(AP220/AQ$3)</f>
        <v>55</v>
      </c>
      <c r="AR220" s="12">
        <f>AL220*AQ220</f>
        <v>0</v>
      </c>
      <c r="AS220" s="12">
        <f>AS219+AR220</f>
        <v>22222</v>
      </c>
      <c r="AT220" s="12">
        <f>MAX(AS$4:AS220)</f>
        <v>22458</v>
      </c>
      <c r="AU220" s="8">
        <f>(AS220-AT220)/AT220</f>
        <v>-1.0508504764449193E-2</v>
      </c>
      <c r="AW220" s="20">
        <v>114114</v>
      </c>
      <c r="AX220" s="20">
        <v>113902</v>
      </c>
      <c r="AY220" s="12">
        <f>IF(M220="long",((Q220-AW220)+N220)/10,((AW220-Q220)+N220)/10)</f>
        <v>6.1</v>
      </c>
      <c r="AZ220" s="20">
        <f>IF(AY220&gt;=(N220/10),1, )</f>
        <v>1</v>
      </c>
      <c r="BA220" s="12">
        <f>IF(AY220&gt;BA$3,BA$3,AY220*AZ220)</f>
        <v>6.1</v>
      </c>
      <c r="BB220" s="12">
        <f>IF(M220="long",((AX220-Q220)-N220)/10*AZ220,((Q220-AX220)-N220)/10*AZ220)</f>
        <v>15.1</v>
      </c>
      <c r="BC220" s="12">
        <f>IF(AND(BA220&lt;BA$3,BB220&gt;BC$3),BC$3,-BA220)</f>
        <v>-6.1</v>
      </c>
      <c r="BD220" s="12">
        <f>BD219+BC220</f>
        <v>446.40000000000003</v>
      </c>
      <c r="BE220" s="12">
        <f>BC220*I220</f>
        <v>0</v>
      </c>
      <c r="BF220" s="12">
        <f>K220*BC220</f>
        <v>-6.1</v>
      </c>
      <c r="BG220" s="12">
        <f>AB220*BC220</f>
        <v>0</v>
      </c>
      <c r="BH220" s="12">
        <f>BH219+BG220</f>
        <v>661.6</v>
      </c>
      <c r="BJ220" s="20">
        <f t="shared" si="31"/>
        <v>1</v>
      </c>
      <c r="BK220" s="12">
        <f t="shared" si="32"/>
        <v>-6.1</v>
      </c>
      <c r="BM220" s="12">
        <f t="shared" si="33"/>
        <v>9027.1400000000012</v>
      </c>
      <c r="BN220" s="12">
        <f t="shared" si="34"/>
        <v>451</v>
      </c>
      <c r="BO220" s="12">
        <f t="shared" si="35"/>
        <v>0</v>
      </c>
      <c r="BP220" s="12">
        <f t="shared" si="36"/>
        <v>90271.400000000009</v>
      </c>
      <c r="BQ220" s="12">
        <f>MAX(BP$4:BP220)</f>
        <v>99619.5</v>
      </c>
      <c r="BR220" s="8">
        <f t="shared" si="37"/>
        <v>-9.3838053794688708E-2</v>
      </c>
      <c r="BS220" s="20">
        <f t="shared" si="38"/>
        <v>0</v>
      </c>
      <c r="BT220" s="20">
        <f t="shared" si="39"/>
        <v>0</v>
      </c>
    </row>
    <row r="221" spans="1:72" x14ac:dyDescent="0.3">
      <c r="A221" s="1">
        <v>42753</v>
      </c>
      <c r="B221" s="1">
        <v>42754</v>
      </c>
      <c r="C221" s="1" t="s">
        <v>44</v>
      </c>
      <c r="D221" s="3">
        <v>245</v>
      </c>
      <c r="E221" s="3">
        <v>-200</v>
      </c>
      <c r="F221" s="3">
        <f>D221+E221</f>
        <v>45</v>
      </c>
      <c r="G221" s="20">
        <f>B221-A221</f>
        <v>1</v>
      </c>
      <c r="H221" s="3" t="s">
        <v>37</v>
      </c>
      <c r="I221" s="20">
        <v>1</v>
      </c>
      <c r="J221" s="20">
        <v>13</v>
      </c>
      <c r="K221" s="20">
        <v>1</v>
      </c>
      <c r="L221" s="20">
        <f>IF(AND(F221&gt;=L$3,F221&lt;=L$4),0,1)</f>
        <v>1</v>
      </c>
      <c r="M221" s="20" t="s">
        <v>21</v>
      </c>
      <c r="N221" s="20">
        <v>8</v>
      </c>
      <c r="O221" s="20">
        <v>74990</v>
      </c>
      <c r="P221" s="20">
        <f>IF(M221="short",O221,O221+N221)</f>
        <v>74998</v>
      </c>
      <c r="Q221" s="20">
        <f>IF(M221="short",P221+Q$3,P221-Q$3)</f>
        <v>74998</v>
      </c>
      <c r="R221" s="20">
        <v>74928</v>
      </c>
      <c r="S221" s="20">
        <v>75735</v>
      </c>
      <c r="T221" s="19">
        <f>IF(M221="short",((R221-P221)+N221)/10,((P221-R221)+N221)/10)</f>
        <v>7.8</v>
      </c>
      <c r="U221" s="19">
        <f>IF(M221="long",((S221-O221)-N221)/10,((O221-S221)-N221)/10)</f>
        <v>73.7</v>
      </c>
      <c r="W221" s="19">
        <f>-T221+(Q$3/10)</f>
        <v>-7.8</v>
      </c>
      <c r="X221" s="19">
        <f>U221+(Q$3/10)</f>
        <v>73.7</v>
      </c>
      <c r="Y221" s="7">
        <f>IF(AND(M221="long",R221&lt;Q221),1, )</f>
        <v>1</v>
      </c>
      <c r="Z221" s="7">
        <f>IF(AND(M221="short",R221&gt;Q221),1, )</f>
        <v>0</v>
      </c>
      <c r="AA221" s="7">
        <f>Y221+Z221</f>
        <v>1</v>
      </c>
      <c r="AB221" s="7">
        <f>IF(OR(I221=1,K221=1),0,L221*AA221)</f>
        <v>0</v>
      </c>
      <c r="AC221" s="19">
        <f>IF(W221&lt;=-AC$3,-AC$3,0)</f>
        <v>0</v>
      </c>
      <c r="AD221" s="7">
        <f t="shared" si="30"/>
        <v>1</v>
      </c>
      <c r="AE221" s="19">
        <f>IF(AND(AC221=0,U221&gt;=AE$3-(N221/10)),0,-AC$3*AA221)</f>
        <v>0</v>
      </c>
      <c r="AF221" s="19">
        <f>IF(AND(AC221=0,X221&gt;AF$3),AF$3*AA221,AE221*AA221)</f>
        <v>10</v>
      </c>
      <c r="AG221" s="19">
        <f>AG220+AF221</f>
        <v>246</v>
      </c>
      <c r="AH221" s="7">
        <f>IF(AF221&gt;0,1, )</f>
        <v>1</v>
      </c>
      <c r="AI221" s="19">
        <f>IF(I221=1,AF221,)</f>
        <v>10</v>
      </c>
      <c r="AJ221" s="19">
        <f>IF(K221=1,AF221, )</f>
        <v>10</v>
      </c>
      <c r="AK221" s="19">
        <f>IF(L221=1, ,AF221)</f>
        <v>0</v>
      </c>
      <c r="AL221" s="19">
        <f>AB221*AF221</f>
        <v>0</v>
      </c>
      <c r="AM221" s="19">
        <f>AM220+AL221</f>
        <v>348</v>
      </c>
      <c r="AN221" s="20">
        <f>IF(AL221&gt;0,1, )</f>
        <v>0</v>
      </c>
      <c r="AP221" s="12">
        <f>IF(B221=B220,AP220,AS220*AP$3)</f>
        <v>666.66</v>
      </c>
      <c r="AQ221" s="12">
        <f>INT(AP221/AQ$3)</f>
        <v>55</v>
      </c>
      <c r="AR221" s="12">
        <f>AL221*AQ221</f>
        <v>0</v>
      </c>
      <c r="AS221" s="12">
        <f>AS220+AR221</f>
        <v>22222</v>
      </c>
      <c r="AT221" s="12">
        <f>MAX(AS$4:AS221)</f>
        <v>22458</v>
      </c>
      <c r="AU221" s="8">
        <f>(AS221-AT221)/AT221</f>
        <v>-1.0508504764449193E-2</v>
      </c>
      <c r="AW221" s="20">
        <v>74928</v>
      </c>
      <c r="AX221" s="20">
        <v>75735</v>
      </c>
      <c r="AY221" s="12">
        <f>IF(M221="long",((Q221-AW221)+N221)/10,((AW221-Q221)+N221)/10)</f>
        <v>7.8</v>
      </c>
      <c r="AZ221" s="20">
        <f>IF(AY221&gt;=(N221/10),1, )</f>
        <v>1</v>
      </c>
      <c r="BA221" s="12">
        <f>IF(AY221&gt;BA$3,BA$3,AY221*AZ221)</f>
        <v>7.8</v>
      </c>
      <c r="BB221" s="12">
        <f>IF(M221="long",((AX221-Q221)-N221)/10*AZ221,((Q221-AX221)-N221)/10*AZ221)</f>
        <v>72.900000000000006</v>
      </c>
      <c r="BC221" s="12">
        <f>IF(AND(BA221&lt;BA$3,BB221&gt;BC$3),BC$3,-BA221)</f>
        <v>20</v>
      </c>
      <c r="BD221" s="12">
        <f>BD220+BC221</f>
        <v>466.40000000000003</v>
      </c>
      <c r="BE221" s="12">
        <f>BC221*I221</f>
        <v>20</v>
      </c>
      <c r="BF221" s="12">
        <f>K221*BC221</f>
        <v>20</v>
      </c>
      <c r="BG221" s="12">
        <f>AB221*BC221</f>
        <v>0</v>
      </c>
      <c r="BH221" s="12">
        <f>BH220+BG221</f>
        <v>661.6</v>
      </c>
      <c r="BJ221" s="20">
        <f t="shared" si="31"/>
        <v>0</v>
      </c>
      <c r="BK221" s="12">
        <f t="shared" si="32"/>
        <v>0</v>
      </c>
      <c r="BM221" s="12">
        <f t="shared" si="33"/>
        <v>9027.1400000000012</v>
      </c>
      <c r="BN221" s="12">
        <f t="shared" si="34"/>
        <v>451</v>
      </c>
      <c r="BO221" s="12">
        <f t="shared" si="35"/>
        <v>0</v>
      </c>
      <c r="BP221" s="12">
        <f t="shared" si="36"/>
        <v>90271.400000000009</v>
      </c>
      <c r="BQ221" s="12">
        <f>MAX(BP$4:BP221)</f>
        <v>99619.5</v>
      </c>
      <c r="BR221" s="8">
        <f t="shared" si="37"/>
        <v>-9.3838053794688708E-2</v>
      </c>
      <c r="BS221" s="20">
        <f t="shared" si="38"/>
        <v>0</v>
      </c>
      <c r="BT221" s="20">
        <f t="shared" si="39"/>
        <v>0</v>
      </c>
    </row>
    <row r="222" spans="1:72" x14ac:dyDescent="0.3">
      <c r="A222" s="1">
        <v>42753</v>
      </c>
      <c r="B222" s="1">
        <v>42754</v>
      </c>
      <c r="C222" s="1" t="s">
        <v>44</v>
      </c>
      <c r="D222" s="3">
        <v>1530</v>
      </c>
      <c r="E222" s="3">
        <v>-200</v>
      </c>
      <c r="F222" s="3">
        <f>D222+E222</f>
        <v>1330</v>
      </c>
      <c r="G222" s="20">
        <f>B222-A222</f>
        <v>1</v>
      </c>
      <c r="H222" s="3" t="s">
        <v>38</v>
      </c>
      <c r="I222" s="20">
        <v>1</v>
      </c>
      <c r="J222" s="20">
        <v>56</v>
      </c>
      <c r="K222" s="20">
        <v>1</v>
      </c>
      <c r="L222" s="20">
        <f>IF(AND(F222&gt;=L$3,F222&lt;=L$4),0,1)</f>
        <v>1</v>
      </c>
      <c r="M222" s="20" t="s">
        <v>20</v>
      </c>
      <c r="N222" s="20">
        <v>7</v>
      </c>
      <c r="O222" s="20">
        <v>115000</v>
      </c>
      <c r="P222" s="20">
        <f>IF(M222="short",O222,O222+N222)</f>
        <v>115000</v>
      </c>
      <c r="Q222" s="20">
        <f>IF(M222="short",P222+Q$3,P222-Q$3)</f>
        <v>115000</v>
      </c>
      <c r="R222" s="20">
        <v>115076</v>
      </c>
      <c r="S222" s="20">
        <v>114672</v>
      </c>
      <c r="T222" s="19">
        <f>IF(M222="short",((R222-P222)+N222)/10,((P222-R222)+N222)/10)</f>
        <v>8.3000000000000007</v>
      </c>
      <c r="U222" s="19">
        <f>IF(M222="long",((S222-O222)-N222)/10,((O222-S222)-N222)/10)</f>
        <v>32.1</v>
      </c>
      <c r="W222" s="19">
        <f>-T222+(Q$3/10)</f>
        <v>-8.3000000000000007</v>
      </c>
      <c r="X222" s="19">
        <f>U222+(Q$3/10)</f>
        <v>32.1</v>
      </c>
      <c r="Y222" s="7">
        <f>IF(AND(M222="long",R222&lt;Q222),1, )</f>
        <v>0</v>
      </c>
      <c r="Z222" s="7">
        <f>IF(AND(M222="short",R222&gt;Q222),1, )</f>
        <v>1</v>
      </c>
      <c r="AA222" s="7">
        <f>Y222+Z222</f>
        <v>1</v>
      </c>
      <c r="AB222" s="7">
        <f>IF(OR(I222=1,K222=1),0,L222*AA222)</f>
        <v>0</v>
      </c>
      <c r="AC222" s="19">
        <f>IF(W222&lt;=-AC$3,-AC$3,0)</f>
        <v>0</v>
      </c>
      <c r="AD222" s="7">
        <f t="shared" si="30"/>
        <v>1</v>
      </c>
      <c r="AE222" s="19">
        <f>IF(AND(AC222=0,U222&gt;=AE$3-(N222/10)),0,-AC$3*AA222)</f>
        <v>0</v>
      </c>
      <c r="AF222" s="19">
        <f>IF(AND(AC222=0,X222&gt;AF$3),AF$3*AA222,AE222*AA222)</f>
        <v>10</v>
      </c>
      <c r="AG222" s="19">
        <f>AG221+AF222</f>
        <v>256</v>
      </c>
      <c r="AH222" s="7">
        <f>IF(AF222&gt;0,1, )</f>
        <v>1</v>
      </c>
      <c r="AI222" s="19">
        <f>IF(I222=1,AF222,)</f>
        <v>10</v>
      </c>
      <c r="AJ222" s="19">
        <f>IF(K222=1,AF222, )</f>
        <v>10</v>
      </c>
      <c r="AK222" s="19">
        <f>IF(L222=1, ,AF222)</f>
        <v>0</v>
      </c>
      <c r="AL222" s="19">
        <f>AB222*AF222</f>
        <v>0</v>
      </c>
      <c r="AM222" s="19">
        <f>AM221+AL222</f>
        <v>348</v>
      </c>
      <c r="AN222" s="20">
        <f>IF(AL222&gt;0,1, )</f>
        <v>0</v>
      </c>
      <c r="AP222" s="12">
        <f>IF(B222=B221,AP221,AS221*AP$3)</f>
        <v>666.66</v>
      </c>
      <c r="AQ222" s="12">
        <f>INT(AP222/AQ$3)</f>
        <v>55</v>
      </c>
      <c r="AR222" s="12">
        <f>AL222*AQ222</f>
        <v>0</v>
      </c>
      <c r="AS222" s="12">
        <f>AS221+AR222</f>
        <v>22222</v>
      </c>
      <c r="AT222" s="12">
        <f>MAX(AS$4:AS222)</f>
        <v>22458</v>
      </c>
      <c r="AU222" s="8">
        <f>(AS222-AT222)/AT222</f>
        <v>-1.0508504764449193E-2</v>
      </c>
      <c r="AW222" s="20">
        <v>115076</v>
      </c>
      <c r="AX222" s="20">
        <v>114672</v>
      </c>
      <c r="AY222" s="12">
        <f>IF(M222="long",((Q222-AW222)+N222)/10,((AW222-Q222)+N222)/10)</f>
        <v>8.3000000000000007</v>
      </c>
      <c r="AZ222" s="20">
        <f>IF(AY222&gt;=(N222/10),1, )</f>
        <v>1</v>
      </c>
      <c r="BA222" s="12">
        <f>IF(AY222&gt;BA$3,BA$3,AY222*AZ222)</f>
        <v>8.3000000000000007</v>
      </c>
      <c r="BB222" s="12">
        <f>IF(M222="long",((AX222-Q222)-N222)/10*AZ222,((Q222-AX222)-N222)/10*AZ222)</f>
        <v>32.1</v>
      </c>
      <c r="BC222" s="12">
        <f>IF(AND(BA222&lt;BA$3,BB222&gt;BC$3),BC$3,-BA222)</f>
        <v>20</v>
      </c>
      <c r="BD222" s="12">
        <f>BD221+BC222</f>
        <v>486.40000000000003</v>
      </c>
      <c r="BE222" s="12">
        <f>BC222*I222</f>
        <v>20</v>
      </c>
      <c r="BF222" s="12">
        <f>K222*BC222</f>
        <v>20</v>
      </c>
      <c r="BG222" s="12">
        <f>AB222*BC222</f>
        <v>0</v>
      </c>
      <c r="BH222" s="12">
        <f>BH221+BG222</f>
        <v>661.6</v>
      </c>
      <c r="BJ222" s="20">
        <f t="shared" si="31"/>
        <v>0</v>
      </c>
      <c r="BK222" s="12">
        <f t="shared" si="32"/>
        <v>0</v>
      </c>
      <c r="BM222" s="12">
        <f t="shared" si="33"/>
        <v>9027.1400000000012</v>
      </c>
      <c r="BN222" s="12">
        <f t="shared" si="34"/>
        <v>451</v>
      </c>
      <c r="BO222" s="12">
        <f t="shared" si="35"/>
        <v>0</v>
      </c>
      <c r="BP222" s="12">
        <f t="shared" si="36"/>
        <v>90271.400000000009</v>
      </c>
      <c r="BQ222" s="12">
        <f>MAX(BP$4:BP222)</f>
        <v>99619.5</v>
      </c>
      <c r="BR222" s="8">
        <f t="shared" si="37"/>
        <v>-9.3838053794688708E-2</v>
      </c>
      <c r="BS222" s="20">
        <f t="shared" si="38"/>
        <v>0</v>
      </c>
      <c r="BT222" s="20">
        <f t="shared" si="39"/>
        <v>0</v>
      </c>
    </row>
    <row r="223" spans="1:72" x14ac:dyDescent="0.3">
      <c r="A223" s="1">
        <v>42755</v>
      </c>
      <c r="B223" s="1">
        <v>42755</v>
      </c>
      <c r="C223" s="1" t="s">
        <v>44</v>
      </c>
      <c r="D223" s="3">
        <v>1050</v>
      </c>
      <c r="E223" s="3">
        <v>-200</v>
      </c>
      <c r="F223" s="3">
        <f>D223+E223</f>
        <v>850</v>
      </c>
      <c r="G223" s="20">
        <f>B223-A223</f>
        <v>0</v>
      </c>
      <c r="H223" s="3" t="s">
        <v>37</v>
      </c>
      <c r="I223" s="20">
        <v>1</v>
      </c>
      <c r="J223" s="20">
        <v>15</v>
      </c>
      <c r="L223" s="20">
        <f>IF(AND(F223&gt;=L$3,F223&lt;=L$4),0,1)</f>
        <v>1</v>
      </c>
      <c r="M223" s="20" t="s">
        <v>21</v>
      </c>
      <c r="N223" s="20">
        <v>8</v>
      </c>
      <c r="O223" s="20">
        <v>75430</v>
      </c>
      <c r="P223" s="20">
        <f>IF(M223="short",O223,O223+N223)</f>
        <v>75438</v>
      </c>
      <c r="Q223" s="20">
        <f>IF(M223="short",P223+Q$3,P223-Q$3)</f>
        <v>75438</v>
      </c>
      <c r="R223" s="20">
        <v>75165</v>
      </c>
      <c r="S223" s="20">
        <v>75781</v>
      </c>
      <c r="T223" s="19">
        <f>IF(M223="short",((R223-P223)+N223)/10,((P223-R223)+N223)/10)</f>
        <v>28.1</v>
      </c>
      <c r="U223" s="19">
        <f>IF(M223="long",((S223-O223)-N223)/10,((O223-S223)-N223)/10)</f>
        <v>34.299999999999997</v>
      </c>
      <c r="W223" s="19">
        <f>-T223+(Q$3/10)</f>
        <v>-28.1</v>
      </c>
      <c r="X223" s="19">
        <f>U223+(Q$3/10)</f>
        <v>34.299999999999997</v>
      </c>
      <c r="Y223" s="7">
        <f>IF(AND(M223="long",R223&lt;Q223),1, )</f>
        <v>1</v>
      </c>
      <c r="Z223" s="7">
        <f>IF(AND(M223="short",R223&gt;Q223),1, )</f>
        <v>0</v>
      </c>
      <c r="AA223" s="7">
        <f>Y223+Z223</f>
        <v>1</v>
      </c>
      <c r="AB223" s="7">
        <f>IF(OR(I223=1,K223=1),0,L223*AA223)</f>
        <v>0</v>
      </c>
      <c r="AC223" s="19">
        <f>IF(W223&lt;=-AC$3,-AC$3,0)</f>
        <v>-12</v>
      </c>
      <c r="AD223" s="7">
        <f t="shared" si="30"/>
        <v>0</v>
      </c>
      <c r="AE223" s="19">
        <f>IF(AND(AC223=0,U223&gt;=AE$3-(N223/10)),0,-AC$3*AA223)</f>
        <v>-12</v>
      </c>
      <c r="AF223" s="19">
        <f>IF(AND(AC223=0,X223&gt;AF$3),AF$3*AA223,AE223*AA223)</f>
        <v>-12</v>
      </c>
      <c r="AG223" s="19">
        <f>AG222+AF223</f>
        <v>244</v>
      </c>
      <c r="AH223" s="7">
        <f>IF(AF223&gt;0,1, )</f>
        <v>0</v>
      </c>
      <c r="AI223" s="19">
        <f>IF(I223=1,AF223,)</f>
        <v>-12</v>
      </c>
      <c r="AJ223" s="19">
        <f>IF(K223=1,AF223, )</f>
        <v>0</v>
      </c>
      <c r="AK223" s="19">
        <f>IF(L223=1, ,AF223)</f>
        <v>0</v>
      </c>
      <c r="AL223" s="19">
        <f>AB223*AF223</f>
        <v>0</v>
      </c>
      <c r="AM223" s="19">
        <f>AM222+AL223</f>
        <v>348</v>
      </c>
      <c r="AN223" s="20">
        <f>IF(AL223&gt;0,1, )</f>
        <v>0</v>
      </c>
      <c r="AP223" s="12">
        <f>IF(B223=B222,AP222,AS222*AP$3)</f>
        <v>666.66</v>
      </c>
      <c r="AQ223" s="12">
        <f>INT(AP223/AQ$3)</f>
        <v>55</v>
      </c>
      <c r="AR223" s="12">
        <f>AL223*AQ223</f>
        <v>0</v>
      </c>
      <c r="AS223" s="12">
        <f>AS222+AR223</f>
        <v>22222</v>
      </c>
      <c r="AT223" s="12">
        <f>MAX(AS$4:AS223)</f>
        <v>22458</v>
      </c>
      <c r="AU223" s="8">
        <f>(AS223-AT223)/AT223</f>
        <v>-1.0508504764449193E-2</v>
      </c>
      <c r="AW223" s="20">
        <v>75165</v>
      </c>
      <c r="AX223" s="20">
        <v>75871</v>
      </c>
      <c r="AY223" s="12">
        <f>IF(M223="long",((Q223-AW223)+N223)/10,((AW223-Q223)+N223)/10)</f>
        <v>28.1</v>
      </c>
      <c r="AZ223" s="20">
        <f>IF(AY223&gt;=(N223/10),1, )</f>
        <v>1</v>
      </c>
      <c r="BA223" s="12">
        <f>IF(AY223&gt;BA$3,BA$3,AY223*AZ223)</f>
        <v>20</v>
      </c>
      <c r="BB223" s="12">
        <f>IF(M223="long",((AX223-Q223)-N223)/10*AZ223,((Q223-AX223)-N223)/10*AZ223)</f>
        <v>42.5</v>
      </c>
      <c r="BC223" s="12">
        <f>IF(AND(BA223&lt;BA$3,BB223&gt;BC$3),BC$3,-BA223)</f>
        <v>-20</v>
      </c>
      <c r="BD223" s="12">
        <f>BD222+BC223</f>
        <v>466.40000000000003</v>
      </c>
      <c r="BE223" s="12">
        <f>BC223*I223</f>
        <v>-20</v>
      </c>
      <c r="BF223" s="12">
        <f>K223*BC223</f>
        <v>0</v>
      </c>
      <c r="BG223" s="12">
        <f>AB223*BC223</f>
        <v>0</v>
      </c>
      <c r="BH223" s="12">
        <f>BH222+BG223</f>
        <v>661.6</v>
      </c>
      <c r="BJ223" s="20">
        <f t="shared" si="31"/>
        <v>1</v>
      </c>
      <c r="BK223" s="12">
        <f t="shared" si="32"/>
        <v>-20</v>
      </c>
      <c r="BM223" s="12">
        <f t="shared" si="33"/>
        <v>9027.1400000000012</v>
      </c>
      <c r="BN223" s="12">
        <f t="shared" si="34"/>
        <v>451</v>
      </c>
      <c r="BO223" s="12">
        <f t="shared" si="35"/>
        <v>0</v>
      </c>
      <c r="BP223" s="12">
        <f t="shared" si="36"/>
        <v>90271.400000000009</v>
      </c>
      <c r="BQ223" s="12">
        <f>MAX(BP$4:BP223)</f>
        <v>99619.5</v>
      </c>
      <c r="BR223" s="8">
        <f t="shared" si="37"/>
        <v>-9.3838053794688708E-2</v>
      </c>
      <c r="BS223" s="20">
        <f t="shared" si="38"/>
        <v>0</v>
      </c>
      <c r="BT223" s="20">
        <f t="shared" si="39"/>
        <v>0</v>
      </c>
    </row>
    <row r="224" spans="1:72" x14ac:dyDescent="0.3">
      <c r="A224" s="1">
        <v>42755</v>
      </c>
      <c r="B224" s="1">
        <v>42755</v>
      </c>
      <c r="C224" s="1" t="s">
        <v>44</v>
      </c>
      <c r="D224" s="3">
        <v>1115</v>
      </c>
      <c r="E224" s="3">
        <v>-200</v>
      </c>
      <c r="F224" s="3">
        <f>D224+E224</f>
        <v>915</v>
      </c>
      <c r="G224" s="20">
        <f>B224-A224</f>
        <v>0</v>
      </c>
      <c r="H224" s="3" t="s">
        <v>17</v>
      </c>
      <c r="L224" s="20">
        <f>IF(AND(F224&gt;=L$3,F224&lt;=L$4),0,1)</f>
        <v>1</v>
      </c>
      <c r="M224" s="20" t="s">
        <v>21</v>
      </c>
      <c r="N224" s="20">
        <v>7</v>
      </c>
      <c r="O224" s="20">
        <v>106590</v>
      </c>
      <c r="P224" s="20">
        <f>IF(M224="short",O224,O224+N224)</f>
        <v>106597</v>
      </c>
      <c r="Q224" s="20">
        <f>IF(M224="short",P224+Q$3,P224-Q$3)</f>
        <v>106597</v>
      </c>
      <c r="R224" s="20">
        <v>106246</v>
      </c>
      <c r="S224" s="20">
        <v>106947</v>
      </c>
      <c r="T224" s="19">
        <f>IF(M224="short",((R224-P224)+N224)/10,((P224-R224)+N224)/10)</f>
        <v>35.799999999999997</v>
      </c>
      <c r="U224" s="19">
        <f>IF(M224="long",((S224-O224)-N224)/10,((O224-S224)-N224)/10)</f>
        <v>35</v>
      </c>
      <c r="W224" s="19">
        <f>-T224+(Q$3/10)</f>
        <v>-35.799999999999997</v>
      </c>
      <c r="X224" s="19">
        <f>U224+(Q$3/10)</f>
        <v>35</v>
      </c>
      <c r="Y224" s="7">
        <f>IF(AND(M224="long",R224&lt;Q224),1, )</f>
        <v>1</v>
      </c>
      <c r="Z224" s="7">
        <f>IF(AND(M224="short",R224&gt;Q224),1, )</f>
        <v>0</v>
      </c>
      <c r="AA224" s="7">
        <f>Y224+Z224</f>
        <v>1</v>
      </c>
      <c r="AB224" s="7">
        <f>IF(OR(I224=1,K224=1),0,L224*AA224)</f>
        <v>1</v>
      </c>
      <c r="AC224" s="19">
        <f>IF(W224&lt;=-AC$3,-AC$3,0)</f>
        <v>-12</v>
      </c>
      <c r="AD224" s="7">
        <f t="shared" si="30"/>
        <v>0</v>
      </c>
      <c r="AE224" s="19">
        <f>IF(AND(AC224=0,U224&gt;=AE$3-(N224/10)),0,-AC$3*AA224)</f>
        <v>-12</v>
      </c>
      <c r="AF224" s="19">
        <f>IF(AND(AC224=0,X224&gt;AF$3),AF$3*AA224,AE224*AA224)</f>
        <v>-12</v>
      </c>
      <c r="AG224" s="19">
        <f>AG223+AF224</f>
        <v>232</v>
      </c>
      <c r="AH224" s="7">
        <f>IF(AF224&gt;0,1, )</f>
        <v>0</v>
      </c>
      <c r="AI224" s="19">
        <f>IF(I224=1,AF224,)</f>
        <v>0</v>
      </c>
      <c r="AJ224" s="19">
        <f>IF(K224=1,AF224, )</f>
        <v>0</v>
      </c>
      <c r="AK224" s="19">
        <f>IF(L224=1, ,AF224)</f>
        <v>0</v>
      </c>
      <c r="AL224" s="19">
        <f>AB224*AF224</f>
        <v>-12</v>
      </c>
      <c r="AM224" s="19">
        <f>AM223+AL224</f>
        <v>336</v>
      </c>
      <c r="AN224" s="20">
        <f>IF(AL224&gt;0,1, )</f>
        <v>0</v>
      </c>
      <c r="AP224" s="12">
        <f>IF(B224=B223,AP223,AS223*AP$3)</f>
        <v>666.66</v>
      </c>
      <c r="AQ224" s="12">
        <f>INT(AP224/AQ$3)</f>
        <v>55</v>
      </c>
      <c r="AR224" s="12">
        <f>AL224*AQ224</f>
        <v>-660</v>
      </c>
      <c r="AS224" s="12">
        <f>AS223+AR224</f>
        <v>21562</v>
      </c>
      <c r="AT224" s="12">
        <f>MAX(AS$4:AS224)</f>
        <v>22458</v>
      </c>
      <c r="AU224" s="8">
        <f>(AS224-AT224)/AT224</f>
        <v>-3.9896696054857954E-2</v>
      </c>
      <c r="AW224" s="20">
        <v>106245</v>
      </c>
      <c r="AX224" s="20">
        <v>107542</v>
      </c>
      <c r="AY224" s="12">
        <f>IF(M224="long",((Q224-AW224)+N224)/10,((AW224-Q224)+N224)/10)</f>
        <v>35.9</v>
      </c>
      <c r="AZ224" s="20">
        <f>IF(AY224&gt;=(N224/10),1, )</f>
        <v>1</v>
      </c>
      <c r="BA224" s="12">
        <f>IF(AY224&gt;BA$3,BA$3,AY224*AZ224)</f>
        <v>20</v>
      </c>
      <c r="BB224" s="12">
        <f>IF(M224="long",((AX224-Q224)-N224)/10*AZ224,((Q224-AX224)-N224)/10*AZ224)</f>
        <v>93.8</v>
      </c>
      <c r="BC224" s="12">
        <f>IF(AND(BA224&lt;BA$3,BB224&gt;BC$3),BC$3,-BA224)</f>
        <v>-20</v>
      </c>
      <c r="BD224" s="12">
        <f>BD223+BC224</f>
        <v>446.40000000000003</v>
      </c>
      <c r="BE224" s="12">
        <f>BC224*I224</f>
        <v>0</v>
      </c>
      <c r="BF224" s="12">
        <f>K224*BC224</f>
        <v>0</v>
      </c>
      <c r="BG224" s="12">
        <f>AB224*BC224</f>
        <v>-20</v>
      </c>
      <c r="BH224" s="12">
        <f>BH223+BG224</f>
        <v>641.6</v>
      </c>
      <c r="BJ224" s="20">
        <f t="shared" si="31"/>
        <v>1</v>
      </c>
      <c r="BK224" s="12">
        <f t="shared" si="32"/>
        <v>-20</v>
      </c>
      <c r="BM224" s="12">
        <f t="shared" si="33"/>
        <v>9027.1400000000012</v>
      </c>
      <c r="BN224" s="12">
        <f t="shared" si="34"/>
        <v>451</v>
      </c>
      <c r="BO224" s="12">
        <f t="shared" si="35"/>
        <v>-9020</v>
      </c>
      <c r="BP224" s="12">
        <f t="shared" si="36"/>
        <v>81251.400000000009</v>
      </c>
      <c r="BQ224" s="12">
        <f>MAX(BP$4:BP224)</f>
        <v>99619.5</v>
      </c>
      <c r="BR224" s="8">
        <f t="shared" si="37"/>
        <v>-0.18438257570054048</v>
      </c>
      <c r="BS224" s="20">
        <f t="shared" si="38"/>
        <v>0</v>
      </c>
      <c r="BT224" s="20">
        <f t="shared" si="39"/>
        <v>-20</v>
      </c>
    </row>
    <row r="225" spans="1:72" x14ac:dyDescent="0.3">
      <c r="A225" s="1">
        <v>42755</v>
      </c>
      <c r="B225" s="1">
        <v>42755</v>
      </c>
      <c r="C225" s="1" t="s">
        <v>44</v>
      </c>
      <c r="D225" s="3">
        <v>1225</v>
      </c>
      <c r="E225" s="3">
        <v>-200</v>
      </c>
      <c r="F225" s="3">
        <f>D225+E225</f>
        <v>1025</v>
      </c>
      <c r="G225" s="20">
        <f>B225-A225</f>
        <v>0</v>
      </c>
      <c r="H225" s="3" t="s">
        <v>38</v>
      </c>
      <c r="L225" s="20">
        <f>IF(AND(F225&gt;=L$3,F225&lt;=L$4),0,1)</f>
        <v>1</v>
      </c>
      <c r="M225" s="20" t="s">
        <v>20</v>
      </c>
      <c r="N225" s="20">
        <v>7</v>
      </c>
      <c r="O225" s="20">
        <v>115290</v>
      </c>
      <c r="P225" s="20">
        <f>IF(M225="short",O225,O225+N225)</f>
        <v>115290</v>
      </c>
      <c r="Q225" s="20">
        <f>IF(M225="short",P225+Q$3,P225-Q$3)</f>
        <v>115290</v>
      </c>
      <c r="R225" s="20">
        <v>115379</v>
      </c>
      <c r="S225" s="20">
        <v>114204</v>
      </c>
      <c r="T225" s="19">
        <f>IF(M225="short",((R225-P225)+N225)/10,((P225-R225)+N225)/10)</f>
        <v>9.6</v>
      </c>
      <c r="U225" s="19">
        <f>IF(M225="long",((S225-O225)-N225)/10,((O225-S225)-N225)/10)</f>
        <v>107.9</v>
      </c>
      <c r="W225" s="19">
        <f>-T225+(Q$3/10)</f>
        <v>-9.6</v>
      </c>
      <c r="X225" s="19">
        <f>U225+(Q$3/10)</f>
        <v>107.9</v>
      </c>
      <c r="Y225" s="7">
        <f>IF(AND(M225="long",R225&lt;Q225),1, )</f>
        <v>0</v>
      </c>
      <c r="Z225" s="7">
        <f>IF(AND(M225="short",R225&gt;Q225),1, )</f>
        <v>1</v>
      </c>
      <c r="AA225" s="7">
        <f>Y225+Z225</f>
        <v>1</v>
      </c>
      <c r="AB225" s="7">
        <f>IF(OR(I225=1,K225=1),0,L225*AA225)</f>
        <v>1</v>
      </c>
      <c r="AC225" s="19">
        <f>IF(W225&lt;=-AC$3,-AC$3,0)</f>
        <v>0</v>
      </c>
      <c r="AD225" s="7">
        <f t="shared" si="30"/>
        <v>0</v>
      </c>
      <c r="AE225" s="19">
        <f>IF(AND(AC225=0,U225&gt;=AE$3-(N225/10)),0,-AC$3*AA225)</f>
        <v>0</v>
      </c>
      <c r="AF225" s="19">
        <f>IF(AND(AC225=0,X225&gt;AF$3),AF$3*AA225,AE225*AA225)</f>
        <v>10</v>
      </c>
      <c r="AG225" s="19">
        <f>AG224+AF225</f>
        <v>242</v>
      </c>
      <c r="AH225" s="7">
        <f>IF(AF225&gt;0,1, )</f>
        <v>1</v>
      </c>
      <c r="AI225" s="19">
        <f>IF(I225=1,AF225,)</f>
        <v>0</v>
      </c>
      <c r="AJ225" s="19">
        <f>IF(K225=1,AF225, )</f>
        <v>0</v>
      </c>
      <c r="AK225" s="19">
        <f>IF(L225=1, ,AF225)</f>
        <v>0</v>
      </c>
      <c r="AL225" s="19">
        <f>AB225*AF225</f>
        <v>10</v>
      </c>
      <c r="AM225" s="19">
        <f>AM224+AL225</f>
        <v>346</v>
      </c>
      <c r="AN225" s="20">
        <f>IF(AL225&gt;0,1, )</f>
        <v>1</v>
      </c>
      <c r="AP225" s="12">
        <f>IF(B225=B224,AP224,AS224*AP$3)</f>
        <v>666.66</v>
      </c>
      <c r="AQ225" s="12">
        <f>INT(AP225/AQ$3)</f>
        <v>55</v>
      </c>
      <c r="AR225" s="12">
        <f>AL225*AQ225</f>
        <v>550</v>
      </c>
      <c r="AS225" s="12">
        <f>AS224+AR225</f>
        <v>22112</v>
      </c>
      <c r="AT225" s="12">
        <f>MAX(AS$4:AS225)</f>
        <v>22458</v>
      </c>
      <c r="AU225" s="8">
        <f>(AS225-AT225)/AT225</f>
        <v>-1.5406536646183988E-2</v>
      </c>
      <c r="AW225" s="20">
        <v>115289</v>
      </c>
      <c r="AX225" s="20">
        <v>115134</v>
      </c>
      <c r="AY225" s="12">
        <f>IF(M225="long",((Q225-AW225)+N225)/10,((AW225-Q225)+N225)/10)</f>
        <v>0.6</v>
      </c>
      <c r="AZ225" s="20">
        <f>IF(AY225&gt;=(N225/10),1, )</f>
        <v>0</v>
      </c>
      <c r="BA225" s="12">
        <f>IF(AY225&gt;BA$3,BA$3,AY225*AZ225)</f>
        <v>0</v>
      </c>
      <c r="BB225" s="12">
        <f>IF(M225="long",((AX225-Q225)-N225)/10*AZ225,((Q225-AX225)-N225)/10*AZ225)</f>
        <v>0</v>
      </c>
      <c r="BC225" s="12">
        <f>IF(AND(BA225&lt;BA$3,BB225&gt;BC$3),BC$3,-BA225)</f>
        <v>0</v>
      </c>
      <c r="BD225" s="12">
        <f>BD224+BC225</f>
        <v>446.40000000000003</v>
      </c>
      <c r="BE225" s="12">
        <f>BC225*I225</f>
        <v>0</v>
      </c>
      <c r="BF225" s="12">
        <f>K225*BC225</f>
        <v>0</v>
      </c>
      <c r="BG225" s="12">
        <f>AB225*BC225</f>
        <v>0</v>
      </c>
      <c r="BH225" s="12">
        <f>BH224+BG225</f>
        <v>641.6</v>
      </c>
      <c r="BJ225" s="20">
        <f t="shared" si="31"/>
        <v>0</v>
      </c>
      <c r="BK225" s="12">
        <f t="shared" si="32"/>
        <v>0</v>
      </c>
      <c r="BM225" s="12">
        <f t="shared" si="33"/>
        <v>9027.1400000000012</v>
      </c>
      <c r="BN225" s="12">
        <f t="shared" si="34"/>
        <v>451</v>
      </c>
      <c r="BO225" s="12">
        <f t="shared" si="35"/>
        <v>0</v>
      </c>
      <c r="BP225" s="12">
        <f t="shared" si="36"/>
        <v>81251.400000000009</v>
      </c>
      <c r="BQ225" s="12">
        <f>MAX(BP$4:BP225)</f>
        <v>99619.5</v>
      </c>
      <c r="BR225" s="8">
        <f t="shared" si="37"/>
        <v>-0.18438257570054048</v>
      </c>
      <c r="BS225" s="20">
        <f t="shared" si="38"/>
        <v>0</v>
      </c>
      <c r="BT225" s="20">
        <f t="shared" si="39"/>
        <v>0</v>
      </c>
    </row>
    <row r="226" spans="1:72" x14ac:dyDescent="0.3">
      <c r="A226" s="1">
        <v>42755</v>
      </c>
      <c r="B226" s="1">
        <v>42755</v>
      </c>
      <c r="C226" s="1" t="s">
        <v>44</v>
      </c>
      <c r="D226" s="3">
        <v>1240</v>
      </c>
      <c r="E226" s="3">
        <v>-200</v>
      </c>
      <c r="F226" s="3">
        <f>D226+E226</f>
        <v>1040</v>
      </c>
      <c r="G226" s="20">
        <f>B226-A226</f>
        <v>0</v>
      </c>
      <c r="H226" s="3" t="s">
        <v>17</v>
      </c>
      <c r="L226" s="20">
        <f>IF(AND(F226&gt;=L$3,F226&lt;=L$4),0,1)</f>
        <v>1</v>
      </c>
      <c r="M226" s="20" t="s">
        <v>21</v>
      </c>
      <c r="N226" s="20">
        <v>7</v>
      </c>
      <c r="O226" s="20">
        <v>106300</v>
      </c>
      <c r="P226" s="20">
        <f>IF(M226="short",O226,O226+N226)</f>
        <v>106307</v>
      </c>
      <c r="Q226" s="20">
        <f>IF(M226="short",P226+Q$3,P226-Q$3)</f>
        <v>106307</v>
      </c>
      <c r="R226" s="20">
        <v>106270</v>
      </c>
      <c r="S226" s="20">
        <v>106458</v>
      </c>
      <c r="T226" s="19">
        <f>IF(M226="short",((R226-P226)+N226)/10,((P226-R226)+N226)/10)</f>
        <v>4.4000000000000004</v>
      </c>
      <c r="U226" s="19">
        <f>IF(M226="long",((S226-O226)-N226)/10,((O226-S226)-N226)/10)</f>
        <v>15.1</v>
      </c>
      <c r="W226" s="19">
        <f>-T226+(Q$3/10)</f>
        <v>-4.4000000000000004</v>
      </c>
      <c r="X226" s="19">
        <f>U226+(Q$3/10)</f>
        <v>15.1</v>
      </c>
      <c r="Y226" s="7">
        <f>IF(AND(M226="long",R226&lt;Q226),1, )</f>
        <v>1</v>
      </c>
      <c r="Z226" s="7">
        <f>IF(AND(M226="short",R226&gt;Q226),1, )</f>
        <v>0</v>
      </c>
      <c r="AA226" s="7">
        <f>Y226+Z226</f>
        <v>1</v>
      </c>
      <c r="AB226" s="7">
        <f>IF(OR(I226=1,K226=1),0,L226*AA226)</f>
        <v>1</v>
      </c>
      <c r="AC226" s="19">
        <f>IF(W226&lt;=-AC$3,-AC$3,0)</f>
        <v>0</v>
      </c>
      <c r="AD226" s="7">
        <f t="shared" si="30"/>
        <v>0</v>
      </c>
      <c r="AE226" s="19">
        <f>IF(AND(AC226=0,U226&gt;=AE$3-(N226/10)),0,-AC$3*AA226)</f>
        <v>-12</v>
      </c>
      <c r="AF226" s="19">
        <f>IF(AND(AC226=0,X226&gt;AF$3),AF$3*AA226,AE226*AA226)</f>
        <v>10</v>
      </c>
      <c r="AG226" s="19">
        <f>AG225+AF226</f>
        <v>252</v>
      </c>
      <c r="AH226" s="7">
        <f>IF(AF226&gt;0,1, )</f>
        <v>1</v>
      </c>
      <c r="AI226" s="19">
        <f>IF(I226=1,AF226,)</f>
        <v>0</v>
      </c>
      <c r="AJ226" s="19">
        <f>IF(K226=1,AF226, )</f>
        <v>0</v>
      </c>
      <c r="AK226" s="19">
        <f>IF(L226=1, ,AF226)</f>
        <v>0</v>
      </c>
      <c r="AL226" s="19">
        <f>AB226*AF226</f>
        <v>10</v>
      </c>
      <c r="AM226" s="19">
        <f>AM225+AL226</f>
        <v>356</v>
      </c>
      <c r="AN226" s="20">
        <f>IF(AL226&gt;0,1, )</f>
        <v>1</v>
      </c>
      <c r="AP226" s="12">
        <f>IF(B226=B225,AP225,AS225*AP$3)</f>
        <v>666.66</v>
      </c>
      <c r="AQ226" s="12">
        <f>INT(AP226/AQ$3)</f>
        <v>55</v>
      </c>
      <c r="AR226" s="12">
        <f>AL226*AQ226</f>
        <v>550</v>
      </c>
      <c r="AS226" s="12">
        <f>AS225+AR226</f>
        <v>22662</v>
      </c>
      <c r="AT226" s="12">
        <f>MAX(AS$4:AS226)</f>
        <v>22662</v>
      </c>
      <c r="AU226" s="8">
        <f>(AS226-AT226)/AT226</f>
        <v>0</v>
      </c>
      <c r="AW226" s="20">
        <v>106270</v>
      </c>
      <c r="AX226" s="20">
        <v>106458</v>
      </c>
      <c r="AY226" s="12">
        <f>IF(M226="long",((Q226-AW226)+N226)/10,((AW226-Q226)+N226)/10)</f>
        <v>4.4000000000000004</v>
      </c>
      <c r="AZ226" s="20">
        <f>IF(AY226&gt;=(N226/10),1, )</f>
        <v>1</v>
      </c>
      <c r="BA226" s="12">
        <f>IF(AY226&gt;BA$3,BA$3,AY226*AZ226)</f>
        <v>4.4000000000000004</v>
      </c>
      <c r="BB226" s="12">
        <f>IF(M226="long",((AX226-Q226)-N226)/10*AZ226,((Q226-AX226)-N226)/10*AZ226)</f>
        <v>14.4</v>
      </c>
      <c r="BC226" s="12">
        <f>IF(AND(BA226&lt;BA$3,BB226&gt;BC$3),BC$3,-BA226)</f>
        <v>-4.4000000000000004</v>
      </c>
      <c r="BD226" s="12">
        <f>BD225+BC226</f>
        <v>442.00000000000006</v>
      </c>
      <c r="BE226" s="12">
        <f>BC226*I226</f>
        <v>0</v>
      </c>
      <c r="BF226" s="12">
        <f>K226*BC226</f>
        <v>0</v>
      </c>
      <c r="BG226" s="12">
        <f>AB226*BC226</f>
        <v>-4.4000000000000004</v>
      </c>
      <c r="BH226" s="12">
        <f>BH225+BG226</f>
        <v>637.20000000000005</v>
      </c>
      <c r="BJ226" s="20">
        <f t="shared" si="31"/>
        <v>1</v>
      </c>
      <c r="BK226" s="12">
        <f t="shared" si="32"/>
        <v>-4.4000000000000004</v>
      </c>
      <c r="BM226" s="12">
        <f t="shared" si="33"/>
        <v>9027.1400000000012</v>
      </c>
      <c r="BN226" s="12">
        <f t="shared" si="34"/>
        <v>451</v>
      </c>
      <c r="BO226" s="12">
        <f t="shared" si="35"/>
        <v>-1984.4</v>
      </c>
      <c r="BP226" s="12">
        <f t="shared" si="36"/>
        <v>79267.000000000015</v>
      </c>
      <c r="BQ226" s="12">
        <f>MAX(BP$4:BP226)</f>
        <v>99619.5</v>
      </c>
      <c r="BR226" s="8">
        <f t="shared" si="37"/>
        <v>-0.2043023705198278</v>
      </c>
      <c r="BS226" s="20">
        <f t="shared" si="38"/>
        <v>0</v>
      </c>
      <c r="BT226" s="20">
        <f t="shared" si="39"/>
        <v>-4.4000000000000004</v>
      </c>
    </row>
    <row r="227" spans="1:72" x14ac:dyDescent="0.3">
      <c r="A227" s="1">
        <v>42758</v>
      </c>
      <c r="B227" s="1">
        <v>42758</v>
      </c>
      <c r="C227" s="1" t="s">
        <v>44</v>
      </c>
      <c r="D227" s="3">
        <v>1305</v>
      </c>
      <c r="E227" s="3">
        <v>-200</v>
      </c>
      <c r="F227" s="3">
        <f>D227+E227</f>
        <v>1105</v>
      </c>
      <c r="G227" s="20">
        <f>B227-A227</f>
        <v>0</v>
      </c>
      <c r="H227" s="3" t="s">
        <v>17</v>
      </c>
      <c r="L227" s="20">
        <f>IF(AND(F227&gt;=L$3,F227&lt;=L$4),0,1)</f>
        <v>1</v>
      </c>
      <c r="M227" s="20" t="s">
        <v>21</v>
      </c>
      <c r="N227" s="20">
        <v>7</v>
      </c>
      <c r="O227" s="20">
        <v>107110</v>
      </c>
      <c r="P227" s="20">
        <f>IF(M227="short",O227,O227+N227)</f>
        <v>107117</v>
      </c>
      <c r="Q227" s="20">
        <f>IF(M227="short",P227+Q$3,P227-Q$3)</f>
        <v>107117</v>
      </c>
      <c r="R227" s="20">
        <v>107087</v>
      </c>
      <c r="S227" s="20">
        <v>107371</v>
      </c>
      <c r="T227" s="19">
        <f>IF(M227="short",((R227-P227)+N227)/10,((P227-R227)+N227)/10)</f>
        <v>3.7</v>
      </c>
      <c r="U227" s="19">
        <f>IF(M227="long",((S227-O227)-N227)/10,((O227-S227)-N227)/10)</f>
        <v>25.4</v>
      </c>
      <c r="W227" s="19">
        <f>-T227+(Q$3/10)</f>
        <v>-3.7</v>
      </c>
      <c r="X227" s="19">
        <f>U227+(Q$3/10)</f>
        <v>25.4</v>
      </c>
      <c r="Y227" s="7">
        <f>IF(AND(M227="long",R227&lt;Q227),1, )</f>
        <v>1</v>
      </c>
      <c r="Z227" s="7">
        <f>IF(AND(M227="short",R227&gt;Q227),1, )</f>
        <v>0</v>
      </c>
      <c r="AA227" s="7">
        <f>Y227+Z227</f>
        <v>1</v>
      </c>
      <c r="AB227" s="7">
        <f>IF(OR(I227=1,K227=1),0,L227*AA227)</f>
        <v>1</v>
      </c>
      <c r="AC227" s="19">
        <f>IF(W227&lt;=-AC$3,-AC$3,0)</f>
        <v>0</v>
      </c>
      <c r="AD227" s="7">
        <f t="shared" si="30"/>
        <v>0</v>
      </c>
      <c r="AE227" s="19">
        <f>IF(AND(AC227=0,U227&gt;=AE$3-(N227/10)),0,-AC$3*AA227)</f>
        <v>0</v>
      </c>
      <c r="AF227" s="19">
        <f>IF(AND(AC227=0,X227&gt;AF$3),AF$3*AA227,AE227*AA227)</f>
        <v>10</v>
      </c>
      <c r="AG227" s="19">
        <f>AG226+AF227</f>
        <v>262</v>
      </c>
      <c r="AH227" s="7">
        <f>IF(AF227&gt;0,1, )</f>
        <v>1</v>
      </c>
      <c r="AI227" s="19">
        <f>IF(I227=1,AF227,)</f>
        <v>0</v>
      </c>
      <c r="AJ227" s="19">
        <f>IF(K227=1,AF227, )</f>
        <v>0</v>
      </c>
      <c r="AK227" s="19">
        <f>IF(L227=1, ,AF227)</f>
        <v>0</v>
      </c>
      <c r="AL227" s="19">
        <f>AB227*AF227</f>
        <v>10</v>
      </c>
      <c r="AM227" s="19">
        <f>AM226+AL227</f>
        <v>366</v>
      </c>
      <c r="AN227" s="20">
        <f>IF(AL227&gt;0,1, )</f>
        <v>1</v>
      </c>
      <c r="AP227" s="12">
        <f>IF(B227=B226,AP226,AS226*AP$3)</f>
        <v>679.86</v>
      </c>
      <c r="AQ227" s="12">
        <f>INT(AP227/AQ$3)</f>
        <v>56</v>
      </c>
      <c r="AR227" s="12">
        <f>AL227*AQ227</f>
        <v>560</v>
      </c>
      <c r="AS227" s="12">
        <f>AS226+AR227</f>
        <v>23222</v>
      </c>
      <c r="AT227" s="12">
        <f>MAX(AS$4:AS227)</f>
        <v>23222</v>
      </c>
      <c r="AU227" s="8">
        <f>(AS227-AT227)/AT227</f>
        <v>0</v>
      </c>
      <c r="AW227" s="20">
        <v>107087</v>
      </c>
      <c r="AX227" s="20">
        <v>107371</v>
      </c>
      <c r="AY227" s="12">
        <f>IF(M227="long",((Q227-AW227)+N227)/10,((AW227-Q227)+N227)/10)</f>
        <v>3.7</v>
      </c>
      <c r="AZ227" s="20">
        <f>IF(AY227&gt;=(N227/10),1, )</f>
        <v>1</v>
      </c>
      <c r="BA227" s="12">
        <f>IF(AY227&gt;BA$3,BA$3,AY227*AZ227)</f>
        <v>3.7</v>
      </c>
      <c r="BB227" s="12">
        <f>IF(M227="long",((AX227-Q227)-N227)/10*AZ227,((Q227-AX227)-N227)/10*AZ227)</f>
        <v>24.7</v>
      </c>
      <c r="BC227" s="12">
        <f>IF(AND(BA227&lt;BA$3,BB227&gt;BC$3),BC$3,-BA227)</f>
        <v>20</v>
      </c>
      <c r="BD227" s="12">
        <f>BD226+BC227</f>
        <v>462.00000000000006</v>
      </c>
      <c r="BE227" s="12">
        <f>BC227*I227</f>
        <v>0</v>
      </c>
      <c r="BF227" s="12">
        <f>K227*BC227</f>
        <v>0</v>
      </c>
      <c r="BG227" s="12">
        <f>AB227*BC227</f>
        <v>20</v>
      </c>
      <c r="BH227" s="12">
        <f>BH226+BG227</f>
        <v>657.2</v>
      </c>
      <c r="BJ227" s="20">
        <f t="shared" si="31"/>
        <v>0</v>
      </c>
      <c r="BK227" s="12">
        <f t="shared" si="32"/>
        <v>0</v>
      </c>
      <c r="BM227" s="12">
        <f t="shared" si="33"/>
        <v>7926.7000000000016</v>
      </c>
      <c r="BN227" s="12">
        <f t="shared" si="34"/>
        <v>396</v>
      </c>
      <c r="BO227" s="12">
        <f t="shared" si="35"/>
        <v>7920</v>
      </c>
      <c r="BP227" s="12">
        <f t="shared" si="36"/>
        <v>87187.000000000015</v>
      </c>
      <c r="BQ227" s="12">
        <f>MAX(BP$4:BP227)</f>
        <v>99619.5</v>
      </c>
      <c r="BR227" s="8">
        <f t="shared" si="37"/>
        <v>-0.12479986348054332</v>
      </c>
      <c r="BS227" s="20">
        <f t="shared" si="38"/>
        <v>1</v>
      </c>
      <c r="BT227" s="20">
        <f t="shared" si="39"/>
        <v>0</v>
      </c>
    </row>
    <row r="228" spans="1:72" x14ac:dyDescent="0.3">
      <c r="A228" s="1">
        <v>42758</v>
      </c>
      <c r="B228" s="1">
        <v>42758</v>
      </c>
      <c r="C228" s="1" t="s">
        <v>45</v>
      </c>
      <c r="D228" s="3">
        <v>2140</v>
      </c>
      <c r="E228" s="3">
        <v>0</v>
      </c>
      <c r="F228" s="3">
        <f>D228+E228</f>
        <v>2140</v>
      </c>
      <c r="G228" s="20">
        <f>B228-A228</f>
        <v>0</v>
      </c>
      <c r="H228" s="3" t="s">
        <v>43</v>
      </c>
      <c r="L228" s="20">
        <f>IF(AND(F228&gt;=L$3,F228&lt;=L$4),0,1)</f>
        <v>1</v>
      </c>
      <c r="M228" s="20" t="s">
        <v>21</v>
      </c>
      <c r="N228" s="20">
        <v>10</v>
      </c>
      <c r="O228" s="20">
        <v>132190</v>
      </c>
      <c r="P228" s="20">
        <f>IF(M228="short",O228,O228+N228)</f>
        <v>132200</v>
      </c>
      <c r="Q228" s="20">
        <f>IF(M228="short",P228+Q$3,P228-Q$3)</f>
        <v>132200</v>
      </c>
      <c r="R228" s="20">
        <v>132194</v>
      </c>
      <c r="S228" s="20">
        <v>132432</v>
      </c>
      <c r="T228" s="19">
        <f>IF(M228="short",((R228-P228)+N228)/10,((P228-R228)+N228)/10)</f>
        <v>1.6</v>
      </c>
      <c r="U228" s="19">
        <f>IF(M228="long",((S228-O228)-N228)/10,((O228-S228)-N228)/10)</f>
        <v>23.2</v>
      </c>
      <c r="W228" s="19">
        <f>-T228+(Q$3/10)</f>
        <v>-1.6</v>
      </c>
      <c r="X228" s="19">
        <f>U228+(Q$3/10)</f>
        <v>23.2</v>
      </c>
      <c r="Y228" s="7">
        <f>IF(AND(M228="long",R228&lt;Q228),1, )</f>
        <v>1</v>
      </c>
      <c r="Z228" s="7">
        <f>IF(AND(M228="short",R228&gt;Q228),1, )</f>
        <v>0</v>
      </c>
      <c r="AA228" s="7">
        <f>Y228+Z228</f>
        <v>1</v>
      </c>
      <c r="AB228" s="7">
        <f>IF(OR(I228=1,K228=1),0,L228*AA228)</f>
        <v>1</v>
      </c>
      <c r="AC228" s="19">
        <f>IF(W228&lt;=-AC$3,-AC$3,0)</f>
        <v>0</v>
      </c>
      <c r="AD228" s="7">
        <f t="shared" si="30"/>
        <v>0</v>
      </c>
      <c r="AE228" s="19">
        <f>IF(AND(AC228=0,U228&gt;=AE$3-(N228/10)),0,-AC$3*AA228)</f>
        <v>0</v>
      </c>
      <c r="AF228" s="19">
        <f>IF(AND(AC228=0,X228&gt;AF$3),AF$3*AA228,AE228*AA228)</f>
        <v>10</v>
      </c>
      <c r="AG228" s="19">
        <f>AG227+AF228</f>
        <v>272</v>
      </c>
      <c r="AH228" s="7">
        <f>IF(AF228&gt;0,1, )</f>
        <v>1</v>
      </c>
      <c r="AI228" s="19">
        <f>IF(I228=1,AF228,)</f>
        <v>0</v>
      </c>
      <c r="AJ228" s="19">
        <f>IF(K228=1,AF228, )</f>
        <v>0</v>
      </c>
      <c r="AK228" s="19">
        <f>IF(L228=1, ,AF228)</f>
        <v>0</v>
      </c>
      <c r="AL228" s="19">
        <f>AB228*AF228</f>
        <v>10</v>
      </c>
      <c r="AM228" s="19">
        <f>AM227+AL228</f>
        <v>376</v>
      </c>
      <c r="AN228" s="20">
        <f>IF(AL228&gt;0,1, )</f>
        <v>1</v>
      </c>
      <c r="AP228" s="12">
        <f>IF(B228=B227,AP227,AS227*AP$3)</f>
        <v>679.86</v>
      </c>
      <c r="AQ228" s="12">
        <f>INT(AP228/AQ$3)</f>
        <v>56</v>
      </c>
      <c r="AR228" s="12">
        <f>AL228*AQ228</f>
        <v>560</v>
      </c>
      <c r="AS228" s="12">
        <f>AS227+AR228</f>
        <v>23782</v>
      </c>
      <c r="AT228" s="12">
        <f>MAX(AS$4:AS228)</f>
        <v>23782</v>
      </c>
      <c r="AU228" s="8">
        <f>(AS228-AT228)/AT228</f>
        <v>0</v>
      </c>
      <c r="AW228" s="20">
        <v>132200</v>
      </c>
      <c r="AX228" s="20">
        <v>132433</v>
      </c>
      <c r="AY228" s="12">
        <f>IF(M228="long",((Q228-AW228)+N228)/10,((AW228-Q228)+N228)/10)</f>
        <v>1</v>
      </c>
      <c r="AZ228" s="20">
        <f>IF(AY228&gt;=(N228/10),1, )</f>
        <v>1</v>
      </c>
      <c r="BA228" s="12">
        <f>IF(AY228&gt;BA$3,BA$3,AY228*AZ228)</f>
        <v>1</v>
      </c>
      <c r="BB228" s="12">
        <f>IF(M228="long",((AX228-Q228)-N228)/10*AZ228,((Q228-AX228)-N228)/10*AZ228)</f>
        <v>22.3</v>
      </c>
      <c r="BC228" s="12">
        <f>IF(AND(BA228&lt;BA$3,BB228&gt;BC$3),BC$3,-BA228)</f>
        <v>20</v>
      </c>
      <c r="BD228" s="12">
        <f>BD227+BC228</f>
        <v>482.00000000000006</v>
      </c>
      <c r="BE228" s="12">
        <f>BC228*I228</f>
        <v>0</v>
      </c>
      <c r="BF228" s="12">
        <f>K228*BC228</f>
        <v>0</v>
      </c>
      <c r="BG228" s="12">
        <f>AB228*BC228</f>
        <v>20</v>
      </c>
      <c r="BH228" s="12">
        <f>BH227+BG228</f>
        <v>677.2</v>
      </c>
      <c r="BJ228" s="20">
        <f t="shared" si="31"/>
        <v>0</v>
      </c>
      <c r="BK228" s="12">
        <f t="shared" si="32"/>
        <v>0</v>
      </c>
      <c r="BM228" s="12">
        <f t="shared" si="33"/>
        <v>7926.7000000000016</v>
      </c>
      <c r="BN228" s="12">
        <f t="shared" si="34"/>
        <v>396</v>
      </c>
      <c r="BO228" s="12">
        <f t="shared" si="35"/>
        <v>7920</v>
      </c>
      <c r="BP228" s="12">
        <f t="shared" si="36"/>
        <v>95107.000000000015</v>
      </c>
      <c r="BQ228" s="12">
        <f>MAX(BP$4:BP228)</f>
        <v>99619.5</v>
      </c>
      <c r="BR228" s="8">
        <f t="shared" si="37"/>
        <v>-4.5297356441258846E-2</v>
      </c>
      <c r="BS228" s="20">
        <f t="shared" si="38"/>
        <v>1</v>
      </c>
      <c r="BT228" s="20">
        <f t="shared" si="39"/>
        <v>0</v>
      </c>
    </row>
    <row r="229" spans="1:72" x14ac:dyDescent="0.3">
      <c r="A229" s="1">
        <v>42759</v>
      </c>
      <c r="B229" s="1">
        <v>42759</v>
      </c>
      <c r="C229" s="1" t="s">
        <v>45</v>
      </c>
      <c r="D229" s="3">
        <v>1500</v>
      </c>
      <c r="E229" s="3">
        <v>0</v>
      </c>
      <c r="F229" s="3">
        <f>D229+E229</f>
        <v>1500</v>
      </c>
      <c r="G229" s="20">
        <f>B229-A229</f>
        <v>0</v>
      </c>
      <c r="H229" s="3" t="s">
        <v>43</v>
      </c>
      <c r="L229" s="20">
        <f>IF(AND(F229&gt;=L$3,F229&lt;=L$4),0,1)</f>
        <v>1</v>
      </c>
      <c r="M229" s="20" t="s">
        <v>21</v>
      </c>
      <c r="N229" s="20">
        <v>10</v>
      </c>
      <c r="O229" s="20">
        <v>131780</v>
      </c>
      <c r="P229" s="20">
        <f>IF(M229="short",O229,O229+N229)</f>
        <v>131790</v>
      </c>
      <c r="Q229" s="20">
        <f>IF(M229="short",P229+Q$3,P229-Q$3)</f>
        <v>131790</v>
      </c>
      <c r="R229" s="20">
        <v>131770</v>
      </c>
      <c r="S229" s="20">
        <v>133780</v>
      </c>
      <c r="T229" s="19">
        <f>IF(M229="short",((R229-P229)+N229)/10,((P229-R229)+N229)/10)</f>
        <v>3</v>
      </c>
      <c r="U229" s="19">
        <f>IF(M229="long",((S229-O229)-N229)/10,((O229-S229)-N229)/10)</f>
        <v>199</v>
      </c>
      <c r="W229" s="19">
        <f>-T229+(Q$3/10)</f>
        <v>-3</v>
      </c>
      <c r="X229" s="19">
        <f>U229+(Q$3/10)</f>
        <v>199</v>
      </c>
      <c r="Y229" s="7">
        <f>IF(AND(M229="long",R229&lt;Q229),1, )</f>
        <v>1</v>
      </c>
      <c r="Z229" s="7">
        <f>IF(AND(M229="short",R229&gt;Q229),1, )</f>
        <v>0</v>
      </c>
      <c r="AA229" s="7">
        <f>Y229+Z229</f>
        <v>1</v>
      </c>
      <c r="AB229" s="7">
        <f>IF(OR(I229=1,K229=1),0,L229*AA229)</f>
        <v>1</v>
      </c>
      <c r="AC229" s="19">
        <f>IF(W229&lt;=-AC$3,-AC$3,0)</f>
        <v>0</v>
      </c>
      <c r="AD229" s="7">
        <f t="shared" si="30"/>
        <v>0</v>
      </c>
      <c r="AE229" s="19">
        <f>IF(AND(AC229=0,U229&gt;=AE$3-(N229/10)),0,-AC$3*AA229)</f>
        <v>0</v>
      </c>
      <c r="AF229" s="19">
        <f>IF(AND(AC229=0,X229&gt;AF$3),AF$3*AA229,AE229*AA229)</f>
        <v>10</v>
      </c>
      <c r="AG229" s="19">
        <f>AG228+AF229</f>
        <v>282</v>
      </c>
      <c r="AH229" s="7">
        <f>IF(AF229&gt;0,1, )</f>
        <v>1</v>
      </c>
      <c r="AI229" s="19">
        <f>IF(I229=1,AF229,)</f>
        <v>0</v>
      </c>
      <c r="AJ229" s="19">
        <f>IF(K229=1,AF229, )</f>
        <v>0</v>
      </c>
      <c r="AK229" s="19">
        <f>IF(L229=1, ,AF229)</f>
        <v>0</v>
      </c>
      <c r="AL229" s="19">
        <f>AB229*AF229</f>
        <v>10</v>
      </c>
      <c r="AM229" s="19">
        <f>AM228+AL229</f>
        <v>386</v>
      </c>
      <c r="AN229" s="20">
        <f>IF(AL229&gt;0,1, )</f>
        <v>1</v>
      </c>
      <c r="AP229" s="12">
        <f>IF(B229=B228,AP228,AS228*AP$3)</f>
        <v>713.45999999999992</v>
      </c>
      <c r="AQ229" s="12">
        <f>INT(AP229/AQ$3)</f>
        <v>59</v>
      </c>
      <c r="AR229" s="12">
        <f>AL229*AQ229</f>
        <v>590</v>
      </c>
      <c r="AS229" s="12">
        <f>AS228+AR229</f>
        <v>24372</v>
      </c>
      <c r="AT229" s="12">
        <f>MAX(AS$4:AS229)</f>
        <v>24372</v>
      </c>
      <c r="AU229" s="8">
        <f>(AS229-AT229)/AT229</f>
        <v>0</v>
      </c>
      <c r="AW229" s="20">
        <v>131419</v>
      </c>
      <c r="AX229" s="20">
        <v>131817</v>
      </c>
      <c r="AY229" s="12">
        <f>IF(M229="long",((Q229-AW229)+N229)/10,((AW229-Q229)+N229)/10)</f>
        <v>38.1</v>
      </c>
      <c r="AZ229" s="20">
        <f>IF(AY229&gt;=(N229/10),1, )</f>
        <v>1</v>
      </c>
      <c r="BA229" s="12">
        <f>IF(AY229&gt;BA$3,BA$3,AY229*AZ229)</f>
        <v>20</v>
      </c>
      <c r="BB229" s="12">
        <f>IF(M229="long",((AX229-Q229)-N229)/10*AZ229,((Q229-AX229)-N229)/10*AZ229)</f>
        <v>1.7</v>
      </c>
      <c r="BC229" s="12">
        <f>IF(AND(BA229&lt;BA$3,BB229&gt;BC$3),BC$3,-BA229)</f>
        <v>-20</v>
      </c>
      <c r="BD229" s="12">
        <f>BD228+BC229</f>
        <v>462.00000000000006</v>
      </c>
      <c r="BE229" s="12">
        <f>BC229*I229</f>
        <v>0</v>
      </c>
      <c r="BF229" s="12">
        <f>K229*BC229</f>
        <v>0</v>
      </c>
      <c r="BG229" s="12">
        <f>AB229*BC229</f>
        <v>-20</v>
      </c>
      <c r="BH229" s="12">
        <f>BH228+BG229</f>
        <v>657.2</v>
      </c>
      <c r="BJ229" s="20">
        <f t="shared" si="31"/>
        <v>1</v>
      </c>
      <c r="BK229" s="12">
        <f t="shared" si="32"/>
        <v>-20</v>
      </c>
      <c r="BM229" s="12">
        <f t="shared" si="33"/>
        <v>9510.7000000000025</v>
      </c>
      <c r="BN229" s="12">
        <f t="shared" si="34"/>
        <v>475</v>
      </c>
      <c r="BO229" s="12">
        <f t="shared" si="35"/>
        <v>-9500</v>
      </c>
      <c r="BP229" s="12">
        <f t="shared" si="36"/>
        <v>85607.000000000015</v>
      </c>
      <c r="BQ229" s="12">
        <f>MAX(BP$4:BP229)</f>
        <v>99619.5</v>
      </c>
      <c r="BR229" s="8">
        <f t="shared" si="37"/>
        <v>-0.14066021210706725</v>
      </c>
      <c r="BS229" s="20">
        <f t="shared" si="38"/>
        <v>0</v>
      </c>
      <c r="BT229" s="20">
        <f t="shared" si="39"/>
        <v>-20</v>
      </c>
    </row>
    <row r="230" spans="1:72" x14ac:dyDescent="0.3">
      <c r="A230" s="1">
        <v>42759</v>
      </c>
      <c r="B230" s="1">
        <v>42759</v>
      </c>
      <c r="C230" s="1" t="s">
        <v>45</v>
      </c>
      <c r="D230" s="3">
        <v>1700</v>
      </c>
      <c r="E230" s="3">
        <v>0</v>
      </c>
      <c r="F230" s="3">
        <f>D230+E230</f>
        <v>1700</v>
      </c>
      <c r="G230" s="20">
        <f>B230-A230</f>
        <v>0</v>
      </c>
      <c r="H230" s="3" t="s">
        <v>38</v>
      </c>
      <c r="I230" s="20">
        <v>1</v>
      </c>
      <c r="J230" s="20">
        <v>10</v>
      </c>
      <c r="L230" s="20">
        <f>IF(AND(F230&gt;=L$3,F230&lt;=L$4),0,1)</f>
        <v>1</v>
      </c>
      <c r="M230" s="20" t="s">
        <v>20</v>
      </c>
      <c r="N230" s="20">
        <v>7</v>
      </c>
      <c r="O230" s="20">
        <v>113580</v>
      </c>
      <c r="P230" s="20">
        <f>IF(M230="short",O230,O230+N230)</f>
        <v>113580</v>
      </c>
      <c r="Q230" s="20">
        <f>IF(M230="short",P230+Q$3,P230-Q$3)</f>
        <v>113580</v>
      </c>
      <c r="R230" s="20">
        <v>113653</v>
      </c>
      <c r="S230" s="20">
        <v>113478</v>
      </c>
      <c r="T230" s="19">
        <f>IF(M230="short",((R230-P230)+N230)/10,((P230-R230)+N230)/10)</f>
        <v>8</v>
      </c>
      <c r="U230" s="19">
        <f>IF(M230="long",((S230-O230)-N230)/10,((O230-S230)-N230)/10)</f>
        <v>9.5</v>
      </c>
      <c r="W230" s="19">
        <f>-T230+(Q$3/10)</f>
        <v>-8</v>
      </c>
      <c r="X230" s="19">
        <f>U230+(Q$3/10)</f>
        <v>9.5</v>
      </c>
      <c r="Y230" s="7">
        <f>IF(AND(M230="long",R230&lt;Q230),1, )</f>
        <v>0</v>
      </c>
      <c r="Z230" s="7">
        <f>IF(AND(M230="short",R230&gt;Q230),1, )</f>
        <v>1</v>
      </c>
      <c r="AA230" s="7">
        <f>Y230+Z230</f>
        <v>1</v>
      </c>
      <c r="AB230" s="7">
        <f>IF(OR(I230=1,K230=1),0,L230*AA230)</f>
        <v>0</v>
      </c>
      <c r="AC230" s="19">
        <f>IF(W230&lt;=-AC$3,-AC$3,0)</f>
        <v>0</v>
      </c>
      <c r="AD230" s="7">
        <f t="shared" si="30"/>
        <v>0</v>
      </c>
      <c r="AE230" s="19">
        <f>IF(AND(AC230=0,U230&gt;=AE$3-(N230/10)),0,-AC$3*AA230)</f>
        <v>-12</v>
      </c>
      <c r="AF230" s="19">
        <f>IF(AND(AC230=0,X230&gt;AF$3),AF$3*AA230,AE230*AA230)</f>
        <v>-12</v>
      </c>
      <c r="AG230" s="19">
        <f>AG229+AF230</f>
        <v>270</v>
      </c>
      <c r="AH230" s="7">
        <f>IF(AF230&gt;0,1, )</f>
        <v>0</v>
      </c>
      <c r="AI230" s="19">
        <f>IF(I230=1,AF230,)</f>
        <v>-12</v>
      </c>
      <c r="AJ230" s="19">
        <f>IF(K230=1,AF230, )</f>
        <v>0</v>
      </c>
      <c r="AK230" s="19">
        <f>IF(L230=1, ,AF230)</f>
        <v>0</v>
      </c>
      <c r="AL230" s="19">
        <f>AB230*AF230</f>
        <v>0</v>
      </c>
      <c r="AM230" s="19">
        <f>AM229+AL230</f>
        <v>386</v>
      </c>
      <c r="AN230" s="20">
        <f>IF(AL230&gt;0,1, )</f>
        <v>0</v>
      </c>
      <c r="AP230" s="12">
        <f>IF(B230=B229,AP229,AS229*AP$3)</f>
        <v>713.45999999999992</v>
      </c>
      <c r="AQ230" s="12">
        <f>INT(AP230/AQ$3)</f>
        <v>59</v>
      </c>
      <c r="AR230" s="12">
        <f>AL230*AQ230</f>
        <v>0</v>
      </c>
      <c r="AS230" s="12">
        <f>AS229+AR230</f>
        <v>24372</v>
      </c>
      <c r="AT230" s="12">
        <f>MAX(AS$4:AS230)</f>
        <v>24372</v>
      </c>
      <c r="AU230" s="8">
        <f>(AS230-AT230)/AT230</f>
        <v>0</v>
      </c>
      <c r="AW230" s="20">
        <v>113653</v>
      </c>
      <c r="AX230" s="20">
        <v>113478</v>
      </c>
      <c r="AY230" s="12">
        <f>IF(M230="long",((Q230-AW230)+N230)/10,((AW230-Q230)+N230)/10)</f>
        <v>8</v>
      </c>
      <c r="AZ230" s="20">
        <f>IF(AY230&gt;=(N230/10),1, )</f>
        <v>1</v>
      </c>
      <c r="BA230" s="12">
        <f>IF(AY230&gt;BA$3,BA$3,AY230*AZ230)</f>
        <v>8</v>
      </c>
      <c r="BB230" s="12">
        <f>IF(M230="long",((AX230-Q230)-N230)/10*AZ230,((Q230-AX230)-N230)/10*AZ230)</f>
        <v>9.5</v>
      </c>
      <c r="BC230" s="12">
        <f>IF(AND(BA230&lt;BA$3,BB230&gt;BC$3),BC$3,-BA230)</f>
        <v>-8</v>
      </c>
      <c r="BD230" s="12">
        <f>BD229+BC230</f>
        <v>454.00000000000006</v>
      </c>
      <c r="BE230" s="12">
        <f>BC230*I230</f>
        <v>-8</v>
      </c>
      <c r="BF230" s="12">
        <f>K230*BC230</f>
        <v>0</v>
      </c>
      <c r="BG230" s="12">
        <f>AB230*BC230</f>
        <v>0</v>
      </c>
      <c r="BH230" s="12">
        <f>BH229+BG230</f>
        <v>657.2</v>
      </c>
      <c r="BJ230" s="20">
        <f t="shared" si="31"/>
        <v>1</v>
      </c>
      <c r="BK230" s="12">
        <f t="shared" si="32"/>
        <v>-8</v>
      </c>
      <c r="BM230" s="12">
        <f t="shared" si="33"/>
        <v>9510.7000000000025</v>
      </c>
      <c r="BN230" s="12">
        <f t="shared" si="34"/>
        <v>475</v>
      </c>
      <c r="BO230" s="12">
        <f t="shared" si="35"/>
        <v>0</v>
      </c>
      <c r="BP230" s="12">
        <f t="shared" si="36"/>
        <v>85607.000000000015</v>
      </c>
      <c r="BQ230" s="12">
        <f>MAX(BP$4:BP230)</f>
        <v>99619.5</v>
      </c>
      <c r="BR230" s="8">
        <f t="shared" si="37"/>
        <v>-0.14066021210706725</v>
      </c>
      <c r="BS230" s="20">
        <f t="shared" si="38"/>
        <v>0</v>
      </c>
      <c r="BT230" s="20">
        <f t="shared" si="39"/>
        <v>0</v>
      </c>
    </row>
    <row r="231" spans="1:72" x14ac:dyDescent="0.3">
      <c r="A231" s="1">
        <v>42759</v>
      </c>
      <c r="B231" s="1">
        <v>42759</v>
      </c>
      <c r="C231" s="1" t="s">
        <v>45</v>
      </c>
      <c r="D231" s="3">
        <v>2300</v>
      </c>
      <c r="E231" s="3">
        <v>0</v>
      </c>
      <c r="F231" s="3">
        <f>D231+E231</f>
        <v>2300</v>
      </c>
      <c r="G231" s="20">
        <f>B231-A231</f>
        <v>0</v>
      </c>
      <c r="H231" s="3" t="s">
        <v>38</v>
      </c>
      <c r="I231" s="20">
        <v>1</v>
      </c>
      <c r="J231" s="20">
        <v>11</v>
      </c>
      <c r="L231" s="20">
        <f>IF(AND(F231&gt;=L$3,F231&lt;=L$4),0,1)</f>
        <v>1</v>
      </c>
      <c r="M231" s="20" t="s">
        <v>20</v>
      </c>
      <c r="N231" s="20">
        <v>7</v>
      </c>
      <c r="O231" s="20">
        <v>113900</v>
      </c>
      <c r="P231" s="20">
        <f>IF(M231="short",O231,O231+N231)</f>
        <v>113900</v>
      </c>
      <c r="Q231" s="20">
        <f>IF(M231="short",P231+Q$3,P231-Q$3)</f>
        <v>113900</v>
      </c>
      <c r="R231" s="20">
        <v>113983</v>
      </c>
      <c r="S231" s="20">
        <v>113033</v>
      </c>
      <c r="T231" s="19">
        <f>IF(M231="short",((R231-P231)+N231)/10,((P231-R231)+N231)/10)</f>
        <v>9</v>
      </c>
      <c r="U231" s="19">
        <f>IF(M231="long",((S231-O231)-N231)/10,((O231-S231)-N231)/10)</f>
        <v>86</v>
      </c>
      <c r="W231" s="19">
        <f>-T231+(Q$3/10)</f>
        <v>-9</v>
      </c>
      <c r="X231" s="19">
        <f>U231+(Q$3/10)</f>
        <v>86</v>
      </c>
      <c r="Y231" s="7">
        <f>IF(AND(M231="long",R231&lt;Q231),1, )</f>
        <v>0</v>
      </c>
      <c r="Z231" s="7">
        <f>IF(AND(M231="short",R231&gt;Q231),1, )</f>
        <v>1</v>
      </c>
      <c r="AA231" s="7">
        <f>Y231+Z231</f>
        <v>1</v>
      </c>
      <c r="AB231" s="7">
        <f>IF(OR(I231=1,K231=1),0,L231*AA231)</f>
        <v>0</v>
      </c>
      <c r="AC231" s="19">
        <f>IF(W231&lt;=-AC$3,-AC$3,0)</f>
        <v>0</v>
      </c>
      <c r="AD231" s="7">
        <f t="shared" si="30"/>
        <v>0</v>
      </c>
      <c r="AE231" s="19">
        <f>IF(AND(AC231=0,U231&gt;=AE$3-(N231/10)),0,-AC$3*AA231)</f>
        <v>0</v>
      </c>
      <c r="AF231" s="19">
        <f>IF(AND(AC231=0,X231&gt;AF$3),AF$3*AA231,AE231*AA231)</f>
        <v>10</v>
      </c>
      <c r="AG231" s="19">
        <f>AG230+AF231</f>
        <v>280</v>
      </c>
      <c r="AH231" s="7">
        <f>IF(AF231&gt;0,1, )</f>
        <v>1</v>
      </c>
      <c r="AI231" s="19">
        <f>IF(I231=1,AF231,)</f>
        <v>10</v>
      </c>
      <c r="AJ231" s="19">
        <f>IF(K231=1,AF231, )</f>
        <v>0</v>
      </c>
      <c r="AK231" s="19">
        <f>IF(L231=1, ,AF231)</f>
        <v>0</v>
      </c>
      <c r="AL231" s="19">
        <f>AB231*AF231</f>
        <v>0</v>
      </c>
      <c r="AM231" s="19">
        <f>AM230+AL231</f>
        <v>386</v>
      </c>
      <c r="AN231" s="20">
        <f>IF(AL231&gt;0,1, )</f>
        <v>0</v>
      </c>
      <c r="AP231" s="12">
        <f>IF(B231=B230,AP230,AS230*AP$3)</f>
        <v>713.45999999999992</v>
      </c>
      <c r="AQ231" s="12">
        <f>INT(AP231/AQ$3)</f>
        <v>59</v>
      </c>
      <c r="AR231" s="12">
        <f>AL231*AQ231</f>
        <v>0</v>
      </c>
      <c r="AS231" s="12">
        <f>AS230+AR231</f>
        <v>24372</v>
      </c>
      <c r="AT231" s="12">
        <f>MAX(AS$4:AS231)</f>
        <v>24372</v>
      </c>
      <c r="AU231" s="8">
        <f>(AS231-AT231)/AT231</f>
        <v>0</v>
      </c>
      <c r="AW231" s="20">
        <v>113983</v>
      </c>
      <c r="AX231" s="20">
        <v>113375</v>
      </c>
      <c r="AY231" s="12">
        <f>IF(M231="long",((Q231-AW231)+N231)/10,((AW231-Q231)+N231)/10)</f>
        <v>9</v>
      </c>
      <c r="AZ231" s="20">
        <f>IF(AY231&gt;=(N231/10),1, )</f>
        <v>1</v>
      </c>
      <c r="BA231" s="12">
        <f>IF(AY231&gt;BA$3,BA$3,AY231*AZ231)</f>
        <v>9</v>
      </c>
      <c r="BB231" s="12">
        <f>IF(M231="long",((AX231-Q231)-N231)/10*AZ231,((Q231-AX231)-N231)/10*AZ231)</f>
        <v>51.8</v>
      </c>
      <c r="BC231" s="12">
        <f>IF(AND(BA231&lt;BA$3,BB231&gt;BC$3),BC$3,-BA231)</f>
        <v>20</v>
      </c>
      <c r="BD231" s="12">
        <f>BD230+BC231</f>
        <v>474.00000000000006</v>
      </c>
      <c r="BE231" s="12">
        <f>BC231*I231</f>
        <v>20</v>
      </c>
      <c r="BF231" s="12">
        <f>K231*BC231</f>
        <v>0</v>
      </c>
      <c r="BG231" s="12">
        <f>AB231*BC231</f>
        <v>0</v>
      </c>
      <c r="BH231" s="12">
        <f>BH230+BG231</f>
        <v>657.2</v>
      </c>
      <c r="BJ231" s="20">
        <f t="shared" si="31"/>
        <v>0</v>
      </c>
      <c r="BK231" s="12">
        <f t="shared" si="32"/>
        <v>0</v>
      </c>
      <c r="BM231" s="12">
        <f t="shared" si="33"/>
        <v>9510.7000000000025</v>
      </c>
      <c r="BN231" s="12">
        <f t="shared" si="34"/>
        <v>475</v>
      </c>
      <c r="BO231" s="12">
        <f t="shared" si="35"/>
        <v>0</v>
      </c>
      <c r="BP231" s="12">
        <f t="shared" si="36"/>
        <v>85607.000000000015</v>
      </c>
      <c r="BQ231" s="12">
        <f>MAX(BP$4:BP231)</f>
        <v>99619.5</v>
      </c>
      <c r="BR231" s="8">
        <f t="shared" si="37"/>
        <v>-0.14066021210706725</v>
      </c>
      <c r="BS231" s="20">
        <f t="shared" si="38"/>
        <v>0</v>
      </c>
      <c r="BT231" s="20">
        <f t="shared" si="39"/>
        <v>0</v>
      </c>
    </row>
    <row r="232" spans="1:72" x14ac:dyDescent="0.3">
      <c r="A232" s="1">
        <v>42759</v>
      </c>
      <c r="B232" s="1">
        <v>42760</v>
      </c>
      <c r="C232" s="1" t="s">
        <v>45</v>
      </c>
      <c r="D232" s="3">
        <v>100</v>
      </c>
      <c r="E232" s="3">
        <v>0</v>
      </c>
      <c r="F232" s="3">
        <f>D232+E232</f>
        <v>100</v>
      </c>
      <c r="G232" s="20">
        <f>B232-A232</f>
        <v>1</v>
      </c>
      <c r="H232" s="3" t="s">
        <v>37</v>
      </c>
      <c r="K232" s="20">
        <v>1</v>
      </c>
      <c r="L232" s="20">
        <f>IF(AND(F232&gt;=L$3,F232&lt;=L$4),0,1)</f>
        <v>1</v>
      </c>
      <c r="M232" s="20" t="s">
        <v>21</v>
      </c>
      <c r="N232" s="20">
        <v>8</v>
      </c>
      <c r="O232" s="20">
        <v>75390</v>
      </c>
      <c r="P232" s="20">
        <f>IF(M232="short",O232,O232+N232)</f>
        <v>75398</v>
      </c>
      <c r="Q232" s="20">
        <f>IF(M232="short",P232+Q$3,P232-Q$3)</f>
        <v>75398</v>
      </c>
      <c r="R232" s="20">
        <v>75336</v>
      </c>
      <c r="S232" s="20">
        <v>75513</v>
      </c>
      <c r="T232" s="19">
        <f>IF(M232="short",((R232-P232)+N232)/10,((P232-R232)+N232)/10)</f>
        <v>7</v>
      </c>
      <c r="U232" s="19">
        <f>IF(M232="long",((S232-O232)-N232)/10,((O232-S232)-N232)/10)</f>
        <v>11.5</v>
      </c>
      <c r="W232" s="19">
        <f>-T232+(Q$3/10)</f>
        <v>-7</v>
      </c>
      <c r="X232" s="19">
        <f>U232+(Q$3/10)</f>
        <v>11.5</v>
      </c>
      <c r="Y232" s="7">
        <f>IF(AND(M232="long",R232&lt;Q232),1, )</f>
        <v>1</v>
      </c>
      <c r="Z232" s="7">
        <f>IF(AND(M232="short",R232&gt;Q232),1, )</f>
        <v>0</v>
      </c>
      <c r="AA232" s="7">
        <f>Y232+Z232</f>
        <v>1</v>
      </c>
      <c r="AB232" s="7">
        <f>IF(OR(I232=1,K232=1),0,L232*AA232)</f>
        <v>0</v>
      </c>
      <c r="AC232" s="19">
        <f>IF(W232&lt;=-AC$3,-AC$3,0)</f>
        <v>0</v>
      </c>
      <c r="AD232" s="7">
        <f t="shared" si="30"/>
        <v>1</v>
      </c>
      <c r="AE232" s="19">
        <f>IF(AND(AC232=0,U232&gt;=AE$3-(N232/10)),0,-AC$3*AA232)</f>
        <v>-12</v>
      </c>
      <c r="AF232" s="19">
        <f>IF(AND(AC232=0,X232&gt;AF$3),AF$3*AA232,AE232*AA232)</f>
        <v>10</v>
      </c>
      <c r="AG232" s="19">
        <f>AG231+AF232</f>
        <v>290</v>
      </c>
      <c r="AH232" s="7">
        <f>IF(AF232&gt;0,1, )</f>
        <v>1</v>
      </c>
      <c r="AI232" s="19">
        <f>IF(I232=1,AF232,)</f>
        <v>0</v>
      </c>
      <c r="AJ232" s="19">
        <f>IF(K232=1,AF232, )</f>
        <v>10</v>
      </c>
      <c r="AK232" s="19">
        <f>IF(L232=1, ,AF232)</f>
        <v>0</v>
      </c>
      <c r="AL232" s="19">
        <f>AB232*AF232</f>
        <v>0</v>
      </c>
      <c r="AM232" s="19">
        <f>AM231+AL232</f>
        <v>386</v>
      </c>
      <c r="AN232" s="20">
        <f>IF(AL232&gt;0,1, )</f>
        <v>0</v>
      </c>
      <c r="AP232" s="12">
        <f>IF(B232=B231,AP231,AS231*AP$3)</f>
        <v>731.16</v>
      </c>
      <c r="AQ232" s="12">
        <f>INT(AP232/AQ$3)</f>
        <v>60</v>
      </c>
      <c r="AR232" s="12">
        <f>AL232*AQ232</f>
        <v>0</v>
      </c>
      <c r="AS232" s="12">
        <f>AS231+AR232</f>
        <v>24372</v>
      </c>
      <c r="AT232" s="12">
        <f>MAX(AS$4:AS232)</f>
        <v>24372</v>
      </c>
      <c r="AU232" s="8">
        <f>(AS232-AT232)/AT232</f>
        <v>0</v>
      </c>
      <c r="AW232" s="20">
        <v>75337</v>
      </c>
      <c r="AX232" s="20">
        <v>75514</v>
      </c>
      <c r="AY232" s="12">
        <f>IF(M232="long",((Q232-AW232)+N232)/10,((AW232-Q232)+N232)/10)</f>
        <v>6.9</v>
      </c>
      <c r="AZ232" s="20">
        <f>IF(AY232&gt;=(N232/10),1, )</f>
        <v>1</v>
      </c>
      <c r="BA232" s="12">
        <f>IF(AY232&gt;BA$3,BA$3,AY232*AZ232)</f>
        <v>6.9</v>
      </c>
      <c r="BB232" s="12">
        <f>IF(M232="long",((AX232-Q232)-N232)/10*AZ232,((Q232-AX232)-N232)/10*AZ232)</f>
        <v>10.8</v>
      </c>
      <c r="BC232" s="12">
        <f>IF(AND(BA232&lt;BA$3,BB232&gt;BC$3),BC$3,-BA232)</f>
        <v>-6.9</v>
      </c>
      <c r="BD232" s="12">
        <f>BD231+BC232</f>
        <v>467.10000000000008</v>
      </c>
      <c r="BE232" s="12">
        <f>BC232*I232</f>
        <v>0</v>
      </c>
      <c r="BF232" s="12">
        <f>K232*BC232</f>
        <v>-6.9</v>
      </c>
      <c r="BG232" s="12">
        <f>AB232*BC232</f>
        <v>0</v>
      </c>
      <c r="BH232" s="12">
        <f>BH231+BG232</f>
        <v>657.2</v>
      </c>
      <c r="BJ232" s="20">
        <f t="shared" si="31"/>
        <v>1</v>
      </c>
      <c r="BK232" s="12">
        <f t="shared" si="32"/>
        <v>-6.9</v>
      </c>
      <c r="BM232" s="12">
        <f t="shared" si="33"/>
        <v>8560.7000000000025</v>
      </c>
      <c r="BN232" s="12">
        <f t="shared" si="34"/>
        <v>428</v>
      </c>
      <c r="BO232" s="12">
        <f t="shared" si="35"/>
        <v>0</v>
      </c>
      <c r="BP232" s="12">
        <f t="shared" si="36"/>
        <v>85607.000000000015</v>
      </c>
      <c r="BQ232" s="12">
        <f>MAX(BP$4:BP232)</f>
        <v>99619.5</v>
      </c>
      <c r="BR232" s="8">
        <f t="shared" si="37"/>
        <v>-0.14066021210706725</v>
      </c>
      <c r="BS232" s="20">
        <f t="shared" si="38"/>
        <v>0</v>
      </c>
      <c r="BT232" s="20">
        <f t="shared" si="39"/>
        <v>0</v>
      </c>
    </row>
    <row r="233" spans="1:72" x14ac:dyDescent="0.3">
      <c r="A233" s="1">
        <v>42760</v>
      </c>
      <c r="B233" s="1">
        <v>42760</v>
      </c>
      <c r="C233" s="1" t="s">
        <v>45</v>
      </c>
      <c r="D233" s="3">
        <v>950</v>
      </c>
      <c r="E233" s="3">
        <v>0</v>
      </c>
      <c r="F233" s="3">
        <f>D233+E233</f>
        <v>950</v>
      </c>
      <c r="G233" s="20">
        <f>B233-A233</f>
        <v>0</v>
      </c>
      <c r="H233" s="3" t="s">
        <v>17</v>
      </c>
      <c r="L233" s="20">
        <f>IF(AND(F233&gt;=L$3,F233&lt;=L$4),0,1)</f>
        <v>1</v>
      </c>
      <c r="M233" s="20" t="s">
        <v>20</v>
      </c>
      <c r="N233" s="20">
        <v>7</v>
      </c>
      <c r="O233" s="20">
        <v>107540</v>
      </c>
      <c r="P233" s="20">
        <f>IF(M233="short",O233,O233+N233)</f>
        <v>107540</v>
      </c>
      <c r="Q233" s="20">
        <f>IF(M233="short",P233+Q$3,P233-Q$3)</f>
        <v>107540</v>
      </c>
      <c r="R233" s="20">
        <v>107541</v>
      </c>
      <c r="S233" s="20">
        <v>107411</v>
      </c>
      <c r="T233" s="19">
        <f>IF(M233="short",((R233-P233)+N233)/10,((P233-R233)+N233)/10)</f>
        <v>0.8</v>
      </c>
      <c r="U233" s="19">
        <f>IF(M233="long",((S233-O233)-N233)/10,((O233-S233)-N233)/10)</f>
        <v>12.2</v>
      </c>
      <c r="W233" s="19">
        <f>-T233+(Q$3/10)</f>
        <v>-0.8</v>
      </c>
      <c r="X233" s="19">
        <f>U233+(Q$3/10)</f>
        <v>12.2</v>
      </c>
      <c r="Y233" s="7">
        <f>IF(AND(M233="long",R233&lt;Q233),1, )</f>
        <v>0</v>
      </c>
      <c r="Z233" s="7">
        <f>IF(AND(M233="short",R233&gt;Q233),1, )</f>
        <v>1</v>
      </c>
      <c r="AA233" s="7">
        <f>Y233+Z233</f>
        <v>1</v>
      </c>
      <c r="AB233" s="7">
        <f>IF(OR(I233=1,K233=1),0,L233*AA233)</f>
        <v>1</v>
      </c>
      <c r="AC233" s="19">
        <f>IF(W233&lt;=-AC$3,-AC$3,0)</f>
        <v>0</v>
      </c>
      <c r="AD233" s="7">
        <f t="shared" si="30"/>
        <v>0</v>
      </c>
      <c r="AE233" s="19">
        <f>IF(AND(AC233=0,U233&gt;=AE$3-(N233/10)),0,-AC$3*AA233)</f>
        <v>-12</v>
      </c>
      <c r="AF233" s="19">
        <f>IF(AND(AC233=0,X233&gt;AF$3),AF$3*AA233,AE233*AA233)</f>
        <v>10</v>
      </c>
      <c r="AG233" s="19">
        <f>AG232+AF233</f>
        <v>300</v>
      </c>
      <c r="AH233" s="7">
        <f>IF(AF233&gt;0,1, )</f>
        <v>1</v>
      </c>
      <c r="AI233" s="19">
        <f>IF(I233=1,AF233,)</f>
        <v>0</v>
      </c>
      <c r="AJ233" s="19">
        <f>IF(K233=1,AF233, )</f>
        <v>0</v>
      </c>
      <c r="AK233" s="19">
        <f>IF(L233=1, ,AF233)</f>
        <v>0</v>
      </c>
      <c r="AL233" s="19">
        <f>AB233*AF233</f>
        <v>10</v>
      </c>
      <c r="AM233" s="19">
        <f>AM232+AL233</f>
        <v>396</v>
      </c>
      <c r="AN233" s="20">
        <f>IF(AL233&gt;0,1, )</f>
        <v>1</v>
      </c>
      <c r="AP233" s="12">
        <f>IF(B233=B232,AP232,AS232*AP$3)</f>
        <v>731.16</v>
      </c>
      <c r="AQ233" s="12">
        <f>INT(AP233/AQ$3)</f>
        <v>60</v>
      </c>
      <c r="AR233" s="12">
        <f>AL233*AQ233</f>
        <v>600</v>
      </c>
      <c r="AS233" s="12">
        <f>AS232+AR233</f>
        <v>24972</v>
      </c>
      <c r="AT233" s="12">
        <f>MAX(AS$4:AS233)</f>
        <v>24972</v>
      </c>
      <c r="AU233" s="8">
        <f>(AS233-AT233)/AT233</f>
        <v>0</v>
      </c>
      <c r="AW233" s="20">
        <v>107541</v>
      </c>
      <c r="AX233" s="20">
        <v>107411</v>
      </c>
      <c r="AY233" s="12">
        <f>IF(M233="long",((Q233-AW233)+N233)/10,((AW233-Q233)+N233)/10)</f>
        <v>0.8</v>
      </c>
      <c r="AZ233" s="20">
        <f>IF(AY233&gt;=(N233/10),1, )</f>
        <v>1</v>
      </c>
      <c r="BA233" s="12">
        <f>IF(AY233&gt;BA$3,BA$3,AY233*AZ233)</f>
        <v>0.8</v>
      </c>
      <c r="BB233" s="12">
        <f>IF(M233="long",((AX233-Q233)-N233)/10*AZ233,((Q233-AX233)-N233)/10*AZ233)</f>
        <v>12.2</v>
      </c>
      <c r="BC233" s="12">
        <f>IF(AND(BA233&lt;BA$3,BB233&gt;BC$3),BC$3,-BA233)</f>
        <v>-0.8</v>
      </c>
      <c r="BD233" s="12">
        <f>BD232+BC233</f>
        <v>466.30000000000007</v>
      </c>
      <c r="BE233" s="12">
        <f>BC233*I233</f>
        <v>0</v>
      </c>
      <c r="BF233" s="12">
        <f>K233*BC233</f>
        <v>0</v>
      </c>
      <c r="BG233" s="12">
        <f>AB233*BC233</f>
        <v>-0.8</v>
      </c>
      <c r="BH233" s="12">
        <f>BH232+BG233</f>
        <v>656.40000000000009</v>
      </c>
      <c r="BJ233" s="20">
        <f t="shared" si="31"/>
        <v>1</v>
      </c>
      <c r="BK233" s="12">
        <f t="shared" si="32"/>
        <v>-0.8</v>
      </c>
      <c r="BM233" s="12">
        <f t="shared" si="33"/>
        <v>8560.7000000000025</v>
      </c>
      <c r="BN233" s="12">
        <f t="shared" si="34"/>
        <v>428</v>
      </c>
      <c r="BO233" s="12">
        <f t="shared" si="35"/>
        <v>-342.40000000000003</v>
      </c>
      <c r="BP233" s="12">
        <f t="shared" si="36"/>
        <v>85264.60000000002</v>
      </c>
      <c r="BQ233" s="12">
        <f>MAX(BP$4:BP233)</f>
        <v>99619.5</v>
      </c>
      <c r="BR233" s="8">
        <f t="shared" si="37"/>
        <v>-0.14409729018916959</v>
      </c>
      <c r="BS233" s="20">
        <f t="shared" si="38"/>
        <v>0</v>
      </c>
      <c r="BT233" s="20">
        <f t="shared" si="39"/>
        <v>-0.8</v>
      </c>
    </row>
    <row r="234" spans="1:72" x14ac:dyDescent="0.3">
      <c r="A234" s="1">
        <v>42760</v>
      </c>
      <c r="B234" s="1">
        <v>42760</v>
      </c>
      <c r="C234" s="1" t="s">
        <v>45</v>
      </c>
      <c r="D234" s="3">
        <v>1215</v>
      </c>
      <c r="E234" s="3">
        <v>0</v>
      </c>
      <c r="F234" s="3">
        <f>D234+E234</f>
        <v>1215</v>
      </c>
      <c r="G234" s="20">
        <f>B234-A234</f>
        <v>0</v>
      </c>
      <c r="H234" s="3" t="s">
        <v>37</v>
      </c>
      <c r="L234" s="20">
        <f>IF(AND(F234&gt;=L$3,F234&lt;=L$4),0,1)</f>
        <v>1</v>
      </c>
      <c r="M234" s="20" t="s">
        <v>20</v>
      </c>
      <c r="N234" s="20">
        <v>8</v>
      </c>
      <c r="O234" s="20">
        <v>75590</v>
      </c>
      <c r="P234" s="20">
        <f>IF(M234="short",O234,O234+N234)</f>
        <v>75590</v>
      </c>
      <c r="Q234" s="20">
        <f>IF(M234="short",P234+Q$3,P234-Q$3)</f>
        <v>75590</v>
      </c>
      <c r="R234" s="20">
        <v>75748</v>
      </c>
      <c r="S234" s="20">
        <v>75244</v>
      </c>
      <c r="T234" s="19">
        <f>IF(M234="short",((R234-P234)+N234)/10,((P234-R234)+N234)/10)</f>
        <v>16.600000000000001</v>
      </c>
      <c r="U234" s="19">
        <f>IF(M234="long",((S234-O234)-N234)/10,((O234-S234)-N234)/10)</f>
        <v>33.799999999999997</v>
      </c>
      <c r="W234" s="19">
        <f>-T234+(Q$3/10)</f>
        <v>-16.600000000000001</v>
      </c>
      <c r="X234" s="19">
        <f>U234+(Q$3/10)</f>
        <v>33.799999999999997</v>
      </c>
      <c r="Y234" s="7">
        <f>IF(AND(M234="long",R234&lt;Q234),1, )</f>
        <v>0</v>
      </c>
      <c r="Z234" s="7">
        <f>IF(AND(M234="short",R234&gt;Q234),1, )</f>
        <v>1</v>
      </c>
      <c r="AA234" s="7">
        <f>Y234+Z234</f>
        <v>1</v>
      </c>
      <c r="AB234" s="7">
        <f>IF(OR(I234=1,K234=1),0,L234*AA234)</f>
        <v>1</v>
      </c>
      <c r="AC234" s="19">
        <f>IF(W234&lt;=-AC$3,-AC$3,0)</f>
        <v>-12</v>
      </c>
      <c r="AD234" s="7">
        <f t="shared" si="30"/>
        <v>0</v>
      </c>
      <c r="AE234" s="19">
        <f>IF(AND(AC234=0,U234&gt;=AE$3-(N234/10)),0,-AC$3*AA234)</f>
        <v>-12</v>
      </c>
      <c r="AF234" s="19">
        <f>IF(AND(AC234=0,X234&gt;AF$3),AF$3*AA234,AE234*AA234)</f>
        <v>-12</v>
      </c>
      <c r="AG234" s="19">
        <f>AG233+AF234</f>
        <v>288</v>
      </c>
      <c r="AH234" s="7">
        <f>IF(AF234&gt;0,1, )</f>
        <v>0</v>
      </c>
      <c r="AI234" s="19">
        <f>IF(I234=1,AF234,)</f>
        <v>0</v>
      </c>
      <c r="AJ234" s="19">
        <f>IF(K234=1,AF234, )</f>
        <v>0</v>
      </c>
      <c r="AK234" s="19">
        <f>IF(L234=1, ,AF234)</f>
        <v>0</v>
      </c>
      <c r="AL234" s="19">
        <f>AB234*AF234</f>
        <v>-12</v>
      </c>
      <c r="AM234" s="19">
        <f>AM233+AL234</f>
        <v>384</v>
      </c>
      <c r="AN234" s="20">
        <f>IF(AL234&gt;0,1, )</f>
        <v>0</v>
      </c>
      <c r="AP234" s="12">
        <f>IF(B234=B233,AP233,AS233*AP$3)</f>
        <v>731.16</v>
      </c>
      <c r="AQ234" s="12">
        <f>INT(AP234/AQ$3)</f>
        <v>60</v>
      </c>
      <c r="AR234" s="12">
        <f>AL234*AQ234</f>
        <v>-720</v>
      </c>
      <c r="AS234" s="12">
        <f>AS233+AR234</f>
        <v>24252</v>
      </c>
      <c r="AT234" s="12">
        <f>MAX(AS$4:AS234)</f>
        <v>24972</v>
      </c>
      <c r="AU234" s="8">
        <f>(AS234-AT234)/AT234</f>
        <v>-2.8832292167227293E-2</v>
      </c>
      <c r="AW234" s="20">
        <v>75749</v>
      </c>
      <c r="AX234" s="20">
        <v>75245</v>
      </c>
      <c r="AY234" s="12">
        <f>IF(M234="long",((Q234-AW234)+N234)/10,((AW234-Q234)+N234)/10)</f>
        <v>16.7</v>
      </c>
      <c r="AZ234" s="20">
        <f>IF(AY234&gt;=(N234/10),1, )</f>
        <v>1</v>
      </c>
      <c r="BA234" s="12">
        <f>IF(AY234&gt;BA$3,BA$3,AY234*AZ234)</f>
        <v>16.7</v>
      </c>
      <c r="BB234" s="12">
        <f>IF(M234="long",((AX234-Q234)-N234)/10*AZ234,((Q234-AX234)-N234)/10*AZ234)</f>
        <v>33.700000000000003</v>
      </c>
      <c r="BC234" s="12">
        <f>IF(AND(BA234&lt;BA$3,BB234&gt;BC$3),BC$3,-BA234)</f>
        <v>20</v>
      </c>
      <c r="BD234" s="12">
        <f>BD233+BC234</f>
        <v>486.30000000000007</v>
      </c>
      <c r="BE234" s="12">
        <f>BC234*I234</f>
        <v>0</v>
      </c>
      <c r="BF234" s="12">
        <f>K234*BC234</f>
        <v>0</v>
      </c>
      <c r="BG234" s="12">
        <f>AB234*BC234</f>
        <v>20</v>
      </c>
      <c r="BH234" s="12">
        <f>BH233+BG234</f>
        <v>676.40000000000009</v>
      </c>
      <c r="BJ234" s="20">
        <f t="shared" si="31"/>
        <v>0</v>
      </c>
      <c r="BK234" s="12">
        <f t="shared" si="32"/>
        <v>0</v>
      </c>
      <c r="BM234" s="12">
        <f t="shared" si="33"/>
        <v>8560.7000000000025</v>
      </c>
      <c r="BN234" s="12">
        <f t="shared" si="34"/>
        <v>428</v>
      </c>
      <c r="BO234" s="12">
        <f t="shared" si="35"/>
        <v>8560</v>
      </c>
      <c r="BP234" s="12">
        <f t="shared" si="36"/>
        <v>93824.60000000002</v>
      </c>
      <c r="BQ234" s="12">
        <f>MAX(BP$4:BP234)</f>
        <v>99619.5</v>
      </c>
      <c r="BR234" s="8">
        <f t="shared" si="37"/>
        <v>-5.8170338136609594E-2</v>
      </c>
      <c r="BS234" s="20">
        <f t="shared" si="38"/>
        <v>1</v>
      </c>
      <c r="BT234" s="20">
        <f t="shared" si="39"/>
        <v>0</v>
      </c>
    </row>
    <row r="235" spans="1:72" x14ac:dyDescent="0.3">
      <c r="A235" s="1">
        <v>42760</v>
      </c>
      <c r="B235" s="1">
        <v>42760</v>
      </c>
      <c r="C235" s="1" t="s">
        <v>45</v>
      </c>
      <c r="D235" s="3">
        <v>1215</v>
      </c>
      <c r="E235" s="3">
        <v>0</v>
      </c>
      <c r="F235" s="3">
        <f>D235+E235</f>
        <v>1215</v>
      </c>
      <c r="G235" s="20">
        <f>B235-A235</f>
        <v>0</v>
      </c>
      <c r="H235" s="3" t="s">
        <v>38</v>
      </c>
      <c r="L235" s="20">
        <f>IF(AND(F235&gt;=L$3,F235&lt;=L$4),0,1)</f>
        <v>1</v>
      </c>
      <c r="M235" s="20" t="s">
        <v>21</v>
      </c>
      <c r="N235" s="20">
        <v>7</v>
      </c>
      <c r="O235" s="20">
        <v>113300</v>
      </c>
      <c r="P235" s="20">
        <f>IF(M235="short",O235,O235+N235)</f>
        <v>113307</v>
      </c>
      <c r="Q235" s="20">
        <f>IF(M235="short",P235+Q$3,P235-Q$3)</f>
        <v>113307</v>
      </c>
      <c r="R235" s="20">
        <v>113030</v>
      </c>
      <c r="S235" s="20">
        <v>113929</v>
      </c>
      <c r="T235" s="19">
        <f>IF(M235="short",((R235-P235)+N235)/10,((P235-R235)+N235)/10)</f>
        <v>28.4</v>
      </c>
      <c r="U235" s="19">
        <f>IF(M235="long",((S235-O235)-N235)/10,((O235-S235)-N235)/10)</f>
        <v>62.2</v>
      </c>
      <c r="W235" s="19">
        <f>-T235+(Q$3/10)</f>
        <v>-28.4</v>
      </c>
      <c r="X235" s="19">
        <f>U235+(Q$3/10)</f>
        <v>62.2</v>
      </c>
      <c r="Y235" s="7">
        <f>IF(AND(M235="long",R235&lt;Q235),1, )</f>
        <v>1</v>
      </c>
      <c r="Z235" s="7">
        <f>IF(AND(M235="short",R235&gt;Q235),1, )</f>
        <v>0</v>
      </c>
      <c r="AA235" s="7">
        <f>Y235+Z235</f>
        <v>1</v>
      </c>
      <c r="AB235" s="7">
        <f>IF(OR(I235=1,K235=1),0,L235*AA235)</f>
        <v>1</v>
      </c>
      <c r="AC235" s="19">
        <f>IF(W235&lt;=-AC$3,-AC$3,0)</f>
        <v>-12</v>
      </c>
      <c r="AD235" s="7">
        <f t="shared" si="30"/>
        <v>0</v>
      </c>
      <c r="AE235" s="19">
        <f>IF(AND(AC235=0,U235&gt;=AE$3-(N235/10)),0,-AC$3*AA235)</f>
        <v>-12</v>
      </c>
      <c r="AF235" s="19">
        <f>IF(AND(AC235=0,X235&gt;AF$3),AF$3*AA235,AE235*AA235)</f>
        <v>-12</v>
      </c>
      <c r="AG235" s="19">
        <f>AG234+AF235</f>
        <v>276</v>
      </c>
      <c r="AH235" s="7">
        <f>IF(AF235&gt;0,1, )</f>
        <v>0</v>
      </c>
      <c r="AI235" s="19">
        <f>IF(I235=1,AF235,)</f>
        <v>0</v>
      </c>
      <c r="AJ235" s="19">
        <f>IF(K235=1,AF235, )</f>
        <v>0</v>
      </c>
      <c r="AK235" s="19">
        <f>IF(L235=1, ,AF235)</f>
        <v>0</v>
      </c>
      <c r="AL235" s="19">
        <f>AB235*AF235</f>
        <v>-12</v>
      </c>
      <c r="AM235" s="19">
        <f>AM234+AL235</f>
        <v>372</v>
      </c>
      <c r="AN235" s="20">
        <f>IF(AL235&gt;0,1, )</f>
        <v>0</v>
      </c>
      <c r="AP235" s="12">
        <f>IF(B235=B234,AP234,AS234*AP$3)</f>
        <v>731.16</v>
      </c>
      <c r="AQ235" s="12">
        <f>INT(AP235/AQ$3)</f>
        <v>60</v>
      </c>
      <c r="AR235" s="12">
        <f>AL235*AQ235</f>
        <v>-720</v>
      </c>
      <c r="AS235" s="12">
        <f>AS234+AR235</f>
        <v>23532</v>
      </c>
      <c r="AT235" s="12">
        <f>MAX(AS$4:AS235)</f>
        <v>24972</v>
      </c>
      <c r="AU235" s="8">
        <f>(AS235-AT235)/AT235</f>
        <v>-5.7664584334454587E-2</v>
      </c>
      <c r="AW235" s="20">
        <v>113033</v>
      </c>
      <c r="AX235" s="20">
        <v>113933</v>
      </c>
      <c r="AY235" s="12">
        <f>IF(M235="long",((Q235-AW235)+N235)/10,((AW235-Q235)+N235)/10)</f>
        <v>28.1</v>
      </c>
      <c r="AZ235" s="20">
        <f>IF(AY235&gt;=(N235/10),1, )</f>
        <v>1</v>
      </c>
      <c r="BA235" s="12">
        <f>IF(AY235&gt;BA$3,BA$3,AY235*AZ235)</f>
        <v>20</v>
      </c>
      <c r="BB235" s="12">
        <f>IF(M235="long",((AX235-Q235)-N235)/10*AZ235,((Q235-AX235)-N235)/10*AZ235)</f>
        <v>61.9</v>
      </c>
      <c r="BC235" s="12">
        <f>IF(AND(BA235&lt;BA$3,BB235&gt;BC$3),BC$3,-BA235)</f>
        <v>-20</v>
      </c>
      <c r="BD235" s="12">
        <f>BD234+BC235</f>
        <v>466.30000000000007</v>
      </c>
      <c r="BE235" s="12">
        <f>BC235*I235</f>
        <v>0</v>
      </c>
      <c r="BF235" s="12">
        <f>K235*BC235</f>
        <v>0</v>
      </c>
      <c r="BG235" s="12">
        <f>AB235*BC235</f>
        <v>-20</v>
      </c>
      <c r="BH235" s="12">
        <f>BH234+BG235</f>
        <v>656.40000000000009</v>
      </c>
      <c r="BJ235" s="20">
        <f t="shared" si="31"/>
        <v>1</v>
      </c>
      <c r="BK235" s="12">
        <f t="shared" si="32"/>
        <v>-20</v>
      </c>
      <c r="BM235" s="12">
        <f t="shared" si="33"/>
        <v>8560.7000000000025</v>
      </c>
      <c r="BN235" s="12">
        <f t="shared" si="34"/>
        <v>428</v>
      </c>
      <c r="BO235" s="12">
        <f t="shared" si="35"/>
        <v>-8560</v>
      </c>
      <c r="BP235" s="12">
        <f t="shared" si="36"/>
        <v>85264.60000000002</v>
      </c>
      <c r="BQ235" s="12">
        <f>MAX(BP$4:BP235)</f>
        <v>99619.5</v>
      </c>
      <c r="BR235" s="8">
        <f t="shared" si="37"/>
        <v>-0.14409729018916959</v>
      </c>
      <c r="BS235" s="20">
        <f t="shared" si="38"/>
        <v>0</v>
      </c>
      <c r="BT235" s="20">
        <f t="shared" si="39"/>
        <v>-20</v>
      </c>
    </row>
    <row r="236" spans="1:72" x14ac:dyDescent="0.3">
      <c r="A236" s="1">
        <v>42760</v>
      </c>
      <c r="B236" s="1">
        <v>42760</v>
      </c>
      <c r="C236" s="1" t="s">
        <v>45</v>
      </c>
      <c r="D236" s="3">
        <v>1545</v>
      </c>
      <c r="E236" s="3">
        <v>0</v>
      </c>
      <c r="F236" s="3">
        <f>D236+E236</f>
        <v>1545</v>
      </c>
      <c r="G236" s="20">
        <f>B236-A236</f>
        <v>0</v>
      </c>
      <c r="H236" s="3" t="s">
        <v>43</v>
      </c>
      <c r="I236" s="20">
        <v>1</v>
      </c>
      <c r="J236" s="20">
        <v>44</v>
      </c>
      <c r="L236" s="20">
        <f>IF(AND(F236&gt;=L$3,F236&lt;=L$4),0,1)</f>
        <v>1</v>
      </c>
      <c r="M236" s="20" t="s">
        <v>21</v>
      </c>
      <c r="N236" s="20">
        <v>10</v>
      </c>
      <c r="O236" s="20">
        <v>130820</v>
      </c>
      <c r="P236" s="20">
        <f>IF(M236="short",O236,O236+N236)</f>
        <v>130830</v>
      </c>
      <c r="Q236" s="20">
        <f>IF(M236="short",P236+Q$3,P236-Q$3)</f>
        <v>130830</v>
      </c>
      <c r="R236" s="20">
        <v>130817</v>
      </c>
      <c r="S236" s="20">
        <v>131071</v>
      </c>
      <c r="T236" s="19">
        <f>IF(M236="short",((R236-P236)+N236)/10,((P236-R236)+N236)/10)</f>
        <v>2.2999999999999998</v>
      </c>
      <c r="U236" s="19">
        <f>IF(M236="long",((S236-O236)-N236)/10,((O236-S236)-N236)/10)</f>
        <v>24.1</v>
      </c>
      <c r="W236" s="19">
        <f>-T236+(Q$3/10)</f>
        <v>-2.2999999999999998</v>
      </c>
      <c r="X236" s="19">
        <f>U236+(Q$3/10)</f>
        <v>24.1</v>
      </c>
      <c r="Y236" s="7">
        <f>IF(AND(M236="long",R236&lt;Q236),1, )</f>
        <v>1</v>
      </c>
      <c r="Z236" s="7">
        <f>IF(AND(M236="short",R236&gt;Q236),1, )</f>
        <v>0</v>
      </c>
      <c r="AA236" s="7">
        <f>Y236+Z236</f>
        <v>1</v>
      </c>
      <c r="AB236" s="7">
        <f>IF(OR(I236=1,K236=1),0,L236*AA236)</f>
        <v>0</v>
      </c>
      <c r="AC236" s="19">
        <f>IF(W236&lt;=-AC$3,-AC$3,0)</f>
        <v>0</v>
      </c>
      <c r="AD236" s="7">
        <f t="shared" si="30"/>
        <v>0</v>
      </c>
      <c r="AE236" s="19">
        <f>IF(AND(AC236=0,U236&gt;=AE$3-(N236/10)),0,-AC$3*AA236)</f>
        <v>0</v>
      </c>
      <c r="AF236" s="19">
        <f>IF(AND(AC236=0,X236&gt;AF$3),AF$3*AA236,AE236*AA236)</f>
        <v>10</v>
      </c>
      <c r="AG236" s="19">
        <f>AG235+AF236</f>
        <v>286</v>
      </c>
      <c r="AH236" s="7">
        <f>IF(AF236&gt;0,1, )</f>
        <v>1</v>
      </c>
      <c r="AI236" s="19">
        <f>IF(I236=1,AF236,)</f>
        <v>10</v>
      </c>
      <c r="AJ236" s="19">
        <f>IF(K236=1,AF236, )</f>
        <v>0</v>
      </c>
      <c r="AK236" s="19">
        <f>IF(L236=1, ,AF236)</f>
        <v>0</v>
      </c>
      <c r="AL236" s="19">
        <f>AB236*AF236</f>
        <v>0</v>
      </c>
      <c r="AM236" s="19">
        <f>AM235+AL236</f>
        <v>372</v>
      </c>
      <c r="AN236" s="20">
        <f>IF(AL236&gt;0,1, )</f>
        <v>0</v>
      </c>
      <c r="AP236" s="12">
        <f>IF(B236=B235,AP235,AS235*AP$3)</f>
        <v>731.16</v>
      </c>
      <c r="AQ236" s="12">
        <f>INT(AP236/AQ$3)</f>
        <v>60</v>
      </c>
      <c r="AR236" s="12">
        <f>AL236*AQ236</f>
        <v>0</v>
      </c>
      <c r="AS236" s="12">
        <f>AS235+AR236</f>
        <v>23532</v>
      </c>
      <c r="AT236" s="12">
        <f>MAX(AS$4:AS236)</f>
        <v>24972</v>
      </c>
      <c r="AU236" s="8">
        <f>(AS236-AT236)/AT236</f>
        <v>-5.7664584334454587E-2</v>
      </c>
      <c r="AW236" s="20">
        <v>130813</v>
      </c>
      <c r="AX236" s="20">
        <v>130875</v>
      </c>
      <c r="AY236" s="12">
        <f>IF(M236="long",((Q236-AW236)+N236)/10,((AW236-Q236)+N236)/10)</f>
        <v>2.7</v>
      </c>
      <c r="AZ236" s="20">
        <f>IF(AY236&gt;=(N236/10),1, )</f>
        <v>1</v>
      </c>
      <c r="BA236" s="12">
        <f>IF(AY236&gt;BA$3,BA$3,AY236*AZ236)</f>
        <v>2.7</v>
      </c>
      <c r="BB236" s="12">
        <f>IF(M236="long",((AX236-Q236)-N236)/10*AZ236,((Q236-AX236)-N236)/10*AZ236)</f>
        <v>3.5</v>
      </c>
      <c r="BC236" s="12">
        <f>IF(AND(BA236&lt;BA$3,BB236&gt;BC$3),BC$3,-BA236)</f>
        <v>-2.7</v>
      </c>
      <c r="BD236" s="12">
        <f>BD235+BC236</f>
        <v>463.60000000000008</v>
      </c>
      <c r="BE236" s="12">
        <f>BC236*I236</f>
        <v>-2.7</v>
      </c>
      <c r="BF236" s="12">
        <f>K236*BC236</f>
        <v>0</v>
      </c>
      <c r="BG236" s="12">
        <f>AB236*BC236</f>
        <v>0</v>
      </c>
      <c r="BH236" s="12">
        <f>BH235+BG236</f>
        <v>656.40000000000009</v>
      </c>
      <c r="BJ236" s="20">
        <f t="shared" si="31"/>
        <v>1</v>
      </c>
      <c r="BK236" s="12">
        <f t="shared" si="32"/>
        <v>-2.7</v>
      </c>
      <c r="BM236" s="12">
        <f t="shared" si="33"/>
        <v>8560.7000000000025</v>
      </c>
      <c r="BN236" s="12">
        <f t="shared" si="34"/>
        <v>428</v>
      </c>
      <c r="BO236" s="12">
        <f t="shared" si="35"/>
        <v>0</v>
      </c>
      <c r="BP236" s="12">
        <f t="shared" si="36"/>
        <v>85264.60000000002</v>
      </c>
      <c r="BQ236" s="12">
        <f>MAX(BP$4:BP236)</f>
        <v>99619.5</v>
      </c>
      <c r="BR236" s="8">
        <f t="shared" si="37"/>
        <v>-0.14409729018916959</v>
      </c>
      <c r="BS236" s="20">
        <f t="shared" si="38"/>
        <v>0</v>
      </c>
      <c r="BT236" s="20">
        <f t="shared" si="39"/>
        <v>0</v>
      </c>
    </row>
    <row r="237" spans="1:72" x14ac:dyDescent="0.3">
      <c r="A237" s="1">
        <v>42761</v>
      </c>
      <c r="B237" s="1">
        <v>42761</v>
      </c>
      <c r="C237" s="1" t="s">
        <v>45</v>
      </c>
      <c r="D237" s="3">
        <v>950</v>
      </c>
      <c r="E237" s="3">
        <v>0</v>
      </c>
      <c r="F237" s="3">
        <f>D237+E237</f>
        <v>950</v>
      </c>
      <c r="G237" s="20">
        <f>B237-A237</f>
        <v>0</v>
      </c>
      <c r="H237" s="3" t="s">
        <v>37</v>
      </c>
      <c r="L237" s="20">
        <f>IF(AND(F237&gt;=L$3,F237&lt;=L$4),0,1)</f>
        <v>1</v>
      </c>
      <c r="M237" s="20" t="s">
        <v>21</v>
      </c>
      <c r="N237" s="20">
        <v>8</v>
      </c>
      <c r="O237" s="20">
        <v>75380</v>
      </c>
      <c r="P237" s="20">
        <f>IF(M237="short",O237,O237+N237)</f>
        <v>75388</v>
      </c>
      <c r="Q237" s="20">
        <f>IF(M237="short",P237+Q$3,P237-Q$3)</f>
        <v>75388</v>
      </c>
      <c r="R237" s="20">
        <v>75373</v>
      </c>
      <c r="S237" s="20">
        <v>75520</v>
      </c>
      <c r="T237" s="19">
        <f>IF(M237="short",((R237-P237)+N237)/10,((P237-R237)+N237)/10)</f>
        <v>2.2999999999999998</v>
      </c>
      <c r="U237" s="19">
        <f>IF(M237="long",((S237-O237)-N237)/10,((O237-S237)-N237)/10)</f>
        <v>13.2</v>
      </c>
      <c r="W237" s="19">
        <f>-T237+(Q$3/10)</f>
        <v>-2.2999999999999998</v>
      </c>
      <c r="X237" s="19">
        <f>U237+(Q$3/10)</f>
        <v>13.2</v>
      </c>
      <c r="Y237" s="7">
        <f>IF(AND(M237="long",R237&lt;Q237),1, )</f>
        <v>1</v>
      </c>
      <c r="Z237" s="7">
        <f>IF(AND(M237="short",R237&gt;Q237),1, )</f>
        <v>0</v>
      </c>
      <c r="AA237" s="7">
        <f>Y237+Z237</f>
        <v>1</v>
      </c>
      <c r="AB237" s="7">
        <f>IF(OR(I237=1,K237=1),0,L237*AA237)</f>
        <v>1</v>
      </c>
      <c r="AC237" s="19">
        <f>IF(W237&lt;=-AC$3,-AC$3,0)</f>
        <v>0</v>
      </c>
      <c r="AD237" s="7">
        <f t="shared" si="30"/>
        <v>0</v>
      </c>
      <c r="AE237" s="19">
        <f>IF(AND(AC237=0,U237&gt;=AE$3-(N237/10)),0,-AC$3*AA237)</f>
        <v>-12</v>
      </c>
      <c r="AF237" s="19">
        <f>IF(AND(AC237=0,X237&gt;AF$3),AF$3*AA237,AE237*AA237)</f>
        <v>10</v>
      </c>
      <c r="AG237" s="19">
        <f>AG236+AF237</f>
        <v>296</v>
      </c>
      <c r="AH237" s="7">
        <f>IF(AF237&gt;0,1, )</f>
        <v>1</v>
      </c>
      <c r="AI237" s="19">
        <f>IF(I237=1,AF237,)</f>
        <v>0</v>
      </c>
      <c r="AJ237" s="19">
        <f>IF(K237=1,AF237, )</f>
        <v>0</v>
      </c>
      <c r="AK237" s="19">
        <f>IF(L237=1, ,AF237)</f>
        <v>0</v>
      </c>
      <c r="AL237" s="19">
        <f>AB237*AF237</f>
        <v>10</v>
      </c>
      <c r="AM237" s="19">
        <f>AM236+AL237</f>
        <v>382</v>
      </c>
      <c r="AN237" s="20">
        <f>IF(AL237&gt;0,1, )</f>
        <v>1</v>
      </c>
      <c r="AP237" s="12">
        <f>IF(B237=B236,AP236,AS236*AP$3)</f>
        <v>705.95999999999992</v>
      </c>
      <c r="AQ237" s="12">
        <f>INT(AP237/AQ$3)</f>
        <v>58</v>
      </c>
      <c r="AR237" s="12">
        <f>AL237*AQ237</f>
        <v>580</v>
      </c>
      <c r="AS237" s="12">
        <f>AS236+AR237</f>
        <v>24112</v>
      </c>
      <c r="AT237" s="12">
        <f>MAX(AS$4:AS237)</f>
        <v>24972</v>
      </c>
      <c r="AU237" s="8">
        <f>(AS237-AT237)/AT237</f>
        <v>-3.4438571199743716E-2</v>
      </c>
      <c r="AW237" s="20">
        <v>75373</v>
      </c>
      <c r="AX237" s="20">
        <v>75520</v>
      </c>
      <c r="AY237" s="12">
        <f>IF(M237="long",((Q237-AW237)+N237)/10,((AW237-Q237)+N237)/10)</f>
        <v>2.2999999999999998</v>
      </c>
      <c r="AZ237" s="20">
        <f>IF(AY237&gt;=(N237/10),1, )</f>
        <v>1</v>
      </c>
      <c r="BA237" s="12">
        <f>IF(AY237&gt;BA$3,BA$3,AY237*AZ237)</f>
        <v>2.2999999999999998</v>
      </c>
      <c r="BB237" s="12">
        <f>IF(M237="long",((AX237-Q237)-N237)/10*AZ237,((Q237-AX237)-N237)/10*AZ237)</f>
        <v>12.4</v>
      </c>
      <c r="BC237" s="12">
        <f>IF(AND(BA237&lt;BA$3,BB237&gt;BC$3),BC$3,-BA237)</f>
        <v>-2.2999999999999998</v>
      </c>
      <c r="BD237" s="12">
        <f>BD236+BC237</f>
        <v>461.30000000000007</v>
      </c>
      <c r="BE237" s="12">
        <f>BC237*I237</f>
        <v>0</v>
      </c>
      <c r="BF237" s="12">
        <f>K237*BC237</f>
        <v>0</v>
      </c>
      <c r="BG237" s="12">
        <f>AB237*BC237</f>
        <v>-2.2999999999999998</v>
      </c>
      <c r="BH237" s="12">
        <f>BH236+BG237</f>
        <v>654.10000000000014</v>
      </c>
      <c r="BJ237" s="20">
        <f t="shared" si="31"/>
        <v>1</v>
      </c>
      <c r="BK237" s="12">
        <f t="shared" si="32"/>
        <v>-2.2999999999999998</v>
      </c>
      <c r="BM237" s="12">
        <f t="shared" si="33"/>
        <v>8526.4600000000028</v>
      </c>
      <c r="BN237" s="12">
        <f t="shared" si="34"/>
        <v>426</v>
      </c>
      <c r="BO237" s="12">
        <f t="shared" si="35"/>
        <v>-979.8</v>
      </c>
      <c r="BP237" s="12">
        <f t="shared" si="36"/>
        <v>84284.800000000017</v>
      </c>
      <c r="BQ237" s="12">
        <f>MAX(BP$4:BP237)</f>
        <v>99619.5</v>
      </c>
      <c r="BR237" s="8">
        <f t="shared" si="37"/>
        <v>-0.1539327139766811</v>
      </c>
      <c r="BS237" s="20">
        <f t="shared" si="38"/>
        <v>0</v>
      </c>
      <c r="BT237" s="20">
        <f t="shared" si="39"/>
        <v>-2.2999999999999998</v>
      </c>
    </row>
    <row r="238" spans="1:72" x14ac:dyDescent="0.3">
      <c r="A238" s="1">
        <v>42761</v>
      </c>
      <c r="B238" s="1">
        <v>42761</v>
      </c>
      <c r="C238" s="1" t="s">
        <v>45</v>
      </c>
      <c r="D238" s="3">
        <v>1255</v>
      </c>
      <c r="E238" s="3">
        <v>0</v>
      </c>
      <c r="F238" s="3">
        <f>D238+E238</f>
        <v>1255</v>
      </c>
      <c r="G238" s="20">
        <f>B238-A238</f>
        <v>0</v>
      </c>
      <c r="H238" s="3" t="s">
        <v>43</v>
      </c>
      <c r="I238" s="20">
        <v>1</v>
      </c>
      <c r="J238" s="20">
        <v>11</v>
      </c>
      <c r="L238" s="20">
        <f>IF(AND(F238&gt;=L$3,F238&lt;=L$4),0,1)</f>
        <v>1</v>
      </c>
      <c r="M238" s="20" t="s">
        <v>20</v>
      </c>
      <c r="N238" s="20">
        <v>10</v>
      </c>
      <c r="O238" s="20">
        <v>131240</v>
      </c>
      <c r="P238" s="20">
        <f>IF(M238="short",O238,O238+N238)</f>
        <v>131240</v>
      </c>
      <c r="Q238" s="20">
        <f>IF(M238="short",P238+Q$3,P238-Q$3)</f>
        <v>131240</v>
      </c>
      <c r="R238" s="20">
        <v>131299</v>
      </c>
      <c r="S238" s="20">
        <v>130802</v>
      </c>
      <c r="T238" s="19">
        <f>IF(M238="short",((R238-P238)+N238)/10,((P238-R238)+N238)/10)</f>
        <v>6.9</v>
      </c>
      <c r="U238" s="19">
        <f>IF(M238="long",((S238-O238)-N238)/10,((O238-S238)-N238)/10)</f>
        <v>42.8</v>
      </c>
      <c r="W238" s="19">
        <f>-T238+(Q$3/10)</f>
        <v>-6.9</v>
      </c>
      <c r="X238" s="19">
        <f>U238+(Q$3/10)</f>
        <v>42.8</v>
      </c>
      <c r="Y238" s="7">
        <f>IF(AND(M238="long",R238&lt;Q238),1, )</f>
        <v>0</v>
      </c>
      <c r="Z238" s="7">
        <f>IF(AND(M238="short",R238&gt;Q238),1, )</f>
        <v>1</v>
      </c>
      <c r="AA238" s="7">
        <f>Y238+Z238</f>
        <v>1</v>
      </c>
      <c r="AB238" s="7">
        <f>IF(OR(I238=1,K238=1),0,L238*AA238)</f>
        <v>0</v>
      </c>
      <c r="AC238" s="19">
        <f>IF(W238&lt;=-AC$3,-AC$3,0)</f>
        <v>0</v>
      </c>
      <c r="AD238" s="7">
        <f t="shared" si="30"/>
        <v>0</v>
      </c>
      <c r="AE238" s="19">
        <f>IF(AND(AC238=0,U238&gt;=AE$3-(N238/10)),0,-AC$3*AA238)</f>
        <v>0</v>
      </c>
      <c r="AF238" s="19">
        <f>IF(AND(AC238=0,X238&gt;AF$3),AF$3*AA238,AE238*AA238)</f>
        <v>10</v>
      </c>
      <c r="AG238" s="19">
        <f>AG237+AF238</f>
        <v>306</v>
      </c>
      <c r="AH238" s="7">
        <f>IF(AF238&gt;0,1, )</f>
        <v>1</v>
      </c>
      <c r="AI238" s="19">
        <f>IF(I238=1,AF238,)</f>
        <v>10</v>
      </c>
      <c r="AJ238" s="19">
        <f>IF(K238=1,AF238, )</f>
        <v>0</v>
      </c>
      <c r="AK238" s="19">
        <f>IF(L238=1, ,AF238)</f>
        <v>0</v>
      </c>
      <c r="AL238" s="19">
        <f>AB238*AF238</f>
        <v>0</v>
      </c>
      <c r="AM238" s="19">
        <f>AM237+AL238</f>
        <v>382</v>
      </c>
      <c r="AN238" s="20">
        <f>IF(AL238&gt;0,1, )</f>
        <v>0</v>
      </c>
      <c r="AP238" s="12">
        <f>IF(B238=B237,AP237,AS237*AP$3)</f>
        <v>705.95999999999992</v>
      </c>
      <c r="AQ238" s="12">
        <f>INT(AP238/AQ$3)</f>
        <v>58</v>
      </c>
      <c r="AR238" s="12">
        <f>AL238*AQ238</f>
        <v>0</v>
      </c>
      <c r="AS238" s="12">
        <f>AS237+AR238</f>
        <v>24112</v>
      </c>
      <c r="AT238" s="12">
        <f>MAX(AS$4:AS238)</f>
        <v>24972</v>
      </c>
      <c r="AU238" s="8">
        <f>(AS238-AT238)/AT238</f>
        <v>-3.4438571199743716E-2</v>
      </c>
      <c r="AW238" s="20">
        <v>131295</v>
      </c>
      <c r="AX238" s="20">
        <v>130802</v>
      </c>
      <c r="AY238" s="12">
        <f>IF(M238="long",((Q238-AW238)+N238)/10,((AW238-Q238)+N238)/10)</f>
        <v>6.5</v>
      </c>
      <c r="AZ238" s="20">
        <f>IF(AY238&gt;=(N238/10),1, )</f>
        <v>1</v>
      </c>
      <c r="BA238" s="12">
        <f>IF(AY238&gt;BA$3,BA$3,AY238*AZ238)</f>
        <v>6.5</v>
      </c>
      <c r="BB238" s="12">
        <f>IF(M238="long",((AX238-Q238)-N238)/10*AZ238,((Q238-AX238)-N238)/10*AZ238)</f>
        <v>42.8</v>
      </c>
      <c r="BC238" s="12">
        <f>IF(AND(BA238&lt;BA$3,BB238&gt;BC$3),BC$3,-BA238)</f>
        <v>20</v>
      </c>
      <c r="BD238" s="12">
        <f>BD237+BC238</f>
        <v>481.30000000000007</v>
      </c>
      <c r="BE238" s="12">
        <f>BC238*I238</f>
        <v>20</v>
      </c>
      <c r="BF238" s="12">
        <f>K238*BC238</f>
        <v>0</v>
      </c>
      <c r="BG238" s="12">
        <f>AB238*BC238</f>
        <v>0</v>
      </c>
      <c r="BH238" s="12">
        <f>BH237+BG238</f>
        <v>654.10000000000014</v>
      </c>
      <c r="BJ238" s="20">
        <f t="shared" si="31"/>
        <v>0</v>
      </c>
      <c r="BK238" s="12">
        <f t="shared" si="32"/>
        <v>0</v>
      </c>
      <c r="BM238" s="12">
        <f t="shared" si="33"/>
        <v>8526.4600000000028</v>
      </c>
      <c r="BN238" s="12">
        <f t="shared" si="34"/>
        <v>426</v>
      </c>
      <c r="BO238" s="12">
        <f t="shared" si="35"/>
        <v>0</v>
      </c>
      <c r="BP238" s="12">
        <f t="shared" si="36"/>
        <v>84284.800000000017</v>
      </c>
      <c r="BQ238" s="12">
        <f>MAX(BP$4:BP238)</f>
        <v>99619.5</v>
      </c>
      <c r="BR238" s="8">
        <f t="shared" si="37"/>
        <v>-0.1539327139766811</v>
      </c>
      <c r="BS238" s="20">
        <f t="shared" si="38"/>
        <v>0</v>
      </c>
      <c r="BT238" s="20">
        <f t="shared" si="39"/>
        <v>0</v>
      </c>
    </row>
    <row r="239" spans="1:72" x14ac:dyDescent="0.3">
      <c r="A239" s="1">
        <v>42761</v>
      </c>
      <c r="B239" s="1">
        <v>42761</v>
      </c>
      <c r="C239" s="1" t="s">
        <v>45</v>
      </c>
      <c r="D239" s="3">
        <v>1310</v>
      </c>
      <c r="E239" s="3">
        <v>0</v>
      </c>
      <c r="F239" s="3">
        <f>D239+E239</f>
        <v>1310</v>
      </c>
      <c r="G239" s="20">
        <f>B239-A239</f>
        <v>0</v>
      </c>
      <c r="H239" s="3" t="s">
        <v>17</v>
      </c>
      <c r="K239" s="20">
        <v>1</v>
      </c>
      <c r="L239" s="20">
        <f>IF(AND(F239&gt;=L$3,F239&lt;=L$4),0,1)</f>
        <v>1</v>
      </c>
      <c r="M239" s="20" t="s">
        <v>21</v>
      </c>
      <c r="N239" s="20">
        <v>7</v>
      </c>
      <c r="O239" s="20">
        <v>106970</v>
      </c>
      <c r="P239" s="20">
        <f>IF(M239="short",O239,O239+N239)</f>
        <v>106977</v>
      </c>
      <c r="Q239" s="20">
        <f>IF(M239="short",P239+Q$3,P239-Q$3)</f>
        <v>106977</v>
      </c>
      <c r="R239" s="20">
        <v>106882</v>
      </c>
      <c r="S239" s="20">
        <v>107063</v>
      </c>
      <c r="T239" s="19">
        <f>IF(M239="short",((R239-P239)+N239)/10,((P239-R239)+N239)/10)</f>
        <v>10.199999999999999</v>
      </c>
      <c r="U239" s="19">
        <f>IF(M239="long",((S239-O239)-N239)/10,((O239-S239)-N239)/10)</f>
        <v>8.6</v>
      </c>
      <c r="W239" s="19">
        <f>-T239+(Q$3/10)</f>
        <v>-10.199999999999999</v>
      </c>
      <c r="X239" s="19">
        <f>U239+(Q$3/10)</f>
        <v>8.6</v>
      </c>
      <c r="Y239" s="7">
        <f>IF(AND(M239="long",R239&lt;Q239),1, )</f>
        <v>1</v>
      </c>
      <c r="Z239" s="7">
        <f>IF(AND(M239="short",R239&gt;Q239),1, )</f>
        <v>0</v>
      </c>
      <c r="AA239" s="7">
        <f>Y239+Z239</f>
        <v>1</v>
      </c>
      <c r="AB239" s="7">
        <f>IF(OR(I239=1,K239=1),0,L239*AA239)</f>
        <v>0</v>
      </c>
      <c r="AC239" s="19">
        <f>IF(W239&lt;=-AC$3,-AC$3,0)</f>
        <v>0</v>
      </c>
      <c r="AD239" s="7">
        <f t="shared" si="30"/>
        <v>1</v>
      </c>
      <c r="AE239" s="19">
        <f>IF(AND(AC239=0,U239&gt;=AE$3-(N239/10)),0,-AC$3*AA239)</f>
        <v>-12</v>
      </c>
      <c r="AF239" s="19">
        <f>IF(AND(AC239=0,X239&gt;AF$3),AF$3*AA239,AE239*AA239)</f>
        <v>-12</v>
      </c>
      <c r="AG239" s="19">
        <f>AG238+AF239</f>
        <v>294</v>
      </c>
      <c r="AH239" s="7">
        <f>IF(AF239&gt;0,1, )</f>
        <v>0</v>
      </c>
      <c r="AI239" s="19">
        <f>IF(I239=1,AF239,)</f>
        <v>0</v>
      </c>
      <c r="AJ239" s="19">
        <f>IF(K239=1,AF239, )</f>
        <v>-12</v>
      </c>
      <c r="AK239" s="19">
        <f>IF(L239=1, ,AF239)</f>
        <v>0</v>
      </c>
      <c r="AL239" s="19">
        <f>AB239*AF239</f>
        <v>0</v>
      </c>
      <c r="AM239" s="19">
        <f>AM238+AL239</f>
        <v>382</v>
      </c>
      <c r="AN239" s="20">
        <f>IF(AL239&gt;0,1, )</f>
        <v>0</v>
      </c>
      <c r="AP239" s="12">
        <f>IF(B239=B238,AP238,AS238*AP$3)</f>
        <v>705.95999999999992</v>
      </c>
      <c r="AQ239" s="12">
        <f>INT(AP239/AQ$3)</f>
        <v>58</v>
      </c>
      <c r="AR239" s="12">
        <f>AL239*AQ239</f>
        <v>0</v>
      </c>
      <c r="AS239" s="12">
        <f>AS238+AR239</f>
        <v>24112</v>
      </c>
      <c r="AT239" s="12">
        <f>MAX(AS$4:AS239)</f>
        <v>24972</v>
      </c>
      <c r="AU239" s="8">
        <f>(AS239-AT239)/AT239</f>
        <v>-3.4438571199743716E-2</v>
      </c>
      <c r="AW239" s="20">
        <v>106880</v>
      </c>
      <c r="AX239" s="20">
        <v>107071</v>
      </c>
      <c r="AY239" s="12">
        <f>IF(M239="long",((Q239-AW239)+N239)/10,((AW239-Q239)+N239)/10)</f>
        <v>10.4</v>
      </c>
      <c r="AZ239" s="20">
        <f>IF(AY239&gt;=(N239/10),1, )</f>
        <v>1</v>
      </c>
      <c r="BA239" s="12">
        <f>IF(AY239&gt;BA$3,BA$3,AY239*AZ239)</f>
        <v>10.4</v>
      </c>
      <c r="BB239" s="12">
        <f>IF(M239="long",((AX239-Q239)-N239)/10*AZ239,((Q239-AX239)-N239)/10*AZ239)</f>
        <v>8.6999999999999993</v>
      </c>
      <c r="BC239" s="12">
        <f>IF(AND(BA239&lt;BA$3,BB239&gt;BC$3),BC$3,-BA239)</f>
        <v>-10.4</v>
      </c>
      <c r="BD239" s="12">
        <f>BD238+BC239</f>
        <v>470.90000000000009</v>
      </c>
      <c r="BE239" s="12">
        <f>BC239*I239</f>
        <v>0</v>
      </c>
      <c r="BF239" s="12">
        <f>K239*BC239</f>
        <v>-10.4</v>
      </c>
      <c r="BG239" s="12">
        <f>AB239*BC239</f>
        <v>0</v>
      </c>
      <c r="BH239" s="12">
        <f>BH238+BG239</f>
        <v>654.10000000000014</v>
      </c>
      <c r="BJ239" s="20">
        <f t="shared" si="31"/>
        <v>1</v>
      </c>
      <c r="BK239" s="12">
        <f t="shared" si="32"/>
        <v>-10.4</v>
      </c>
      <c r="BM239" s="12">
        <f t="shared" si="33"/>
        <v>8526.4600000000028</v>
      </c>
      <c r="BN239" s="12">
        <f t="shared" si="34"/>
        <v>426</v>
      </c>
      <c r="BO239" s="12">
        <f t="shared" si="35"/>
        <v>0</v>
      </c>
      <c r="BP239" s="12">
        <f t="shared" si="36"/>
        <v>84284.800000000017</v>
      </c>
      <c r="BQ239" s="12">
        <f>MAX(BP$4:BP239)</f>
        <v>99619.5</v>
      </c>
      <c r="BR239" s="8">
        <f t="shared" si="37"/>
        <v>-0.1539327139766811</v>
      </c>
      <c r="BS239" s="20">
        <f t="shared" si="38"/>
        <v>0</v>
      </c>
      <c r="BT239" s="20">
        <f t="shared" si="39"/>
        <v>0</v>
      </c>
    </row>
    <row r="240" spans="1:72" x14ac:dyDescent="0.3">
      <c r="A240" s="1">
        <v>42761</v>
      </c>
      <c r="B240" s="1">
        <v>42761</v>
      </c>
      <c r="C240" s="1" t="s">
        <v>45</v>
      </c>
      <c r="D240" s="3">
        <v>1430</v>
      </c>
      <c r="E240" s="3">
        <v>0</v>
      </c>
      <c r="F240" s="3">
        <f>D240+E240</f>
        <v>1430</v>
      </c>
      <c r="G240" s="20">
        <f>B240-A240</f>
        <v>0</v>
      </c>
      <c r="H240" s="3" t="s">
        <v>17</v>
      </c>
      <c r="L240" s="20">
        <f>IF(AND(F240&gt;=L$3,F240&lt;=L$4),0,1)</f>
        <v>1</v>
      </c>
      <c r="M240" s="20" t="s">
        <v>21</v>
      </c>
      <c r="N240" s="20">
        <v>7</v>
      </c>
      <c r="O240" s="20">
        <v>106750</v>
      </c>
      <c r="P240" s="20">
        <f>IF(M240="short",O240,O240+N240)</f>
        <v>106757</v>
      </c>
      <c r="Q240" s="20">
        <f>IF(M240="short",P240+Q$3,P240-Q$3)</f>
        <v>106757</v>
      </c>
      <c r="R240" s="20">
        <v>106723</v>
      </c>
      <c r="S240" s="20">
        <v>106921</v>
      </c>
      <c r="T240" s="19">
        <f>IF(M240="short",((R240-P240)+N240)/10,((P240-R240)+N240)/10)</f>
        <v>4.0999999999999996</v>
      </c>
      <c r="U240" s="19">
        <f>IF(M240="long",((S240-O240)-N240)/10,((O240-S240)-N240)/10)</f>
        <v>16.399999999999999</v>
      </c>
      <c r="W240" s="19">
        <f>-T240+(Q$3/10)</f>
        <v>-4.0999999999999996</v>
      </c>
      <c r="X240" s="19">
        <f>U240+(Q$3/10)</f>
        <v>16.399999999999999</v>
      </c>
      <c r="Y240" s="7">
        <f>IF(AND(M240="long",R240&lt;Q240),1, )</f>
        <v>1</v>
      </c>
      <c r="Z240" s="7">
        <f>IF(AND(M240="short",R240&gt;Q240),1, )</f>
        <v>0</v>
      </c>
      <c r="AA240" s="7">
        <f>Y240+Z240</f>
        <v>1</v>
      </c>
      <c r="AB240" s="7">
        <f>IF(OR(I240=1,K240=1),0,L240*AA240)</f>
        <v>1</v>
      </c>
      <c r="AC240" s="19">
        <f>IF(W240&lt;=-AC$3,-AC$3,0)</f>
        <v>0</v>
      </c>
      <c r="AD240" s="7">
        <f t="shared" si="30"/>
        <v>0</v>
      </c>
      <c r="AE240" s="19">
        <f>IF(AND(AC240=0,U240&gt;=AE$3-(N240/10)),0,-AC$3*AA240)</f>
        <v>-12</v>
      </c>
      <c r="AF240" s="19">
        <f>IF(AND(AC240=0,X240&gt;AF$3),AF$3*AA240,AE240*AA240)</f>
        <v>10</v>
      </c>
      <c r="AG240" s="19">
        <f>AG239+AF240</f>
        <v>304</v>
      </c>
      <c r="AH240" s="7">
        <f>IF(AF240&gt;0,1, )</f>
        <v>1</v>
      </c>
      <c r="AI240" s="19">
        <f>IF(I240=1,AF240,)</f>
        <v>0</v>
      </c>
      <c r="AJ240" s="19">
        <f>IF(K240=1,AF240, )</f>
        <v>0</v>
      </c>
      <c r="AK240" s="19">
        <f>IF(L240=1, ,AF240)</f>
        <v>0</v>
      </c>
      <c r="AL240" s="19">
        <f>AB240*AF240</f>
        <v>10</v>
      </c>
      <c r="AM240" s="19">
        <f>AM239+AL240</f>
        <v>392</v>
      </c>
      <c r="AN240" s="20">
        <f>IF(AL240&gt;0,1, )</f>
        <v>1</v>
      </c>
      <c r="AP240" s="12">
        <f>IF(B240=B239,AP239,AS239*AP$3)</f>
        <v>705.95999999999992</v>
      </c>
      <c r="AQ240" s="12">
        <f>INT(AP240/AQ$3)</f>
        <v>58</v>
      </c>
      <c r="AR240" s="12">
        <f>AL240*AQ240</f>
        <v>580</v>
      </c>
      <c r="AS240" s="12">
        <f>AS239+AR240</f>
        <v>24692</v>
      </c>
      <c r="AT240" s="12">
        <f>MAX(AS$4:AS240)</f>
        <v>24972</v>
      </c>
      <c r="AU240" s="8">
        <f>(AS240-AT240)/AT240</f>
        <v>-1.1212558065032836E-2</v>
      </c>
      <c r="AW240" s="20">
        <v>106719</v>
      </c>
      <c r="AX240" s="20">
        <v>106920</v>
      </c>
      <c r="AY240" s="12">
        <f>IF(M240="long",((Q240-AW240)+N240)/10,((AW240-Q240)+N240)/10)</f>
        <v>4.5</v>
      </c>
      <c r="AZ240" s="20">
        <f>IF(AY240&gt;=(N240/10),1, )</f>
        <v>1</v>
      </c>
      <c r="BA240" s="12">
        <f>IF(AY240&gt;BA$3,BA$3,AY240*AZ240)</f>
        <v>4.5</v>
      </c>
      <c r="BB240" s="12">
        <f>IF(M240="long",((AX240-Q240)-N240)/10*AZ240,((Q240-AX240)-N240)/10*AZ240)</f>
        <v>15.6</v>
      </c>
      <c r="BC240" s="12">
        <f>IF(AND(BA240&lt;BA$3,BB240&gt;BC$3),BC$3,-BA240)</f>
        <v>-4.5</v>
      </c>
      <c r="BD240" s="12">
        <f>BD239+BC240</f>
        <v>466.40000000000009</v>
      </c>
      <c r="BE240" s="12">
        <f>BC240*I240</f>
        <v>0</v>
      </c>
      <c r="BF240" s="12">
        <f>K240*BC240</f>
        <v>0</v>
      </c>
      <c r="BG240" s="12">
        <f>AB240*BC240</f>
        <v>-4.5</v>
      </c>
      <c r="BH240" s="12">
        <f>BH239+BG240</f>
        <v>649.60000000000014</v>
      </c>
      <c r="BJ240" s="20">
        <f t="shared" si="31"/>
        <v>1</v>
      </c>
      <c r="BK240" s="12">
        <f t="shared" si="32"/>
        <v>-4.5</v>
      </c>
      <c r="BM240" s="12">
        <f t="shared" si="33"/>
        <v>8526.4600000000028</v>
      </c>
      <c r="BN240" s="12">
        <f t="shared" si="34"/>
        <v>426</v>
      </c>
      <c r="BO240" s="12">
        <f t="shared" si="35"/>
        <v>-1917</v>
      </c>
      <c r="BP240" s="12">
        <f t="shared" si="36"/>
        <v>82367.800000000017</v>
      </c>
      <c r="BQ240" s="12">
        <f>MAX(BP$4:BP240)</f>
        <v>99619.5</v>
      </c>
      <c r="BR240" s="8">
        <f t="shared" si="37"/>
        <v>-0.17317593443050791</v>
      </c>
      <c r="BS240" s="20">
        <f t="shared" si="38"/>
        <v>0</v>
      </c>
      <c r="BT240" s="20">
        <f t="shared" si="39"/>
        <v>-4.5</v>
      </c>
    </row>
    <row r="241" spans="1:72" x14ac:dyDescent="0.3">
      <c r="A241" s="1">
        <v>42761</v>
      </c>
      <c r="B241" s="1">
        <v>42762</v>
      </c>
      <c r="C241" s="1" t="s">
        <v>45</v>
      </c>
      <c r="D241" s="3">
        <v>100</v>
      </c>
      <c r="E241" s="3">
        <v>0</v>
      </c>
      <c r="F241" s="3">
        <f>D241+E241</f>
        <v>100</v>
      </c>
      <c r="G241" s="20">
        <f>B241-A241</f>
        <v>1</v>
      </c>
      <c r="H241" s="3" t="s">
        <v>38</v>
      </c>
      <c r="L241" s="20">
        <f>IF(AND(F241&gt;=L$3,F241&lt;=L$4),0,1)</f>
        <v>1</v>
      </c>
      <c r="M241" s="20" t="s">
        <v>20</v>
      </c>
      <c r="N241" s="20">
        <v>7</v>
      </c>
      <c r="O241" s="20">
        <v>114930</v>
      </c>
      <c r="P241" s="20">
        <f>IF(M241="short",O241,O241+N241)</f>
        <v>114930</v>
      </c>
      <c r="Q241" s="20">
        <f>IF(M241="short",P241+Q$3,P241-Q$3)</f>
        <v>114930</v>
      </c>
      <c r="R241" s="20">
        <v>115030</v>
      </c>
      <c r="S241" s="20">
        <v>114798</v>
      </c>
      <c r="T241" s="19">
        <f>IF(M241="short",((R241-P241)+N241)/10,((P241-R241)+N241)/10)</f>
        <v>10.7</v>
      </c>
      <c r="U241" s="19">
        <f>IF(M241="long",((S241-O241)-N241)/10,((O241-S241)-N241)/10)</f>
        <v>12.5</v>
      </c>
      <c r="W241" s="19">
        <f>-T241+(Q$3/10)</f>
        <v>-10.7</v>
      </c>
      <c r="X241" s="19">
        <f>U241+(Q$3/10)</f>
        <v>12.5</v>
      </c>
      <c r="Y241" s="7">
        <f>IF(AND(M241="long",R241&lt;Q241),1, )</f>
        <v>0</v>
      </c>
      <c r="Z241" s="7">
        <f>IF(AND(M241="short",R241&gt;Q241),1, )</f>
        <v>1</v>
      </c>
      <c r="AA241" s="7">
        <f>Y241+Z241</f>
        <v>1</v>
      </c>
      <c r="AB241" s="7">
        <f>IF(OR(I241=1,K241=1),0,L241*AA241)</f>
        <v>1</v>
      </c>
      <c r="AC241" s="19">
        <f>IF(W241&lt;=-AC$3,-AC$3,0)</f>
        <v>0</v>
      </c>
      <c r="AD241" s="7">
        <f t="shared" si="30"/>
        <v>0</v>
      </c>
      <c r="AE241" s="19">
        <f>IF(AND(AC241=0,U241&gt;=AE$3-(N241/10)),0,-AC$3*AA241)</f>
        <v>-12</v>
      </c>
      <c r="AF241" s="19">
        <f>IF(AND(AC241=0,X241&gt;AF$3),AF$3*AA241,AE241*AA241)</f>
        <v>10</v>
      </c>
      <c r="AG241" s="19">
        <f>AG240+AF241</f>
        <v>314</v>
      </c>
      <c r="AH241" s="7">
        <f>IF(AF241&gt;0,1, )</f>
        <v>1</v>
      </c>
      <c r="AI241" s="19">
        <f>IF(I241=1,AF241,)</f>
        <v>0</v>
      </c>
      <c r="AJ241" s="19">
        <f>IF(K241=1,AF241, )</f>
        <v>0</v>
      </c>
      <c r="AK241" s="19">
        <f>IF(L241=1, ,AF241)</f>
        <v>0</v>
      </c>
      <c r="AL241" s="19">
        <f>AB241*AF241</f>
        <v>10</v>
      </c>
      <c r="AM241" s="19">
        <f>AM240+AL241</f>
        <v>402</v>
      </c>
      <c r="AN241" s="20">
        <f>IF(AL241&gt;0,1, )</f>
        <v>1</v>
      </c>
      <c r="AP241" s="12">
        <f>IF(B241=B240,AP240,AS240*AP$3)</f>
        <v>740.76</v>
      </c>
      <c r="AQ241" s="12">
        <f>INT(AP241/AQ$3)</f>
        <v>61</v>
      </c>
      <c r="AR241" s="12">
        <f>AL241*AQ241</f>
        <v>610</v>
      </c>
      <c r="AS241" s="12">
        <f>AS240+AR241</f>
        <v>25302</v>
      </c>
      <c r="AT241" s="12">
        <f>MAX(AS$4:AS241)</f>
        <v>25302</v>
      </c>
      <c r="AU241" s="8">
        <f>(AS241-AT241)/AT241</f>
        <v>0</v>
      </c>
      <c r="AW241" s="20">
        <v>115030</v>
      </c>
      <c r="AX241" s="20">
        <v>114798</v>
      </c>
      <c r="AY241" s="12">
        <f>IF(M241="long",((Q241-AW241)+N241)/10,((AW241-Q241)+N241)/10)</f>
        <v>10.7</v>
      </c>
      <c r="AZ241" s="20">
        <f>IF(AY241&gt;=(N241/10),1, )</f>
        <v>1</v>
      </c>
      <c r="BA241" s="12">
        <f>IF(AY241&gt;BA$3,BA$3,AY241*AZ241)</f>
        <v>10.7</v>
      </c>
      <c r="BB241" s="12">
        <f>IF(M241="long",((AX241-Q241)-N241)/10*AZ241,((Q241-AX241)-N241)/10*AZ241)</f>
        <v>12.5</v>
      </c>
      <c r="BC241" s="12">
        <f>IF(AND(BA241&lt;BA$3,BB241&gt;BC$3),BC$3,-BA241)</f>
        <v>-10.7</v>
      </c>
      <c r="BD241" s="12">
        <f>BD240+BC241</f>
        <v>455.7000000000001</v>
      </c>
      <c r="BE241" s="12">
        <f>BC241*I241</f>
        <v>0</v>
      </c>
      <c r="BF241" s="12">
        <f>K241*BC241</f>
        <v>0</v>
      </c>
      <c r="BG241" s="12">
        <f>AB241*BC241</f>
        <v>-10.7</v>
      </c>
      <c r="BH241" s="12">
        <f>BH240+BG241</f>
        <v>638.90000000000009</v>
      </c>
      <c r="BJ241" s="20">
        <f t="shared" si="31"/>
        <v>1</v>
      </c>
      <c r="BK241" s="12">
        <f t="shared" si="32"/>
        <v>-10.7</v>
      </c>
      <c r="BM241" s="12">
        <f t="shared" si="33"/>
        <v>8236.7800000000025</v>
      </c>
      <c r="BN241" s="12">
        <f t="shared" si="34"/>
        <v>411</v>
      </c>
      <c r="BO241" s="12">
        <f t="shared" si="35"/>
        <v>-4397.7</v>
      </c>
      <c r="BP241" s="12">
        <f t="shared" si="36"/>
        <v>77970.10000000002</v>
      </c>
      <c r="BQ241" s="12">
        <f>MAX(BP$4:BP241)</f>
        <v>99619.5</v>
      </c>
      <c r="BR241" s="8">
        <f t="shared" si="37"/>
        <v>-0.21732090604751059</v>
      </c>
      <c r="BS241" s="20">
        <f t="shared" si="38"/>
        <v>0</v>
      </c>
      <c r="BT241" s="20">
        <f t="shared" si="39"/>
        <v>-10.7</v>
      </c>
    </row>
    <row r="242" spans="1:72" x14ac:dyDescent="0.3">
      <c r="A242" s="1">
        <v>42762</v>
      </c>
      <c r="B242" s="1">
        <v>42762</v>
      </c>
      <c r="C242" s="1" t="s">
        <v>45</v>
      </c>
      <c r="D242" s="3">
        <v>1410</v>
      </c>
      <c r="E242" s="3">
        <v>0</v>
      </c>
      <c r="F242" s="3">
        <f>D242+E242</f>
        <v>1410</v>
      </c>
      <c r="G242" s="20">
        <f>B242-A242</f>
        <v>0</v>
      </c>
      <c r="H242" s="3" t="s">
        <v>37</v>
      </c>
      <c r="L242" s="20">
        <f>IF(AND(F242&gt;=L$3,F242&lt;=L$4),0,1)</f>
        <v>1</v>
      </c>
      <c r="M242" s="20" t="s">
        <v>20</v>
      </c>
      <c r="N242" s="20">
        <v>8</v>
      </c>
      <c r="O242" s="20">
        <v>75720</v>
      </c>
      <c r="P242" s="20">
        <f>IF(M242="short",O242,O242+N242)</f>
        <v>75720</v>
      </c>
      <c r="Q242" s="20">
        <f>IF(M242="short",P242+Q$3,P242-Q$3)</f>
        <v>75720</v>
      </c>
      <c r="R242" s="20">
        <v>75721</v>
      </c>
      <c r="S242" s="20">
        <v>75397</v>
      </c>
      <c r="T242" s="19">
        <f>IF(M242="short",((R242-P242)+N242)/10,((P242-R242)+N242)/10)</f>
        <v>0.9</v>
      </c>
      <c r="U242" s="19">
        <f>IF(M242="long",((S242-O242)-N242)/10,((O242-S242)-N242)/10)</f>
        <v>31.5</v>
      </c>
      <c r="W242" s="19">
        <f>-T242+(Q$3/10)</f>
        <v>-0.9</v>
      </c>
      <c r="X242" s="19">
        <f>U242+(Q$3/10)</f>
        <v>31.5</v>
      </c>
      <c r="Y242" s="7">
        <f>IF(AND(M242="long",R242&lt;Q242),1, )</f>
        <v>0</v>
      </c>
      <c r="Z242" s="7">
        <f>IF(AND(M242="short",R242&gt;Q242),1, )</f>
        <v>1</v>
      </c>
      <c r="AA242" s="7">
        <f>Y242+Z242</f>
        <v>1</v>
      </c>
      <c r="AB242" s="7">
        <f>IF(OR(I242=1,K242=1),0,L242*AA242)</f>
        <v>1</v>
      </c>
      <c r="AC242" s="19">
        <f>IF(W242&lt;=-AC$3,-AC$3,0)</f>
        <v>0</v>
      </c>
      <c r="AD242" s="7">
        <f t="shared" si="30"/>
        <v>0</v>
      </c>
      <c r="AE242" s="19">
        <f>IF(AND(AC242=0,U242&gt;=AE$3-(N242/10)),0,-AC$3*AA242)</f>
        <v>0</v>
      </c>
      <c r="AF242" s="19">
        <f>IF(AND(AC242=0,X242&gt;AF$3),AF$3*AA242,AE242*AA242)</f>
        <v>10</v>
      </c>
      <c r="AG242" s="19">
        <f>AG241+AF242</f>
        <v>324</v>
      </c>
      <c r="AH242" s="7">
        <f>IF(AF242&gt;0,1, )</f>
        <v>1</v>
      </c>
      <c r="AI242" s="19">
        <f>IF(I242=1,AF242,)</f>
        <v>0</v>
      </c>
      <c r="AJ242" s="19">
        <f>IF(K242=1,AF242, )</f>
        <v>0</v>
      </c>
      <c r="AK242" s="19">
        <f>IF(L242=1, ,AF242)</f>
        <v>0</v>
      </c>
      <c r="AL242" s="19">
        <f>AB242*AF242</f>
        <v>10</v>
      </c>
      <c r="AM242" s="19">
        <f>AM241+AL242</f>
        <v>412</v>
      </c>
      <c r="AN242" s="20">
        <f>IF(AL242&gt;0,1, )</f>
        <v>1</v>
      </c>
      <c r="AP242" s="12">
        <f>IF(B242=B241,AP241,AS241*AP$3)</f>
        <v>740.76</v>
      </c>
      <c r="AQ242" s="12">
        <f>INT(AP242/AQ$3)</f>
        <v>61</v>
      </c>
      <c r="AR242" s="12">
        <f>AL242*AQ242</f>
        <v>610</v>
      </c>
      <c r="AS242" s="12">
        <f>AS241+AR242</f>
        <v>25912</v>
      </c>
      <c r="AT242" s="12">
        <f>MAX(AS$4:AS242)</f>
        <v>25912</v>
      </c>
      <c r="AU242" s="8">
        <f>(AS242-AT242)/AT242</f>
        <v>0</v>
      </c>
      <c r="AW242" s="20">
        <v>75722</v>
      </c>
      <c r="AX242" s="20">
        <v>75397</v>
      </c>
      <c r="AY242" s="12">
        <f>IF(M242="long",((Q242-AW242)+N242)/10,((AW242-Q242)+N242)/10)</f>
        <v>1</v>
      </c>
      <c r="AZ242" s="20">
        <f>IF(AY242&gt;=(N242/10),1, )</f>
        <v>1</v>
      </c>
      <c r="BA242" s="12">
        <f>IF(AY242&gt;BA$3,BA$3,AY242*AZ242)</f>
        <v>1</v>
      </c>
      <c r="BB242" s="12">
        <f>IF(M242="long",((AX242-Q242)-N242)/10*AZ242,((Q242-AX242)-N242)/10*AZ242)</f>
        <v>31.5</v>
      </c>
      <c r="BC242" s="12">
        <f>IF(AND(BA242&lt;BA$3,BB242&gt;BC$3),BC$3,-BA242)</f>
        <v>20</v>
      </c>
      <c r="BD242" s="12">
        <f>BD241+BC242</f>
        <v>475.7000000000001</v>
      </c>
      <c r="BE242" s="12">
        <f>BC242*I242</f>
        <v>0</v>
      </c>
      <c r="BF242" s="12">
        <f>K242*BC242</f>
        <v>0</v>
      </c>
      <c r="BG242" s="12">
        <f>AB242*BC242</f>
        <v>20</v>
      </c>
      <c r="BH242" s="12">
        <f>BH241+BG242</f>
        <v>658.90000000000009</v>
      </c>
      <c r="BJ242" s="20">
        <f t="shared" si="31"/>
        <v>0</v>
      </c>
      <c r="BK242" s="12">
        <f t="shared" si="32"/>
        <v>0</v>
      </c>
      <c r="BM242" s="12">
        <f t="shared" si="33"/>
        <v>8236.7800000000025</v>
      </c>
      <c r="BN242" s="12">
        <f t="shared" si="34"/>
        <v>411</v>
      </c>
      <c r="BO242" s="12">
        <f t="shared" si="35"/>
        <v>8220</v>
      </c>
      <c r="BP242" s="12">
        <f t="shared" si="36"/>
        <v>86190.10000000002</v>
      </c>
      <c r="BQ242" s="12">
        <f>MAX(BP$4:BP242)</f>
        <v>99619.5</v>
      </c>
      <c r="BR242" s="8">
        <f t="shared" si="37"/>
        <v>-0.1348069404082532</v>
      </c>
      <c r="BS242" s="20">
        <f t="shared" si="38"/>
        <v>1</v>
      </c>
      <c r="BT242" s="20">
        <f t="shared" si="39"/>
        <v>0</v>
      </c>
    </row>
    <row r="243" spans="1:72" x14ac:dyDescent="0.3">
      <c r="A243" s="1">
        <v>42765</v>
      </c>
      <c r="B243" s="1">
        <v>42765</v>
      </c>
      <c r="C243" s="1" t="s">
        <v>45</v>
      </c>
      <c r="D243" s="3">
        <v>800</v>
      </c>
      <c r="E243" s="3">
        <v>0</v>
      </c>
      <c r="F243" s="3">
        <f>D243+E243</f>
        <v>800</v>
      </c>
      <c r="G243" s="20">
        <f>B243-A243</f>
        <v>0</v>
      </c>
      <c r="H243" s="3" t="s">
        <v>17</v>
      </c>
      <c r="L243" s="20">
        <f>IF(AND(F243&gt;=L$3,F243&lt;=L$4),0,1)</f>
        <v>1</v>
      </c>
      <c r="M243" s="20" t="s">
        <v>21</v>
      </c>
      <c r="N243" s="20">
        <v>7</v>
      </c>
      <c r="O243" s="20">
        <v>106960</v>
      </c>
      <c r="P243" s="20">
        <f>IF(M243="short",O243,O243+N243)</f>
        <v>106967</v>
      </c>
      <c r="Q243" s="20">
        <f>IF(M243="short",P243+Q$3,P243-Q$3)</f>
        <v>106967</v>
      </c>
      <c r="R243" s="20">
        <v>106865</v>
      </c>
      <c r="S243" s="20">
        <v>107013</v>
      </c>
      <c r="T243" s="19">
        <f>IF(M243="short",((R243-P243)+N243)/10,((P243-R243)+N243)/10)</f>
        <v>10.9</v>
      </c>
      <c r="U243" s="19">
        <f>IF(M243="long",((S243-O243)-N243)/10,((O243-S243)-N243)/10)</f>
        <v>4.5999999999999996</v>
      </c>
      <c r="W243" s="19">
        <f>-T243+(Q$3/10)</f>
        <v>-10.9</v>
      </c>
      <c r="X243" s="19">
        <f>U243+(Q$3/10)</f>
        <v>4.5999999999999996</v>
      </c>
      <c r="Y243" s="7">
        <f>IF(AND(M243="long",R243&lt;Q243),1, )</f>
        <v>1</v>
      </c>
      <c r="Z243" s="7">
        <f>IF(AND(M243="short",R243&gt;Q243),1, )</f>
        <v>0</v>
      </c>
      <c r="AA243" s="7">
        <f>Y243+Z243</f>
        <v>1</v>
      </c>
      <c r="AB243" s="7">
        <f>IF(OR(I243=1,K243=1),0,L243*AA243)</f>
        <v>1</v>
      </c>
      <c r="AC243" s="19">
        <f>IF(W243&lt;=-AC$3,-AC$3,0)</f>
        <v>0</v>
      </c>
      <c r="AD243" s="7">
        <f t="shared" si="30"/>
        <v>0</v>
      </c>
      <c r="AE243" s="19">
        <f>IF(AND(AC243=0,U243&gt;=AE$3-(N243/10)),0,-AC$3*AA243)</f>
        <v>-12</v>
      </c>
      <c r="AF243" s="19">
        <f>IF(AND(AC243=0,X243&gt;AF$3),AF$3*AA243,AE243*AA243)</f>
        <v>-12</v>
      </c>
      <c r="AG243" s="19">
        <f>AG242+AF243</f>
        <v>312</v>
      </c>
      <c r="AH243" s="7">
        <f>IF(AF243&gt;0,1, )</f>
        <v>0</v>
      </c>
      <c r="AI243" s="19">
        <f>IF(I243=1,AF243,)</f>
        <v>0</v>
      </c>
      <c r="AJ243" s="19">
        <f>IF(K243=1,AF243, )</f>
        <v>0</v>
      </c>
      <c r="AK243" s="19">
        <f>IF(L243=1, ,AF243)</f>
        <v>0</v>
      </c>
      <c r="AL243" s="19">
        <f>AB243*AF243</f>
        <v>-12</v>
      </c>
      <c r="AM243" s="19">
        <f>AM242+AL243</f>
        <v>400</v>
      </c>
      <c r="AN243" s="20">
        <f>IF(AL243&gt;0,1, )</f>
        <v>0</v>
      </c>
      <c r="AP243" s="12">
        <f>IF(B243=B242,AP242,AS242*AP$3)</f>
        <v>777.36</v>
      </c>
      <c r="AQ243" s="12">
        <f>INT(AP243/AQ$3)</f>
        <v>64</v>
      </c>
      <c r="AR243" s="12">
        <f>AL243*AQ243</f>
        <v>-768</v>
      </c>
      <c r="AS243" s="12">
        <f>AS242+AR243</f>
        <v>25144</v>
      </c>
      <c r="AT243" s="12">
        <f>MAX(AS$4:AS243)</f>
        <v>25912</v>
      </c>
      <c r="AU243" s="8">
        <f>(AS243-AT243)/AT243</f>
        <v>-2.9638777400432231E-2</v>
      </c>
      <c r="AW243" s="20">
        <v>106931</v>
      </c>
      <c r="AX243" s="20">
        <v>107012</v>
      </c>
      <c r="AY243" s="12">
        <f>IF(M243="long",((Q243-AW243)+N243)/10,((AW243-Q243)+N243)/10)</f>
        <v>4.3</v>
      </c>
      <c r="AZ243" s="20">
        <f>IF(AY243&gt;=(N243/10),1, )</f>
        <v>1</v>
      </c>
      <c r="BA243" s="12">
        <f>IF(AY243&gt;BA$3,BA$3,AY243*AZ243)</f>
        <v>4.3</v>
      </c>
      <c r="BB243" s="12">
        <f>IF(M243="long",((AX243-Q243)-N243)/10*AZ243,((Q243-AX243)-N243)/10*AZ243)</f>
        <v>3.8</v>
      </c>
      <c r="BC243" s="12">
        <f>IF(AND(BA243&lt;BA$3,BB243&gt;BC$3),BC$3,-BA243)</f>
        <v>-4.3</v>
      </c>
      <c r="BD243" s="12">
        <f>BD242+BC243</f>
        <v>471.40000000000009</v>
      </c>
      <c r="BE243" s="12">
        <f>BC243*I243</f>
        <v>0</v>
      </c>
      <c r="BF243" s="12">
        <f>K243*BC243</f>
        <v>0</v>
      </c>
      <c r="BG243" s="12">
        <f>AB243*BC243</f>
        <v>-4.3</v>
      </c>
      <c r="BH243" s="12">
        <f>BH242+BG243</f>
        <v>654.60000000000014</v>
      </c>
      <c r="BJ243" s="20">
        <f t="shared" si="31"/>
        <v>1</v>
      </c>
      <c r="BK243" s="12">
        <f t="shared" si="32"/>
        <v>-4.3</v>
      </c>
      <c r="BM243" s="12">
        <f t="shared" si="33"/>
        <v>8619.010000000002</v>
      </c>
      <c r="BN243" s="12">
        <f t="shared" si="34"/>
        <v>430</v>
      </c>
      <c r="BO243" s="12">
        <f t="shared" si="35"/>
        <v>-1849</v>
      </c>
      <c r="BP243" s="12">
        <f t="shared" si="36"/>
        <v>84341.10000000002</v>
      </c>
      <c r="BQ243" s="12">
        <f>MAX(BP$4:BP243)</f>
        <v>99619.5</v>
      </c>
      <c r="BR243" s="8">
        <f t="shared" si="37"/>
        <v>-0.1533675635794195</v>
      </c>
      <c r="BS243" s="20">
        <f t="shared" si="38"/>
        <v>0</v>
      </c>
      <c r="BT243" s="20">
        <f t="shared" si="39"/>
        <v>-4.3</v>
      </c>
    </row>
    <row r="244" spans="1:72" x14ac:dyDescent="0.3">
      <c r="A244" s="1">
        <v>42765</v>
      </c>
      <c r="B244" s="1">
        <v>42765</v>
      </c>
      <c r="C244" s="1" t="s">
        <v>45</v>
      </c>
      <c r="D244" s="3">
        <v>1205</v>
      </c>
      <c r="E244" s="3">
        <v>0</v>
      </c>
      <c r="F244" s="3">
        <f>D244+E244</f>
        <v>1205</v>
      </c>
      <c r="G244" s="20">
        <f>B244-A244</f>
        <v>0</v>
      </c>
      <c r="H244" s="3" t="s">
        <v>17</v>
      </c>
      <c r="L244" s="20">
        <f>IF(AND(F244&gt;=L$3,F244&lt;=L$4),0,1)</f>
        <v>1</v>
      </c>
      <c r="M244" s="20" t="s">
        <v>21</v>
      </c>
      <c r="N244" s="20">
        <v>7</v>
      </c>
      <c r="O244" s="20">
        <v>106470</v>
      </c>
      <c r="P244" s="20">
        <f>IF(M244="short",O244,O244+N244)</f>
        <v>106477</v>
      </c>
      <c r="Q244" s="20">
        <f>IF(M244="short",P244+Q$3,P244-Q$3)</f>
        <v>106477</v>
      </c>
      <c r="R244" s="20">
        <v>106198</v>
      </c>
      <c r="S244" s="20">
        <v>107089</v>
      </c>
      <c r="T244" s="19">
        <f>IF(M244="short",((R244-P244)+N244)/10,((P244-R244)+N244)/10)</f>
        <v>28.6</v>
      </c>
      <c r="U244" s="19">
        <f>IF(M244="long",((S244-O244)-N244)/10,((O244-S244)-N244)/10)</f>
        <v>61.2</v>
      </c>
      <c r="W244" s="19">
        <f>-T244+(Q$3/10)</f>
        <v>-28.6</v>
      </c>
      <c r="X244" s="19">
        <f>U244+(Q$3/10)</f>
        <v>61.2</v>
      </c>
      <c r="Y244" s="7">
        <f>IF(AND(M244="long",R244&lt;Q244),1, )</f>
        <v>1</v>
      </c>
      <c r="Z244" s="7">
        <f>IF(AND(M244="short",R244&gt;Q244),1, )</f>
        <v>0</v>
      </c>
      <c r="AA244" s="7">
        <f>Y244+Z244</f>
        <v>1</v>
      </c>
      <c r="AB244" s="7">
        <f>IF(OR(I244=1,K244=1),0,L244*AA244)</f>
        <v>1</v>
      </c>
      <c r="AC244" s="19">
        <f>IF(W244&lt;=-AC$3,-AC$3,0)</f>
        <v>-12</v>
      </c>
      <c r="AD244" s="7">
        <f t="shared" si="30"/>
        <v>0</v>
      </c>
      <c r="AE244" s="19">
        <f>IF(AND(AC244=0,U244&gt;=AE$3-(N244/10)),0,-AC$3*AA244)</f>
        <v>-12</v>
      </c>
      <c r="AF244" s="19">
        <f>IF(AND(AC244=0,X244&gt;AF$3),AF$3*AA244,AE244*AA244)</f>
        <v>-12</v>
      </c>
      <c r="AG244" s="19">
        <f>AG243+AF244</f>
        <v>300</v>
      </c>
      <c r="AH244" s="7">
        <f>IF(AF244&gt;0,1, )</f>
        <v>0</v>
      </c>
      <c r="AI244" s="19">
        <f>IF(I244=1,AF244,)</f>
        <v>0</v>
      </c>
      <c r="AJ244" s="19">
        <f>IF(K244=1,AF244, )</f>
        <v>0</v>
      </c>
      <c r="AK244" s="19">
        <f>IF(L244=1, ,AF244)</f>
        <v>0</v>
      </c>
      <c r="AL244" s="19">
        <f>AB244*AF244</f>
        <v>-12</v>
      </c>
      <c r="AM244" s="19">
        <f>AM243+AL244</f>
        <v>388</v>
      </c>
      <c r="AN244" s="20">
        <f>IF(AL244&gt;0,1, )</f>
        <v>0</v>
      </c>
      <c r="AP244" s="12">
        <f>IF(B244=B243,AP243,AS243*AP$3)</f>
        <v>777.36</v>
      </c>
      <c r="AQ244" s="12">
        <f>INT(AP244/AQ$3)</f>
        <v>64</v>
      </c>
      <c r="AR244" s="12">
        <f>AL244*AQ244</f>
        <v>-768</v>
      </c>
      <c r="AS244" s="12">
        <f>AS243+AR244</f>
        <v>24376</v>
      </c>
      <c r="AT244" s="12">
        <f>MAX(AS$4:AS244)</f>
        <v>25912</v>
      </c>
      <c r="AU244" s="8">
        <f>(AS244-AT244)/AT244</f>
        <v>-5.9277554800864461E-2</v>
      </c>
      <c r="AW244" s="20">
        <v>106195</v>
      </c>
      <c r="AX244" s="20">
        <v>108116</v>
      </c>
      <c r="AY244" s="12">
        <f>IF(M244="long",((Q244-AW244)+N244)/10,((AW244-Q244)+N244)/10)</f>
        <v>28.9</v>
      </c>
      <c r="AZ244" s="20">
        <f>IF(AY244&gt;=(N244/10),1, )</f>
        <v>1</v>
      </c>
      <c r="BA244" s="12">
        <f>IF(AY244&gt;BA$3,BA$3,AY244*AZ244)</f>
        <v>20</v>
      </c>
      <c r="BB244" s="12">
        <f>IF(M244="long",((AX244-Q244)-N244)/10*AZ244,((Q244-AX244)-N244)/10*AZ244)</f>
        <v>163.19999999999999</v>
      </c>
      <c r="BC244" s="12">
        <f>IF(AND(BA244&lt;BA$3,BB244&gt;BC$3),BC$3,-BA244)</f>
        <v>-20</v>
      </c>
      <c r="BD244" s="12">
        <f>BD243+BC244</f>
        <v>451.40000000000009</v>
      </c>
      <c r="BE244" s="12">
        <f>BC244*I244</f>
        <v>0</v>
      </c>
      <c r="BF244" s="12">
        <f>K244*BC244</f>
        <v>0</v>
      </c>
      <c r="BG244" s="12">
        <f>AB244*BC244</f>
        <v>-20</v>
      </c>
      <c r="BH244" s="12">
        <f>BH243+BG244</f>
        <v>634.60000000000014</v>
      </c>
      <c r="BJ244" s="20">
        <f t="shared" si="31"/>
        <v>1</v>
      </c>
      <c r="BK244" s="12">
        <f t="shared" si="32"/>
        <v>-20</v>
      </c>
      <c r="BM244" s="12">
        <f t="shared" si="33"/>
        <v>8619.010000000002</v>
      </c>
      <c r="BN244" s="12">
        <f t="shared" si="34"/>
        <v>430</v>
      </c>
      <c r="BO244" s="12">
        <f t="shared" si="35"/>
        <v>-8600</v>
      </c>
      <c r="BP244" s="12">
        <f t="shared" si="36"/>
        <v>75741.10000000002</v>
      </c>
      <c r="BQ244" s="12">
        <f>MAX(BP$4:BP244)</f>
        <v>99619.5</v>
      </c>
      <c r="BR244" s="8">
        <f t="shared" si="37"/>
        <v>-0.2396960434453092</v>
      </c>
      <c r="BS244" s="20">
        <f t="shared" si="38"/>
        <v>0</v>
      </c>
      <c r="BT244" s="20">
        <f t="shared" si="39"/>
        <v>-20</v>
      </c>
    </row>
    <row r="245" spans="1:72" x14ac:dyDescent="0.3">
      <c r="A245" s="1">
        <v>42765</v>
      </c>
      <c r="B245" s="1">
        <v>42765</v>
      </c>
      <c r="C245" s="1" t="s">
        <v>45</v>
      </c>
      <c r="D245" s="3">
        <v>1525</v>
      </c>
      <c r="E245" s="3">
        <v>0</v>
      </c>
      <c r="F245" s="3">
        <f>D245+E245</f>
        <v>1525</v>
      </c>
      <c r="G245" s="20">
        <f>B245-A245</f>
        <v>0</v>
      </c>
      <c r="H245" s="3" t="s">
        <v>43</v>
      </c>
      <c r="I245" s="20">
        <v>1</v>
      </c>
      <c r="J245" s="20">
        <v>27</v>
      </c>
      <c r="L245" s="20">
        <f>IF(AND(F245&gt;=L$3,F245&lt;=L$4),0,1)</f>
        <v>1</v>
      </c>
      <c r="M245" s="20" t="s">
        <v>21</v>
      </c>
      <c r="N245" s="20">
        <v>10</v>
      </c>
      <c r="O245" s="20">
        <v>131140</v>
      </c>
      <c r="P245" s="20">
        <f>IF(M245="short",O245,O245+N245)</f>
        <v>131150</v>
      </c>
      <c r="Q245" s="20">
        <f>IF(M245="short",P245+Q$3,P245-Q$3)</f>
        <v>131150</v>
      </c>
      <c r="R245" s="20">
        <v>130754</v>
      </c>
      <c r="S245" s="20">
        <v>131246</v>
      </c>
      <c r="T245" s="19">
        <f>IF(M245="short",((R245-P245)+N245)/10,((P245-R245)+N245)/10)</f>
        <v>40.6</v>
      </c>
      <c r="U245" s="19">
        <f>IF(M245="long",((S245-O245)-N245)/10,((O245-S245)-N245)/10)</f>
        <v>9.6</v>
      </c>
      <c r="W245" s="19">
        <f>-T245+(Q$3/10)</f>
        <v>-40.6</v>
      </c>
      <c r="X245" s="19">
        <f>U245+(Q$3/10)</f>
        <v>9.6</v>
      </c>
      <c r="Y245" s="7">
        <f>IF(AND(M245="long",R245&lt;Q245),1, )</f>
        <v>1</v>
      </c>
      <c r="Z245" s="7">
        <f>IF(AND(M245="short",R245&gt;Q245),1, )</f>
        <v>0</v>
      </c>
      <c r="AA245" s="7">
        <f>Y245+Z245</f>
        <v>1</v>
      </c>
      <c r="AB245" s="7">
        <f>IF(OR(I245=1,K245=1),0,L245*AA245)</f>
        <v>0</v>
      </c>
      <c r="AC245" s="19">
        <f>IF(W245&lt;=-AC$3,-AC$3,0)</f>
        <v>-12</v>
      </c>
      <c r="AD245" s="7">
        <f t="shared" si="30"/>
        <v>0</v>
      </c>
      <c r="AE245" s="19">
        <f>IF(AND(AC245=0,U245&gt;=AE$3-(N245/10)),0,-AC$3*AA245)</f>
        <v>-12</v>
      </c>
      <c r="AF245" s="19">
        <f>IF(AND(AC245=0,X245&gt;AF$3),AF$3*AA245,AE245*AA245)</f>
        <v>-12</v>
      </c>
      <c r="AG245" s="19">
        <f>AG244+AF245</f>
        <v>288</v>
      </c>
      <c r="AH245" s="7">
        <f>IF(AF245&gt;0,1, )</f>
        <v>0</v>
      </c>
      <c r="AI245" s="19">
        <f>IF(I245=1,AF245,)</f>
        <v>-12</v>
      </c>
      <c r="AJ245" s="19">
        <f>IF(K245=1,AF245, )</f>
        <v>0</v>
      </c>
      <c r="AK245" s="19">
        <f>IF(L245=1, ,AF245)</f>
        <v>0</v>
      </c>
      <c r="AL245" s="19">
        <f>AB245*AF245</f>
        <v>0</v>
      </c>
      <c r="AM245" s="19">
        <f>AM244+AL245</f>
        <v>388</v>
      </c>
      <c r="AN245" s="20">
        <f>IF(AL245&gt;0,1, )</f>
        <v>0</v>
      </c>
      <c r="AP245" s="12">
        <f>IF(B245=B244,AP244,AS244*AP$3)</f>
        <v>777.36</v>
      </c>
      <c r="AQ245" s="12">
        <f>INT(AP245/AQ$3)</f>
        <v>64</v>
      </c>
      <c r="AR245" s="12">
        <f>AL245*AQ245</f>
        <v>0</v>
      </c>
      <c r="AS245" s="12">
        <f>AS244+AR245</f>
        <v>24376</v>
      </c>
      <c r="AT245" s="12">
        <f>MAX(AS$4:AS245)</f>
        <v>25912</v>
      </c>
      <c r="AU245" s="8">
        <f>(AS245-AT245)/AT245</f>
        <v>-5.9277554800864461E-2</v>
      </c>
      <c r="AW245" s="20">
        <v>130754</v>
      </c>
      <c r="AX245" s="20">
        <v>131246</v>
      </c>
      <c r="AY245" s="12">
        <f>IF(M245="long",((Q245-AW245)+N245)/10,((AW245-Q245)+N245)/10)</f>
        <v>40.6</v>
      </c>
      <c r="AZ245" s="20">
        <f>IF(AY245&gt;=(N245/10),1, )</f>
        <v>1</v>
      </c>
      <c r="BA245" s="12">
        <f>IF(AY245&gt;BA$3,BA$3,AY245*AZ245)</f>
        <v>20</v>
      </c>
      <c r="BB245" s="12">
        <f>IF(M245="long",((AX245-Q245)-N245)/10*AZ245,((Q245-AX245)-N245)/10*AZ245)</f>
        <v>8.6</v>
      </c>
      <c r="BC245" s="12">
        <f>IF(AND(BA245&lt;BA$3,BB245&gt;BC$3),BC$3,-BA245)</f>
        <v>-20</v>
      </c>
      <c r="BD245" s="12">
        <f>BD244+BC245</f>
        <v>431.40000000000009</v>
      </c>
      <c r="BE245" s="12">
        <f>BC245*I245</f>
        <v>-20</v>
      </c>
      <c r="BF245" s="12">
        <f>K245*BC245</f>
        <v>0</v>
      </c>
      <c r="BG245" s="12">
        <f>AB245*BC245</f>
        <v>0</v>
      </c>
      <c r="BH245" s="12">
        <f>BH244+BG245</f>
        <v>634.60000000000014</v>
      </c>
      <c r="BJ245" s="20">
        <f t="shared" si="31"/>
        <v>1</v>
      </c>
      <c r="BK245" s="12">
        <f t="shared" si="32"/>
        <v>-20</v>
      </c>
      <c r="BM245" s="12">
        <f t="shared" si="33"/>
        <v>8619.010000000002</v>
      </c>
      <c r="BN245" s="12">
        <f t="shared" si="34"/>
        <v>430</v>
      </c>
      <c r="BO245" s="12">
        <f t="shared" si="35"/>
        <v>0</v>
      </c>
      <c r="BP245" s="12">
        <f t="shared" si="36"/>
        <v>75741.10000000002</v>
      </c>
      <c r="BQ245" s="12">
        <f>MAX(BP$4:BP245)</f>
        <v>99619.5</v>
      </c>
      <c r="BR245" s="8">
        <f t="shared" si="37"/>
        <v>-0.2396960434453092</v>
      </c>
      <c r="BS245" s="20">
        <f t="shared" si="38"/>
        <v>0</v>
      </c>
      <c r="BT245" s="20">
        <f t="shared" si="39"/>
        <v>0</v>
      </c>
    </row>
    <row r="246" spans="1:72" x14ac:dyDescent="0.3">
      <c r="A246" s="1">
        <v>42765</v>
      </c>
      <c r="B246" s="1">
        <v>42765</v>
      </c>
      <c r="C246" s="1" t="s">
        <v>45</v>
      </c>
      <c r="D246" s="3">
        <v>1545</v>
      </c>
      <c r="E246" s="3">
        <v>0</v>
      </c>
      <c r="F246" s="3">
        <f>D246+E246</f>
        <v>1545</v>
      </c>
      <c r="G246" s="20">
        <f>B246-A246</f>
        <v>0</v>
      </c>
      <c r="H246" s="3" t="s">
        <v>38</v>
      </c>
      <c r="L246" s="20">
        <f>IF(AND(F246&gt;=L$3,F246&lt;=L$4),0,1)</f>
        <v>1</v>
      </c>
      <c r="M246" s="20" t="s">
        <v>21</v>
      </c>
      <c r="N246" s="20">
        <v>7</v>
      </c>
      <c r="O246" s="20">
        <v>113740</v>
      </c>
      <c r="P246" s="20">
        <f>IF(M246="short",O246,O246+N246)</f>
        <v>113747</v>
      </c>
      <c r="Q246" s="20">
        <f>IF(M246="short",P246+Q$3,P246-Q$3)</f>
        <v>113747</v>
      </c>
      <c r="R246" s="20">
        <v>113730</v>
      </c>
      <c r="S246" s="20">
        <v>113923</v>
      </c>
      <c r="T246" s="19">
        <f>IF(M246="short",((R246-P246)+N246)/10,((P246-R246)+N246)/10)</f>
        <v>2.4</v>
      </c>
      <c r="U246" s="19">
        <f>IF(M246="long",((S246-O246)-N246)/10,((O246-S246)-N246)/10)</f>
        <v>17.600000000000001</v>
      </c>
      <c r="W246" s="19">
        <f>-T246+(Q$3/10)</f>
        <v>-2.4</v>
      </c>
      <c r="X246" s="19">
        <f>U246+(Q$3/10)</f>
        <v>17.600000000000001</v>
      </c>
      <c r="Y246" s="7">
        <f>IF(AND(M246="long",R246&lt;Q246),1, )</f>
        <v>1</v>
      </c>
      <c r="Z246" s="7">
        <f>IF(AND(M246="short",R246&gt;Q246),1, )</f>
        <v>0</v>
      </c>
      <c r="AA246" s="7">
        <f>Y246+Z246</f>
        <v>1</v>
      </c>
      <c r="AB246" s="7">
        <f>IF(OR(I246=1,K246=1),0,L246*AA246)</f>
        <v>1</v>
      </c>
      <c r="AC246" s="19">
        <f>IF(W246&lt;=-AC$3,-AC$3,0)</f>
        <v>0</v>
      </c>
      <c r="AD246" s="7">
        <f t="shared" si="30"/>
        <v>0</v>
      </c>
      <c r="AE246" s="19">
        <f>IF(AND(AC246=0,U246&gt;=AE$3-(N246/10)),0,-AC$3*AA246)</f>
        <v>-12</v>
      </c>
      <c r="AF246" s="19">
        <f>IF(AND(AC246=0,X246&gt;AF$3),AF$3*AA246,AE246*AA246)</f>
        <v>10</v>
      </c>
      <c r="AG246" s="19">
        <f>AG245+AF246</f>
        <v>298</v>
      </c>
      <c r="AH246" s="7">
        <f>IF(AF246&gt;0,1, )</f>
        <v>1</v>
      </c>
      <c r="AI246" s="19">
        <f>IF(I246=1,AF246,)</f>
        <v>0</v>
      </c>
      <c r="AJ246" s="19">
        <f>IF(K246=1,AF246, )</f>
        <v>0</v>
      </c>
      <c r="AK246" s="19">
        <f>IF(L246=1, ,AF246)</f>
        <v>0</v>
      </c>
      <c r="AL246" s="19">
        <f>AB246*AF246</f>
        <v>10</v>
      </c>
      <c r="AM246" s="19">
        <f>AM245+AL246</f>
        <v>398</v>
      </c>
      <c r="AN246" s="20">
        <f>IF(AL246&gt;0,1, )</f>
        <v>1</v>
      </c>
      <c r="AP246" s="12">
        <f>IF(B246=B245,AP245,AS245*AP$3)</f>
        <v>777.36</v>
      </c>
      <c r="AQ246" s="12">
        <f>INT(AP246/AQ$3)</f>
        <v>64</v>
      </c>
      <c r="AR246" s="12">
        <f>AL246*AQ246</f>
        <v>640</v>
      </c>
      <c r="AS246" s="12">
        <f>AS245+AR246</f>
        <v>25016</v>
      </c>
      <c r="AT246" s="12">
        <f>MAX(AS$4:AS246)</f>
        <v>25912</v>
      </c>
      <c r="AU246" s="8">
        <f>(AS246-AT246)/AT246</f>
        <v>-3.4578573633837602E-2</v>
      </c>
      <c r="AW246" s="20">
        <v>113730</v>
      </c>
      <c r="AX246" s="20">
        <v>113871</v>
      </c>
      <c r="AY246" s="12">
        <f>IF(M246="long",((Q246-AW246)+N246)/10,((AW246-Q246)+N246)/10)</f>
        <v>2.4</v>
      </c>
      <c r="AZ246" s="20">
        <f>IF(AY246&gt;=(N246/10),1, )</f>
        <v>1</v>
      </c>
      <c r="BA246" s="12">
        <f>IF(AY246&gt;BA$3,BA$3,AY246*AZ246)</f>
        <v>2.4</v>
      </c>
      <c r="BB246" s="12">
        <f>IF(M246="long",((AX246-Q246)-N246)/10*AZ246,((Q246-AX246)-N246)/10*AZ246)</f>
        <v>11.7</v>
      </c>
      <c r="BC246" s="12">
        <f>IF(AND(BA246&lt;BA$3,BB246&gt;BC$3),BC$3,-BA246)</f>
        <v>-2.4</v>
      </c>
      <c r="BD246" s="12">
        <f>BD245+BC246</f>
        <v>429.00000000000011</v>
      </c>
      <c r="BE246" s="12">
        <f>BC246*I246</f>
        <v>0</v>
      </c>
      <c r="BF246" s="12">
        <f>K246*BC246</f>
        <v>0</v>
      </c>
      <c r="BG246" s="12">
        <f>AB246*BC246</f>
        <v>-2.4</v>
      </c>
      <c r="BH246" s="12">
        <f>BH245+BG246</f>
        <v>632.20000000000016</v>
      </c>
      <c r="BJ246" s="20">
        <f t="shared" si="31"/>
        <v>1</v>
      </c>
      <c r="BK246" s="12">
        <f t="shared" si="32"/>
        <v>-2.4</v>
      </c>
      <c r="BM246" s="12">
        <f t="shared" si="33"/>
        <v>8619.010000000002</v>
      </c>
      <c r="BN246" s="12">
        <f t="shared" si="34"/>
        <v>430</v>
      </c>
      <c r="BO246" s="12">
        <f t="shared" si="35"/>
        <v>-1032</v>
      </c>
      <c r="BP246" s="12">
        <f t="shared" si="36"/>
        <v>74709.10000000002</v>
      </c>
      <c r="BQ246" s="12">
        <f>MAX(BP$4:BP246)</f>
        <v>99619.5</v>
      </c>
      <c r="BR246" s="8">
        <f t="shared" si="37"/>
        <v>-0.25005546102921594</v>
      </c>
      <c r="BS246" s="20">
        <f t="shared" si="38"/>
        <v>0</v>
      </c>
      <c r="BT246" s="20">
        <f t="shared" si="39"/>
        <v>-2.4</v>
      </c>
    </row>
    <row r="247" spans="1:72" x14ac:dyDescent="0.3">
      <c r="A247" s="1">
        <v>42765</v>
      </c>
      <c r="B247" s="1">
        <v>42766</v>
      </c>
      <c r="C247" s="1" t="s">
        <v>45</v>
      </c>
      <c r="D247" s="3">
        <v>300</v>
      </c>
      <c r="E247" s="3">
        <v>0</v>
      </c>
      <c r="F247" s="3">
        <f>D247+E247</f>
        <v>300</v>
      </c>
      <c r="G247" s="20">
        <f>B247-A247</f>
        <v>1</v>
      </c>
      <c r="H247" s="3" t="s">
        <v>38</v>
      </c>
      <c r="K247" s="20">
        <v>1</v>
      </c>
      <c r="L247" s="20">
        <f>IF(AND(F247&gt;=L$3,F247&lt;=L$4),0,1)</f>
        <v>1</v>
      </c>
      <c r="M247" s="20" t="s">
        <v>21</v>
      </c>
      <c r="N247" s="20">
        <v>7</v>
      </c>
      <c r="O247" s="20">
        <v>113360</v>
      </c>
      <c r="P247" s="20">
        <f>IF(M247="short",O247,O247+N247)</f>
        <v>113367</v>
      </c>
      <c r="Q247" s="20">
        <f>IF(M247="short",P247+Q$3,P247-Q$3)</f>
        <v>113367</v>
      </c>
      <c r="R247" s="20">
        <v>113245</v>
      </c>
      <c r="S247" s="20">
        <v>113723</v>
      </c>
      <c r="T247" s="19">
        <f>IF(M247="short",((R247-P247)+N247)/10,((P247-R247)+N247)/10)</f>
        <v>12.9</v>
      </c>
      <c r="U247" s="19">
        <f>IF(M247="long",((S247-O247)-N247)/10,((O247-S247)-N247)/10)</f>
        <v>35.6</v>
      </c>
      <c r="W247" s="19">
        <f>-T247+(Q$3/10)</f>
        <v>-12.9</v>
      </c>
      <c r="X247" s="19">
        <f>U247+(Q$3/10)</f>
        <v>35.6</v>
      </c>
      <c r="Y247" s="7">
        <f>IF(AND(M247="long",R247&lt;Q247),1, )</f>
        <v>1</v>
      </c>
      <c r="Z247" s="7">
        <f>IF(AND(M247="short",R247&gt;Q247),1, )</f>
        <v>0</v>
      </c>
      <c r="AA247" s="7">
        <f>Y247+Z247</f>
        <v>1</v>
      </c>
      <c r="AB247" s="7">
        <f>IF(OR(I247=1,K247=1),0,L247*AA247)</f>
        <v>0</v>
      </c>
      <c r="AC247" s="19">
        <f>IF(W247&lt;=-AC$3,-AC$3,0)</f>
        <v>-12</v>
      </c>
      <c r="AD247" s="7">
        <f t="shared" si="30"/>
        <v>1</v>
      </c>
      <c r="AE247" s="19">
        <f>IF(AND(AC247=0,U247&gt;=AE$3-(N247/10)),0,-AC$3*AA247)</f>
        <v>-12</v>
      </c>
      <c r="AF247" s="19">
        <f>IF(AND(AC247=0,X247&gt;AF$3),AF$3*AA247,AE247*AA247)</f>
        <v>-12</v>
      </c>
      <c r="AG247" s="19">
        <f>AG246+AF247</f>
        <v>286</v>
      </c>
      <c r="AH247" s="7">
        <f>IF(AF247&gt;0,1, )</f>
        <v>0</v>
      </c>
      <c r="AI247" s="19">
        <f>IF(I247=1,AF247,)</f>
        <v>0</v>
      </c>
      <c r="AJ247" s="19">
        <f>IF(K247=1,AF247, )</f>
        <v>-12</v>
      </c>
      <c r="AK247" s="19">
        <f>IF(L247=1, ,AF247)</f>
        <v>0</v>
      </c>
      <c r="AL247" s="19">
        <f>AB247*AF247</f>
        <v>0</v>
      </c>
      <c r="AM247" s="19">
        <f>AM246+AL247</f>
        <v>398</v>
      </c>
      <c r="AN247" s="20">
        <f>IF(AL247&gt;0,1, )</f>
        <v>0</v>
      </c>
      <c r="AP247" s="12">
        <f>IF(B247=B246,AP246,AS246*AP$3)</f>
        <v>750.48</v>
      </c>
      <c r="AQ247" s="12">
        <f>INT(AP247/AQ$3)</f>
        <v>62</v>
      </c>
      <c r="AR247" s="12">
        <f>AL247*AQ247</f>
        <v>0</v>
      </c>
      <c r="AS247" s="12">
        <f>AS246+AR247</f>
        <v>25016</v>
      </c>
      <c r="AT247" s="12">
        <f>MAX(AS$4:AS247)</f>
        <v>25912</v>
      </c>
      <c r="AU247" s="8">
        <f>(AS247-AT247)/AT247</f>
        <v>-3.4578573633837602E-2</v>
      </c>
      <c r="AW247" s="20">
        <v>113348</v>
      </c>
      <c r="AX247" s="20">
        <v>113476</v>
      </c>
      <c r="AY247" s="12">
        <f>IF(M247="long",((Q247-AW247)+N247)/10,((AW247-Q247)+N247)/10)</f>
        <v>2.6</v>
      </c>
      <c r="AZ247" s="20">
        <f>IF(AY247&gt;=(N247/10),1, )</f>
        <v>1</v>
      </c>
      <c r="BA247" s="12">
        <f>IF(AY247&gt;BA$3,BA$3,AY247*AZ247)</f>
        <v>2.6</v>
      </c>
      <c r="BB247" s="12">
        <f>IF(M247="long",((AX247-Q247)-N247)/10*AZ247,((Q247-AX247)-N247)/10*AZ247)</f>
        <v>10.199999999999999</v>
      </c>
      <c r="BC247" s="12">
        <f>IF(AND(BA247&lt;BA$3,BB247&gt;BC$3),BC$3,-BA247)</f>
        <v>-2.6</v>
      </c>
      <c r="BD247" s="12">
        <f>BD246+BC247</f>
        <v>426.40000000000009</v>
      </c>
      <c r="BE247" s="12">
        <f>BC247*I247</f>
        <v>0</v>
      </c>
      <c r="BF247" s="12">
        <f>K247*BC247</f>
        <v>-2.6</v>
      </c>
      <c r="BG247" s="12">
        <f>AB247*BC247</f>
        <v>0</v>
      </c>
      <c r="BH247" s="12">
        <f>BH246+BG247</f>
        <v>632.20000000000016</v>
      </c>
      <c r="BJ247" s="20">
        <f t="shared" si="31"/>
        <v>1</v>
      </c>
      <c r="BK247" s="12">
        <f t="shared" si="32"/>
        <v>-2.6</v>
      </c>
      <c r="BM247" s="12">
        <f t="shared" si="33"/>
        <v>7470.9100000000026</v>
      </c>
      <c r="BN247" s="12">
        <f t="shared" si="34"/>
        <v>373</v>
      </c>
      <c r="BO247" s="12">
        <f t="shared" si="35"/>
        <v>0</v>
      </c>
      <c r="BP247" s="12">
        <f t="shared" si="36"/>
        <v>74709.10000000002</v>
      </c>
      <c r="BQ247" s="12">
        <f>MAX(BP$4:BP247)</f>
        <v>99619.5</v>
      </c>
      <c r="BR247" s="8">
        <f t="shared" si="37"/>
        <v>-0.25005546102921594</v>
      </c>
      <c r="BS247" s="20">
        <f t="shared" si="38"/>
        <v>0</v>
      </c>
      <c r="BT247" s="20">
        <f t="shared" si="39"/>
        <v>0</v>
      </c>
    </row>
    <row r="248" spans="1:72" x14ac:dyDescent="0.3">
      <c r="A248" s="1">
        <v>42766</v>
      </c>
      <c r="B248" s="1">
        <v>42766</v>
      </c>
      <c r="C248" s="1" t="s">
        <v>45</v>
      </c>
      <c r="D248" s="3">
        <v>835</v>
      </c>
      <c r="E248" s="3">
        <v>0</v>
      </c>
      <c r="F248" s="3">
        <f>D248+E248</f>
        <v>835</v>
      </c>
      <c r="G248" s="20">
        <f>B248-A248</f>
        <v>0</v>
      </c>
      <c r="H248" s="3" t="s">
        <v>43</v>
      </c>
      <c r="L248" s="20">
        <f>IF(AND(F248&gt;=L$3,F248&lt;=L$4),0,1)</f>
        <v>1</v>
      </c>
      <c r="M248" s="20" t="s">
        <v>20</v>
      </c>
      <c r="N248" s="20">
        <v>10</v>
      </c>
      <c r="O248" s="20">
        <v>131130</v>
      </c>
      <c r="P248" s="20">
        <f>IF(M248="short",O248,O248+N248)</f>
        <v>131130</v>
      </c>
      <c r="Q248" s="20">
        <f>IF(M248="short",P248+Q$3,P248-Q$3)</f>
        <v>131130</v>
      </c>
      <c r="R248" s="20">
        <v>131228</v>
      </c>
      <c r="S248" s="20">
        <v>129677</v>
      </c>
      <c r="T248" s="19">
        <f>IF(M248="short",((R248-P248)+N248)/10,((P248-R248)+N248)/10)</f>
        <v>10.8</v>
      </c>
      <c r="U248" s="19">
        <f>IF(M248="long",((S248-O248)-N248)/10,((O248-S248)-N248)/10)</f>
        <v>144.30000000000001</v>
      </c>
      <c r="W248" s="19">
        <f>-T248+(Q$3/10)</f>
        <v>-10.8</v>
      </c>
      <c r="X248" s="19">
        <f>U248+(Q$3/10)</f>
        <v>144.30000000000001</v>
      </c>
      <c r="Y248" s="7">
        <f>IF(AND(M248="long",R248&lt;Q248),1, )</f>
        <v>0</v>
      </c>
      <c r="Z248" s="7">
        <f>IF(AND(M248="short",R248&gt;Q248),1, )</f>
        <v>1</v>
      </c>
      <c r="AA248" s="7">
        <f>Y248+Z248</f>
        <v>1</v>
      </c>
      <c r="AB248" s="7">
        <f>IF(OR(I248=1,K248=1),0,L248*AA248)</f>
        <v>1</v>
      </c>
      <c r="AC248" s="19">
        <f>IF(W248&lt;=-AC$3,-AC$3,0)</f>
        <v>0</v>
      </c>
      <c r="AD248" s="7">
        <f t="shared" si="30"/>
        <v>0</v>
      </c>
      <c r="AE248" s="19">
        <f>IF(AND(AC248=0,U248&gt;=AE$3-(N248/10)),0,-AC$3*AA248)</f>
        <v>0</v>
      </c>
      <c r="AF248" s="19">
        <f>IF(AND(AC248=0,X248&gt;AF$3),AF$3*AA248,AE248*AA248)</f>
        <v>10</v>
      </c>
      <c r="AG248" s="19">
        <f>AG247+AF248</f>
        <v>296</v>
      </c>
      <c r="AH248" s="7">
        <f>IF(AF248&gt;0,1, )</f>
        <v>1</v>
      </c>
      <c r="AI248" s="19">
        <f>IF(I248=1,AF248,)</f>
        <v>0</v>
      </c>
      <c r="AJ248" s="19">
        <f>IF(K248=1,AF248, )</f>
        <v>0</v>
      </c>
      <c r="AK248" s="19">
        <f>IF(L248=1, ,AF248)</f>
        <v>0</v>
      </c>
      <c r="AL248" s="19">
        <f>AB248*AF248</f>
        <v>10</v>
      </c>
      <c r="AM248" s="19">
        <f>AM247+AL248</f>
        <v>408</v>
      </c>
      <c r="AN248" s="20">
        <f>IF(AL248&gt;0,1, )</f>
        <v>1</v>
      </c>
      <c r="AP248" s="12">
        <f>IF(B248=B247,AP247,AS247*AP$3)</f>
        <v>750.48</v>
      </c>
      <c r="AQ248" s="12">
        <f>INT(AP248/AQ$3)</f>
        <v>62</v>
      </c>
      <c r="AR248" s="12">
        <f>AL248*AQ248</f>
        <v>620</v>
      </c>
      <c r="AS248" s="12">
        <f>AS247+AR248</f>
        <v>25636</v>
      </c>
      <c r="AT248" s="12">
        <f>MAX(AS$4:AS248)</f>
        <v>25912</v>
      </c>
      <c r="AU248" s="8">
        <f>(AS248-AT248)/AT248</f>
        <v>-1.0651435628280333E-2</v>
      </c>
      <c r="AW248" s="20">
        <v>131228</v>
      </c>
      <c r="AX248" s="20">
        <v>129677</v>
      </c>
      <c r="AY248" s="12">
        <f>IF(M248="long",((Q248-AW248)+N248)/10,((AW248-Q248)+N248)/10)</f>
        <v>10.8</v>
      </c>
      <c r="AZ248" s="20">
        <f>IF(AY248&gt;=(N248/10),1, )</f>
        <v>1</v>
      </c>
      <c r="BA248" s="12">
        <f>IF(AY248&gt;BA$3,BA$3,AY248*AZ248)</f>
        <v>10.8</v>
      </c>
      <c r="BB248" s="12">
        <f>IF(M248="long",((AX248-Q248)-N248)/10*AZ248,((Q248-AX248)-N248)/10*AZ248)</f>
        <v>144.30000000000001</v>
      </c>
      <c r="BC248" s="12">
        <f>IF(AND(BA248&lt;BA$3,BB248&gt;BC$3),BC$3,-BA248)</f>
        <v>20</v>
      </c>
      <c r="BD248" s="12">
        <f>BD247+BC248</f>
        <v>446.40000000000009</v>
      </c>
      <c r="BE248" s="12">
        <f>BC248*I248</f>
        <v>0</v>
      </c>
      <c r="BF248" s="12">
        <f>K248*BC248</f>
        <v>0</v>
      </c>
      <c r="BG248" s="12">
        <f>AB248*BC248</f>
        <v>20</v>
      </c>
      <c r="BH248" s="12">
        <f>BH247+BG248</f>
        <v>652.20000000000016</v>
      </c>
      <c r="BJ248" s="20">
        <f t="shared" si="31"/>
        <v>0</v>
      </c>
      <c r="BK248" s="12">
        <f t="shared" si="32"/>
        <v>0</v>
      </c>
      <c r="BM248" s="12">
        <f t="shared" si="33"/>
        <v>7470.9100000000026</v>
      </c>
      <c r="BN248" s="12">
        <f t="shared" si="34"/>
        <v>373</v>
      </c>
      <c r="BO248" s="12">
        <f t="shared" si="35"/>
        <v>7460</v>
      </c>
      <c r="BP248" s="12">
        <f t="shared" si="36"/>
        <v>82169.10000000002</v>
      </c>
      <c r="BQ248" s="12">
        <f>MAX(BP$4:BP248)</f>
        <v>99619.5</v>
      </c>
      <c r="BR248" s="8">
        <f t="shared" si="37"/>
        <v>-0.17517052384322326</v>
      </c>
      <c r="BS248" s="20">
        <f t="shared" si="38"/>
        <v>1</v>
      </c>
      <c r="BT248" s="20">
        <f t="shared" si="39"/>
        <v>0</v>
      </c>
    </row>
    <row r="249" spans="1:72" x14ac:dyDescent="0.3">
      <c r="A249" s="1">
        <v>42765</v>
      </c>
      <c r="B249" s="1">
        <v>42766</v>
      </c>
      <c r="C249" s="1" t="s">
        <v>45</v>
      </c>
      <c r="D249" s="3">
        <v>1435</v>
      </c>
      <c r="E249" s="3">
        <v>0</v>
      </c>
      <c r="F249" s="3">
        <f>D249+E249</f>
        <v>1435</v>
      </c>
      <c r="G249" s="20">
        <f>B249-A249</f>
        <v>1</v>
      </c>
      <c r="H249" s="3" t="s">
        <v>37</v>
      </c>
      <c r="L249" s="20">
        <f>IF(AND(F249&gt;=L$3,F249&lt;=L$4),0,1)</f>
        <v>1</v>
      </c>
      <c r="M249" s="20" t="s">
        <v>20</v>
      </c>
      <c r="N249" s="20">
        <v>8</v>
      </c>
      <c r="O249" s="20">
        <v>75900</v>
      </c>
      <c r="P249" s="20">
        <f>IF(M249="short",O249,O249+N249)</f>
        <v>75900</v>
      </c>
      <c r="Q249" s="20">
        <f>IF(M249="short",P249+Q$3,P249-Q$3)</f>
        <v>75900</v>
      </c>
      <c r="R249" s="20">
        <v>76050</v>
      </c>
      <c r="S249" s="20">
        <v>75614</v>
      </c>
      <c r="T249" s="19">
        <f>IF(M249="short",((R249-P249)+N249)/10,((P249-R249)+N249)/10)</f>
        <v>15.8</v>
      </c>
      <c r="U249" s="19">
        <f>IF(M249="long",((S249-O249)-N249)/10,((O249-S249)-N249)/10)</f>
        <v>27.8</v>
      </c>
      <c r="W249" s="19">
        <f>-T249+(Q$3/10)</f>
        <v>-15.8</v>
      </c>
      <c r="X249" s="19">
        <f>U249+(Q$3/10)</f>
        <v>27.8</v>
      </c>
      <c r="Y249" s="7">
        <f>IF(AND(M249="long",R249&lt;Q249),1, )</f>
        <v>0</v>
      </c>
      <c r="Z249" s="7">
        <f>IF(AND(M249="short",R249&gt;Q249),1, )</f>
        <v>1</v>
      </c>
      <c r="AA249" s="7">
        <f>Y249+Z249</f>
        <v>1</v>
      </c>
      <c r="AB249" s="7">
        <f>IF(OR(I249=1,K249=1),0,L249*AA249)</f>
        <v>1</v>
      </c>
      <c r="AC249" s="19">
        <f>IF(W249&lt;=-AC$3,-AC$3,0)</f>
        <v>-12</v>
      </c>
      <c r="AD249" s="7">
        <f t="shared" si="30"/>
        <v>0</v>
      </c>
      <c r="AE249" s="19">
        <f>IF(AND(AC249=0,U249&gt;=AE$3-(N249/10)),0,-AC$3*AA249)</f>
        <v>-12</v>
      </c>
      <c r="AF249" s="19">
        <f>IF(AND(AC249=0,X249&gt;AF$3),AF$3*AA249,AE249*AA249)</f>
        <v>-12</v>
      </c>
      <c r="AG249" s="19">
        <f>AG248+AF249</f>
        <v>284</v>
      </c>
      <c r="AH249" s="7">
        <f>IF(AF249&gt;0,1, )</f>
        <v>0</v>
      </c>
      <c r="AI249" s="19">
        <f>IF(I249=1,AF249,)</f>
        <v>0</v>
      </c>
      <c r="AJ249" s="19">
        <f>IF(K249=1,AF249, )</f>
        <v>0</v>
      </c>
      <c r="AK249" s="19">
        <f>IF(L249=1, ,AF249)</f>
        <v>0</v>
      </c>
      <c r="AL249" s="19">
        <f>AB249*AF249</f>
        <v>-12</v>
      </c>
      <c r="AM249" s="19">
        <f>AM248+AL249</f>
        <v>396</v>
      </c>
      <c r="AN249" s="20">
        <f>IF(AL249&gt;0,1, )</f>
        <v>0</v>
      </c>
      <c r="AP249" s="12">
        <f>IF(B249=B248,AP248,AS248*AP$3)</f>
        <v>750.48</v>
      </c>
      <c r="AQ249" s="12">
        <f>INT(AP249/AQ$3)</f>
        <v>62</v>
      </c>
      <c r="AR249" s="12">
        <f>AL249*AQ249</f>
        <v>-744</v>
      </c>
      <c r="AS249" s="12">
        <f>AS248+AR249</f>
        <v>24892</v>
      </c>
      <c r="AT249" s="12">
        <f>MAX(AS$4:AS249)</f>
        <v>25912</v>
      </c>
      <c r="AU249" s="8">
        <f>(AS249-AT249)/AT249</f>
        <v>-3.9364001234949056E-2</v>
      </c>
      <c r="AW249" s="20">
        <v>76049</v>
      </c>
      <c r="AX249" s="20">
        <v>75515</v>
      </c>
      <c r="AY249" s="12">
        <f>IF(M249="long",((Q249-AW249)+N249)/10,((AW249-Q249)+N249)/10)</f>
        <v>15.7</v>
      </c>
      <c r="AZ249" s="20">
        <f>IF(AY249&gt;=(N249/10),1, )</f>
        <v>1</v>
      </c>
      <c r="BA249" s="12">
        <f>IF(AY249&gt;BA$3,BA$3,AY249*AZ249)</f>
        <v>15.7</v>
      </c>
      <c r="BB249" s="12">
        <f>IF(M249="long",((AX249-Q249)-N249)/10*AZ249,((Q249-AX249)-N249)/10*AZ249)</f>
        <v>37.700000000000003</v>
      </c>
      <c r="BC249" s="12">
        <f>IF(AND(BA249&lt;BA$3,BB249&gt;BC$3),BC$3,-BA249)</f>
        <v>20</v>
      </c>
      <c r="BD249" s="12">
        <f>BD248+BC249</f>
        <v>466.40000000000009</v>
      </c>
      <c r="BE249" s="12">
        <f>BC249*I249</f>
        <v>0</v>
      </c>
      <c r="BF249" s="12">
        <f>K249*BC249</f>
        <v>0</v>
      </c>
      <c r="BG249" s="12">
        <f>AB249*BC249</f>
        <v>20</v>
      </c>
      <c r="BH249" s="12">
        <f>BH248+BG249</f>
        <v>672.20000000000016</v>
      </c>
      <c r="BJ249" s="20">
        <f t="shared" si="31"/>
        <v>0</v>
      </c>
      <c r="BK249" s="12">
        <f t="shared" si="32"/>
        <v>0</v>
      </c>
      <c r="BM249" s="12">
        <f t="shared" si="33"/>
        <v>7470.9100000000026</v>
      </c>
      <c r="BN249" s="12">
        <f t="shared" si="34"/>
        <v>373</v>
      </c>
      <c r="BO249" s="12">
        <f t="shared" si="35"/>
        <v>7460</v>
      </c>
      <c r="BP249" s="12">
        <f t="shared" si="36"/>
        <v>89629.10000000002</v>
      </c>
      <c r="BQ249" s="12">
        <f>MAX(BP$4:BP249)</f>
        <v>99619.5</v>
      </c>
      <c r="BR249" s="8">
        <f t="shared" si="37"/>
        <v>-0.10028558665723056</v>
      </c>
      <c r="BS249" s="20">
        <f t="shared" si="38"/>
        <v>1</v>
      </c>
      <c r="BT249" s="20">
        <f t="shared" si="39"/>
        <v>0</v>
      </c>
    </row>
    <row r="250" spans="1:72" x14ac:dyDescent="0.3">
      <c r="A250" s="1">
        <v>42767</v>
      </c>
      <c r="B250" s="1">
        <v>42767</v>
      </c>
      <c r="C250" s="1" t="s">
        <v>45</v>
      </c>
      <c r="D250" s="3">
        <v>850</v>
      </c>
      <c r="E250" s="3">
        <v>0</v>
      </c>
      <c r="F250" s="3">
        <f>D250+E250</f>
        <v>850</v>
      </c>
      <c r="G250" s="20">
        <f>B250-A250</f>
        <v>0</v>
      </c>
      <c r="H250" s="3" t="s">
        <v>37</v>
      </c>
      <c r="L250" s="20">
        <f>IF(AND(F250&gt;=L$3,F250&lt;=L$4),0,1)</f>
        <v>1</v>
      </c>
      <c r="M250" s="20" t="s">
        <v>20</v>
      </c>
      <c r="N250" s="20">
        <v>8</v>
      </c>
      <c r="O250" s="20">
        <v>75800</v>
      </c>
      <c r="P250" s="20">
        <f>IF(M250="short",O250,O250+N250)</f>
        <v>75800</v>
      </c>
      <c r="Q250" s="20">
        <f>IF(M250="short",P250+Q$3,P250-Q$3)</f>
        <v>75800</v>
      </c>
      <c r="R250" s="20">
        <v>75962</v>
      </c>
      <c r="S250" s="20">
        <v>75502</v>
      </c>
      <c r="T250" s="19">
        <f>IF(M250="short",((R250-P250)+N250)/10,((P250-R250)+N250)/10)</f>
        <v>17</v>
      </c>
      <c r="U250" s="19">
        <f>IF(M250="long",((S250-O250)-N250)/10,((O250-S250)-N250)/10)</f>
        <v>29</v>
      </c>
      <c r="W250" s="19">
        <f>-T250+(Q$3/10)</f>
        <v>-17</v>
      </c>
      <c r="X250" s="19">
        <f>U250+(Q$3/10)</f>
        <v>29</v>
      </c>
      <c r="Y250" s="7">
        <f>IF(AND(M250="long",R250&lt;Q250),1, )</f>
        <v>0</v>
      </c>
      <c r="Z250" s="7">
        <f>IF(AND(M250="short",R250&gt;Q250),1, )</f>
        <v>1</v>
      </c>
      <c r="AA250" s="7">
        <f>Y250+Z250</f>
        <v>1</v>
      </c>
      <c r="AB250" s="7">
        <f>IF(OR(I250=1,K250=1),0,L250*AA250)</f>
        <v>1</v>
      </c>
      <c r="AC250" s="19">
        <f>IF(W250&lt;=-AC$3,-AC$3,0)</f>
        <v>-12</v>
      </c>
      <c r="AD250" s="7">
        <f t="shared" si="30"/>
        <v>0</v>
      </c>
      <c r="AE250" s="19">
        <f>IF(AND(AC250=0,U250&gt;=AE$3-(N250/10)),0,-AC$3*AA250)</f>
        <v>-12</v>
      </c>
      <c r="AF250" s="19">
        <f>IF(AND(AC250=0,X250&gt;AF$3),AF$3*AA250,AE250*AA250)</f>
        <v>-12</v>
      </c>
      <c r="AG250" s="19">
        <f>AG249+AF250</f>
        <v>272</v>
      </c>
      <c r="AH250" s="7">
        <f>IF(AF250&gt;0,1, )</f>
        <v>0</v>
      </c>
      <c r="AI250" s="19">
        <f>IF(I250=1,AF250,)</f>
        <v>0</v>
      </c>
      <c r="AJ250" s="19">
        <f>IF(K250=1,AF250, )</f>
        <v>0</v>
      </c>
      <c r="AK250" s="19">
        <f>IF(L250=1, ,AF250)</f>
        <v>0</v>
      </c>
      <c r="AL250" s="19">
        <f>AB250*AF250</f>
        <v>-12</v>
      </c>
      <c r="AM250" s="19">
        <f>AM249+AL250</f>
        <v>384</v>
      </c>
      <c r="AN250" s="20">
        <f>IF(AL250&gt;0,1, )</f>
        <v>0</v>
      </c>
      <c r="AP250" s="12">
        <f>IF(B250=B249,AP249,AS249*AP$3)</f>
        <v>746.76</v>
      </c>
      <c r="AQ250" s="12">
        <f>INT(AP250/AQ$3)</f>
        <v>62</v>
      </c>
      <c r="AR250" s="12">
        <f>AL250*AQ250</f>
        <v>-744</v>
      </c>
      <c r="AS250" s="12">
        <f>AS249+AR250</f>
        <v>24148</v>
      </c>
      <c r="AT250" s="12">
        <f>MAX(AS$4:AS250)</f>
        <v>25912</v>
      </c>
      <c r="AU250" s="8">
        <f>(AS250-AT250)/AT250</f>
        <v>-6.807656684161778E-2</v>
      </c>
      <c r="AW250" s="20">
        <v>75961</v>
      </c>
      <c r="AX250" s="20">
        <v>75505</v>
      </c>
      <c r="AY250" s="12">
        <f>IF(M250="long",((Q250-AW250)+N250)/10,((AW250-Q250)+N250)/10)</f>
        <v>16.899999999999999</v>
      </c>
      <c r="AZ250" s="20">
        <f>IF(AY250&gt;=(N250/10),1, )</f>
        <v>1</v>
      </c>
      <c r="BA250" s="12">
        <f>IF(AY250&gt;BA$3,BA$3,AY250*AZ250)</f>
        <v>16.899999999999999</v>
      </c>
      <c r="BB250" s="12">
        <f>IF(M250="long",((AX250-Q250)-N250)/10*AZ250,((Q250-AX250)-N250)/10*AZ250)</f>
        <v>28.7</v>
      </c>
      <c r="BC250" s="12">
        <f>IF(AND(BA250&lt;BA$3,BB250&gt;BC$3),BC$3,-BA250)</f>
        <v>20</v>
      </c>
      <c r="BD250" s="12">
        <f>BD249+BC250</f>
        <v>486.40000000000009</v>
      </c>
      <c r="BE250" s="12">
        <f>BC250*I250</f>
        <v>0</v>
      </c>
      <c r="BF250" s="12">
        <f>K250*BC250</f>
        <v>0</v>
      </c>
      <c r="BG250" s="12">
        <f>AB250*BC250</f>
        <v>20</v>
      </c>
      <c r="BH250" s="12">
        <f>BH249+BG250</f>
        <v>692.20000000000016</v>
      </c>
      <c r="BJ250" s="20">
        <f t="shared" si="31"/>
        <v>0</v>
      </c>
      <c r="BK250" s="12">
        <f t="shared" si="32"/>
        <v>0</v>
      </c>
      <c r="BM250" s="12">
        <f t="shared" si="33"/>
        <v>8962.9100000000017</v>
      </c>
      <c r="BN250" s="12">
        <f t="shared" si="34"/>
        <v>448</v>
      </c>
      <c r="BO250" s="12">
        <f t="shared" si="35"/>
        <v>8960</v>
      </c>
      <c r="BP250" s="12">
        <f t="shared" si="36"/>
        <v>98589.10000000002</v>
      </c>
      <c r="BQ250" s="12">
        <f>MAX(BP$4:BP250)</f>
        <v>99619.5</v>
      </c>
      <c r="BR250" s="8">
        <f t="shared" si="37"/>
        <v>-1.0343356471373372E-2</v>
      </c>
      <c r="BS250" s="20">
        <f t="shared" si="38"/>
        <v>1</v>
      </c>
      <c r="BT250" s="20">
        <f t="shared" si="39"/>
        <v>0</v>
      </c>
    </row>
    <row r="251" spans="1:72" x14ac:dyDescent="0.3">
      <c r="A251" s="1">
        <v>42767</v>
      </c>
      <c r="B251" s="1">
        <v>42767</v>
      </c>
      <c r="C251" s="1" t="s">
        <v>45</v>
      </c>
      <c r="D251" s="3">
        <v>1400</v>
      </c>
      <c r="E251" s="3">
        <v>0</v>
      </c>
      <c r="F251" s="3">
        <f>D251+E251</f>
        <v>1400</v>
      </c>
      <c r="G251" s="20">
        <f>B251-A251</f>
        <v>0</v>
      </c>
      <c r="H251" s="3" t="s">
        <v>17</v>
      </c>
      <c r="I251" s="20">
        <v>1</v>
      </c>
      <c r="J251" s="20">
        <v>15</v>
      </c>
      <c r="L251" s="20">
        <f>IF(AND(F251&gt;=L$3,F251&lt;=L$4),0,1)</f>
        <v>1</v>
      </c>
      <c r="M251" s="20" t="s">
        <v>21</v>
      </c>
      <c r="N251" s="20">
        <v>7</v>
      </c>
      <c r="O251" s="20">
        <v>107570</v>
      </c>
      <c r="P251" s="20">
        <f>IF(M251="short",O251,O251+N251)</f>
        <v>107577</v>
      </c>
      <c r="Q251" s="20">
        <f>IF(M251="short",P251+Q$3,P251-Q$3)</f>
        <v>107577</v>
      </c>
      <c r="R251" s="20">
        <v>107361</v>
      </c>
      <c r="S251" s="20">
        <v>107612</v>
      </c>
      <c r="T251" s="19">
        <f>IF(M251="short",((R251-P251)+N251)/10,((P251-R251)+N251)/10)</f>
        <v>22.3</v>
      </c>
      <c r="U251" s="19">
        <f>IF(M251="long",((S251-O251)-N251)/10,((O251-S251)-N251)/10)</f>
        <v>3.5</v>
      </c>
      <c r="W251" s="19">
        <f>-T251+(Q$3/10)</f>
        <v>-22.3</v>
      </c>
      <c r="X251" s="19">
        <f>U251+(Q$3/10)</f>
        <v>3.5</v>
      </c>
      <c r="Y251" s="7">
        <f>IF(AND(M251="long",R251&lt;Q251),1, )</f>
        <v>1</v>
      </c>
      <c r="Z251" s="7">
        <f>IF(AND(M251="short",R251&gt;Q251),1, )</f>
        <v>0</v>
      </c>
      <c r="AA251" s="7">
        <f>Y251+Z251</f>
        <v>1</v>
      </c>
      <c r="AB251" s="7">
        <f>IF(OR(I251=1,K251=1),0,L251*AA251)</f>
        <v>0</v>
      </c>
      <c r="AC251" s="19">
        <f>IF(W251&lt;=-AC$3,-AC$3,0)</f>
        <v>-12</v>
      </c>
      <c r="AD251" s="7">
        <f t="shared" si="30"/>
        <v>0</v>
      </c>
      <c r="AE251" s="19">
        <f>IF(AND(AC251=0,U251&gt;=AE$3-(N251/10)),0,-AC$3*AA251)</f>
        <v>-12</v>
      </c>
      <c r="AF251" s="19">
        <f>IF(AND(AC251=0,X251&gt;AF$3),AF$3*AA251,AE251*AA251)</f>
        <v>-12</v>
      </c>
      <c r="AG251" s="19">
        <f>AG250+AF251</f>
        <v>260</v>
      </c>
      <c r="AH251" s="7">
        <f>IF(AF251&gt;0,1, )</f>
        <v>0</v>
      </c>
      <c r="AI251" s="19">
        <f>IF(I251=1,AF251,)</f>
        <v>-12</v>
      </c>
      <c r="AJ251" s="19">
        <f>IF(K251=1,AF251, )</f>
        <v>0</v>
      </c>
      <c r="AK251" s="19">
        <f>IF(L251=1, ,AF251)</f>
        <v>0</v>
      </c>
      <c r="AL251" s="19">
        <f>AB251*AF251</f>
        <v>0</v>
      </c>
      <c r="AM251" s="19">
        <f>AM250+AL251</f>
        <v>384</v>
      </c>
      <c r="AN251" s="20">
        <f>IF(AL251&gt;0,1, )</f>
        <v>0</v>
      </c>
      <c r="AP251" s="12">
        <f>IF(B251=B250,AP250,AS250*AP$3)</f>
        <v>746.76</v>
      </c>
      <c r="AQ251" s="12">
        <f>INT(AP251/AQ$3)</f>
        <v>62</v>
      </c>
      <c r="AR251" s="12">
        <f>AL251*AQ251</f>
        <v>0</v>
      </c>
      <c r="AS251" s="12">
        <f>AS250+AR251</f>
        <v>24148</v>
      </c>
      <c r="AT251" s="12">
        <f>MAX(AS$4:AS251)</f>
        <v>25912</v>
      </c>
      <c r="AU251" s="8">
        <f>(AS251-AT251)/AT251</f>
        <v>-6.807656684161778E-2</v>
      </c>
      <c r="AW251" s="20">
        <v>107498</v>
      </c>
      <c r="AX251" s="20">
        <v>107596</v>
      </c>
      <c r="AY251" s="12">
        <f>IF(M251="long",((Q251-AW251)+N251)/10,((AW251-Q251)+N251)/10)</f>
        <v>8.6</v>
      </c>
      <c r="AZ251" s="20">
        <f>IF(AY251&gt;=(N251/10),1, )</f>
        <v>1</v>
      </c>
      <c r="BA251" s="12">
        <f>IF(AY251&gt;BA$3,BA$3,AY251*AZ251)</f>
        <v>8.6</v>
      </c>
      <c r="BB251" s="12">
        <f>IF(M251="long",((AX251-Q251)-N251)/10*AZ251,((Q251-AX251)-N251)/10*AZ251)</f>
        <v>1.2</v>
      </c>
      <c r="BC251" s="12">
        <f>IF(AND(BA251&lt;BA$3,BB251&gt;BC$3),BC$3,-BA251)</f>
        <v>-8.6</v>
      </c>
      <c r="BD251" s="12">
        <f>BD250+BC251</f>
        <v>477.80000000000007</v>
      </c>
      <c r="BE251" s="12">
        <f>BC251*I251</f>
        <v>-8.6</v>
      </c>
      <c r="BF251" s="12">
        <f>K251*BC251</f>
        <v>0</v>
      </c>
      <c r="BG251" s="12">
        <f>AB251*BC251</f>
        <v>0</v>
      </c>
      <c r="BH251" s="12">
        <f>BH250+BG251</f>
        <v>692.20000000000016</v>
      </c>
      <c r="BJ251" s="20">
        <f t="shared" si="31"/>
        <v>1</v>
      </c>
      <c r="BK251" s="12">
        <f t="shared" si="32"/>
        <v>-8.6</v>
      </c>
      <c r="BM251" s="12">
        <f t="shared" si="33"/>
        <v>8962.9100000000017</v>
      </c>
      <c r="BN251" s="12">
        <f t="shared" si="34"/>
        <v>448</v>
      </c>
      <c r="BO251" s="12">
        <f t="shared" si="35"/>
        <v>0</v>
      </c>
      <c r="BP251" s="12">
        <f t="shared" si="36"/>
        <v>98589.10000000002</v>
      </c>
      <c r="BQ251" s="12">
        <f>MAX(BP$4:BP251)</f>
        <v>99619.5</v>
      </c>
      <c r="BR251" s="8">
        <f t="shared" si="37"/>
        <v>-1.0343356471373372E-2</v>
      </c>
      <c r="BS251" s="20">
        <f t="shared" si="38"/>
        <v>0</v>
      </c>
      <c r="BT251" s="20">
        <f t="shared" si="39"/>
        <v>0</v>
      </c>
    </row>
    <row r="252" spans="1:72" x14ac:dyDescent="0.3">
      <c r="A252" s="1">
        <v>42767</v>
      </c>
      <c r="B252" s="1">
        <v>42768</v>
      </c>
      <c r="C252" s="1" t="s">
        <v>45</v>
      </c>
      <c r="D252" s="3">
        <v>30</v>
      </c>
      <c r="E252" s="3">
        <v>0</v>
      </c>
      <c r="F252" s="3">
        <f>D252+E252</f>
        <v>30</v>
      </c>
      <c r="G252" s="20">
        <f>B252-A252</f>
        <v>1</v>
      </c>
      <c r="H252" s="3" t="s">
        <v>43</v>
      </c>
      <c r="L252" s="20">
        <f>IF(AND(F252&gt;=L$3,F252&lt;=L$4),0,1)</f>
        <v>1</v>
      </c>
      <c r="M252" s="20" t="s">
        <v>21</v>
      </c>
      <c r="N252" s="20">
        <v>10</v>
      </c>
      <c r="O252" s="20">
        <v>130229</v>
      </c>
      <c r="P252" s="20">
        <f>IF(M252="short",O252,O252+N252)</f>
        <v>130239</v>
      </c>
      <c r="Q252" s="20">
        <f>IF(M252="short",P252+Q$3,P252-Q$3)</f>
        <v>130239</v>
      </c>
      <c r="R252" s="20">
        <v>129794</v>
      </c>
      <c r="S252" s="20">
        <v>130763</v>
      </c>
      <c r="T252" s="19">
        <f>IF(M252="short",((R252-P252)+N252)/10,((P252-R252)+N252)/10)</f>
        <v>45.5</v>
      </c>
      <c r="U252" s="19">
        <f>IF(M252="long",((S252-O252)-N252)/10,((O252-S252)-N252)/10)</f>
        <v>52.4</v>
      </c>
      <c r="W252" s="19">
        <f>-T252+(Q$3/10)</f>
        <v>-45.5</v>
      </c>
      <c r="X252" s="19">
        <f>U252+(Q$3/10)</f>
        <v>52.4</v>
      </c>
      <c r="Y252" s="7">
        <f>IF(AND(M252="long",R252&lt;Q252),1, )</f>
        <v>1</v>
      </c>
      <c r="Z252" s="7">
        <f>IF(AND(M252="short",R252&gt;Q252),1, )</f>
        <v>0</v>
      </c>
      <c r="AA252" s="7">
        <f>Y252+Z252</f>
        <v>1</v>
      </c>
      <c r="AB252" s="7">
        <f>IF(OR(I252=1,K252=1),0,L252*AA252)</f>
        <v>1</v>
      </c>
      <c r="AC252" s="19">
        <f>IF(W252&lt;=-AC$3,-AC$3,0)</f>
        <v>-12</v>
      </c>
      <c r="AD252" s="7">
        <f t="shared" si="30"/>
        <v>0</v>
      </c>
      <c r="AE252" s="19">
        <f>IF(AND(AC252=0,U252&gt;=AE$3-(N252/10)),0,-AC$3*AA252)</f>
        <v>-12</v>
      </c>
      <c r="AF252" s="19">
        <f>IF(AND(AC252=0,X252&gt;AF$3),AF$3*AA252,AE252*AA252)</f>
        <v>-12</v>
      </c>
      <c r="AG252" s="19">
        <f>AG251+AF252</f>
        <v>248</v>
      </c>
      <c r="AH252" s="7">
        <f>IF(AF252&gt;0,1, )</f>
        <v>0</v>
      </c>
      <c r="AI252" s="19">
        <f>IF(I252=1,AF252,)</f>
        <v>0</v>
      </c>
      <c r="AJ252" s="19">
        <f>IF(K252=1,AF252, )</f>
        <v>0</v>
      </c>
      <c r="AK252" s="19">
        <f>IF(L252=1, ,AF252)</f>
        <v>0</v>
      </c>
      <c r="AL252" s="19">
        <f>AB252*AF252</f>
        <v>-12</v>
      </c>
      <c r="AM252" s="19">
        <f>AM251+AL252</f>
        <v>372</v>
      </c>
      <c r="AN252" s="20">
        <f>IF(AL252&gt;0,1, )</f>
        <v>0</v>
      </c>
      <c r="AP252" s="12">
        <f>IF(B252=B251,AP251,AS251*AP$3)</f>
        <v>724.43999999999994</v>
      </c>
      <c r="AQ252" s="12">
        <f>INT(AP252/AQ$3)</f>
        <v>60</v>
      </c>
      <c r="AR252" s="12">
        <f>AL252*AQ252</f>
        <v>-720</v>
      </c>
      <c r="AS252" s="12">
        <f>AS251+AR252</f>
        <v>23428</v>
      </c>
      <c r="AT252" s="12">
        <f>MAX(AS$4:AS252)</f>
        <v>25912</v>
      </c>
      <c r="AU252" s="8">
        <f>(AS252-AT252)/AT252</f>
        <v>-9.5862920654522996E-2</v>
      </c>
      <c r="AW252" s="20">
        <v>130192</v>
      </c>
      <c r="AX252" s="20">
        <v>130294</v>
      </c>
      <c r="AY252" s="12">
        <f>IF(M252="long",((Q252-AW252)+N252)/10,((AW252-Q252)+N252)/10)</f>
        <v>5.7</v>
      </c>
      <c r="AZ252" s="20">
        <f>IF(AY252&gt;=(N252/10),1, )</f>
        <v>1</v>
      </c>
      <c r="BA252" s="12">
        <f>IF(AY252&gt;BA$3,BA$3,AY252*AZ252)</f>
        <v>5.7</v>
      </c>
      <c r="BB252" s="12">
        <f>IF(M252="long",((AX252-Q252)-N252)/10*AZ252,((Q252-AX252)-N252)/10*AZ252)</f>
        <v>4.5</v>
      </c>
      <c r="BC252" s="12">
        <f>IF(AND(BA252&lt;BA$3,BB252&gt;BC$3),BC$3,-BA252)</f>
        <v>-5.7</v>
      </c>
      <c r="BD252" s="12">
        <f>BD251+BC252</f>
        <v>472.10000000000008</v>
      </c>
      <c r="BE252" s="12">
        <f>BC252*I252</f>
        <v>0</v>
      </c>
      <c r="BF252" s="12">
        <f>K252*BC252</f>
        <v>0</v>
      </c>
      <c r="BG252" s="12">
        <f>AB252*BC252</f>
        <v>-5.7</v>
      </c>
      <c r="BH252" s="12">
        <f>BH251+BG252</f>
        <v>686.50000000000011</v>
      </c>
      <c r="BJ252" s="20">
        <f t="shared" si="31"/>
        <v>1</v>
      </c>
      <c r="BK252" s="12">
        <f t="shared" si="32"/>
        <v>-5.7</v>
      </c>
      <c r="BM252" s="12">
        <f t="shared" si="33"/>
        <v>9858.9100000000035</v>
      </c>
      <c r="BN252" s="12">
        <f t="shared" si="34"/>
        <v>492</v>
      </c>
      <c r="BO252" s="12">
        <f t="shared" si="35"/>
        <v>-2804.4</v>
      </c>
      <c r="BP252" s="12">
        <f t="shared" si="36"/>
        <v>95784.700000000026</v>
      </c>
      <c r="BQ252" s="12">
        <f>MAX(BP$4:BP252)</f>
        <v>99619.5</v>
      </c>
      <c r="BR252" s="8">
        <f t="shared" si="37"/>
        <v>-3.8494471463919953E-2</v>
      </c>
      <c r="BS252" s="20">
        <f t="shared" si="38"/>
        <v>0</v>
      </c>
      <c r="BT252" s="20">
        <f t="shared" si="39"/>
        <v>-5.7</v>
      </c>
    </row>
    <row r="253" spans="1:72" x14ac:dyDescent="0.3">
      <c r="A253" s="1">
        <v>42767</v>
      </c>
      <c r="B253" s="1">
        <v>42768</v>
      </c>
      <c r="C253" s="1" t="s">
        <v>45</v>
      </c>
      <c r="D253" s="3">
        <v>345</v>
      </c>
      <c r="E253" s="3">
        <v>0</v>
      </c>
      <c r="F253" s="3">
        <f>D253+E253</f>
        <v>345</v>
      </c>
      <c r="G253" s="20">
        <f>B253-A253</f>
        <v>1</v>
      </c>
      <c r="H253" s="3" t="s">
        <v>38</v>
      </c>
      <c r="L253" s="20">
        <f>IF(AND(F253&gt;=L$3,F253&lt;=L$4),0,1)</f>
        <v>1</v>
      </c>
      <c r="M253" s="20" t="s">
        <v>21</v>
      </c>
      <c r="N253" s="20">
        <v>7</v>
      </c>
      <c r="O253" s="20">
        <v>112670</v>
      </c>
      <c r="P253" s="20">
        <f>IF(M253="short",O253,O253+N253)</f>
        <v>112677</v>
      </c>
      <c r="Q253" s="20">
        <f>IF(M253="short",P253+Q$3,P253-Q$3)</f>
        <v>112677</v>
      </c>
      <c r="R253" s="20">
        <v>112627</v>
      </c>
      <c r="S253" s="20">
        <v>112827</v>
      </c>
      <c r="T253" s="19">
        <f>IF(M253="short",((R253-P253)+N253)/10,((P253-R253)+N253)/10)</f>
        <v>5.7</v>
      </c>
      <c r="U253" s="19">
        <f>IF(M253="long",((S253-O253)-N253)/10,((O253-S253)-N253)/10)</f>
        <v>15</v>
      </c>
      <c r="W253" s="19">
        <f>-T253+(Q$3/10)</f>
        <v>-5.7</v>
      </c>
      <c r="X253" s="19">
        <f>U253+(Q$3/10)</f>
        <v>15</v>
      </c>
      <c r="Y253" s="7">
        <f>IF(AND(M253="long",R253&lt;Q253),1, )</f>
        <v>1</v>
      </c>
      <c r="Z253" s="7">
        <f>IF(AND(M253="short",R253&gt;Q253),1, )</f>
        <v>0</v>
      </c>
      <c r="AA253" s="7">
        <f>Y253+Z253</f>
        <v>1</v>
      </c>
      <c r="AB253" s="7">
        <f>IF(OR(I253=1,K253=1),0,L253*AA253)</f>
        <v>1</v>
      </c>
      <c r="AC253" s="19">
        <f>IF(W253&lt;=-AC$3,-AC$3,0)</f>
        <v>0</v>
      </c>
      <c r="AD253" s="7">
        <f t="shared" si="30"/>
        <v>0</v>
      </c>
      <c r="AE253" s="19">
        <f>IF(AND(AC253=0,U253&gt;=AE$3-(N253/10)),0,-AC$3*AA253)</f>
        <v>-12</v>
      </c>
      <c r="AF253" s="19">
        <f>IF(AND(AC253=0,X253&gt;AF$3),AF$3*AA253,AE253*AA253)</f>
        <v>10</v>
      </c>
      <c r="AG253" s="19">
        <f>AG252+AF253</f>
        <v>258</v>
      </c>
      <c r="AH253" s="7">
        <f>IF(AF253&gt;0,1, )</f>
        <v>1</v>
      </c>
      <c r="AI253" s="19">
        <f>IF(I253=1,AF253,)</f>
        <v>0</v>
      </c>
      <c r="AJ253" s="19">
        <f>IF(K253=1,AF253, )</f>
        <v>0</v>
      </c>
      <c r="AK253" s="19">
        <f>IF(L253=1, ,AF253)</f>
        <v>0</v>
      </c>
      <c r="AL253" s="19">
        <f>AB253*AF253</f>
        <v>10</v>
      </c>
      <c r="AM253" s="19">
        <f>AM252+AL253</f>
        <v>382</v>
      </c>
      <c r="AN253" s="20">
        <f>IF(AL253&gt;0,1, )</f>
        <v>1</v>
      </c>
      <c r="AP253" s="12">
        <f>IF(B253=B252,AP252,AS252*AP$3)</f>
        <v>724.43999999999994</v>
      </c>
      <c r="AQ253" s="12">
        <f>INT(AP253/AQ$3)</f>
        <v>60</v>
      </c>
      <c r="AR253" s="12">
        <f>AL253*AQ253</f>
        <v>600</v>
      </c>
      <c r="AS253" s="12">
        <f>AS252+AR253</f>
        <v>24028</v>
      </c>
      <c r="AT253" s="12">
        <f>MAX(AS$4:AS253)</f>
        <v>25912</v>
      </c>
      <c r="AU253" s="8">
        <f>(AS253-AT253)/AT253</f>
        <v>-7.2707625810435314E-2</v>
      </c>
      <c r="AW253" s="20">
        <v>112627</v>
      </c>
      <c r="AX253" s="20">
        <v>112827</v>
      </c>
      <c r="AY253" s="12">
        <f>IF(M253="long",((Q253-AW253)+N253)/10,((AW253-Q253)+N253)/10)</f>
        <v>5.7</v>
      </c>
      <c r="AZ253" s="20">
        <f>IF(AY253&gt;=(N253/10),1, )</f>
        <v>1</v>
      </c>
      <c r="BA253" s="12">
        <f>IF(AY253&gt;BA$3,BA$3,AY253*AZ253)</f>
        <v>5.7</v>
      </c>
      <c r="BB253" s="12">
        <f>IF(M253="long",((AX253-Q253)-N253)/10*AZ253,((Q253-AX253)-N253)/10*AZ253)</f>
        <v>14.3</v>
      </c>
      <c r="BC253" s="12">
        <f>IF(AND(BA253&lt;BA$3,BB253&gt;BC$3),BC$3,-BA253)</f>
        <v>-5.7</v>
      </c>
      <c r="BD253" s="12">
        <f>BD252+BC253</f>
        <v>466.40000000000009</v>
      </c>
      <c r="BE253" s="12">
        <f>BC253*I253</f>
        <v>0</v>
      </c>
      <c r="BF253" s="12">
        <f>K253*BC253</f>
        <v>0</v>
      </c>
      <c r="BG253" s="12">
        <f>AB253*BC253</f>
        <v>-5.7</v>
      </c>
      <c r="BH253" s="12">
        <f>BH252+BG253</f>
        <v>680.80000000000007</v>
      </c>
      <c r="BJ253" s="20">
        <f t="shared" si="31"/>
        <v>1</v>
      </c>
      <c r="BK253" s="12">
        <f t="shared" si="32"/>
        <v>-5.7</v>
      </c>
      <c r="BM253" s="12">
        <f t="shared" si="33"/>
        <v>9858.9100000000035</v>
      </c>
      <c r="BN253" s="12">
        <f t="shared" si="34"/>
        <v>492</v>
      </c>
      <c r="BO253" s="12">
        <f t="shared" si="35"/>
        <v>-2804.4</v>
      </c>
      <c r="BP253" s="12">
        <f t="shared" si="36"/>
        <v>92980.300000000032</v>
      </c>
      <c r="BQ253" s="12">
        <f>MAX(BP$4:BP253)</f>
        <v>99619.5</v>
      </c>
      <c r="BR253" s="8">
        <f t="shared" si="37"/>
        <v>-6.6645586456466538E-2</v>
      </c>
      <c r="BS253" s="20">
        <f t="shared" si="38"/>
        <v>0</v>
      </c>
      <c r="BT253" s="20">
        <f t="shared" si="39"/>
        <v>-5.7</v>
      </c>
    </row>
    <row r="254" spans="1:72" x14ac:dyDescent="0.3">
      <c r="A254" s="1">
        <v>42768</v>
      </c>
      <c r="B254" s="1">
        <v>42768</v>
      </c>
      <c r="C254" s="1" t="s">
        <v>45</v>
      </c>
      <c r="D254" s="3">
        <v>1000</v>
      </c>
      <c r="E254" s="3">
        <v>0</v>
      </c>
      <c r="F254" s="3">
        <f>D254+E254</f>
        <v>1000</v>
      </c>
      <c r="G254" s="20">
        <f>B254-A254</f>
        <v>0</v>
      </c>
      <c r="H254" s="3" t="s">
        <v>38</v>
      </c>
      <c r="I254" s="20">
        <v>1</v>
      </c>
      <c r="J254" s="20">
        <v>22</v>
      </c>
      <c r="L254" s="20">
        <f>IF(AND(F254&gt;=L$3,F254&lt;=L$4),0,1)</f>
        <v>1</v>
      </c>
      <c r="M254" s="20" t="s">
        <v>21</v>
      </c>
      <c r="N254" s="20">
        <v>7</v>
      </c>
      <c r="O254" s="20">
        <v>112360</v>
      </c>
      <c r="P254" s="20">
        <f>IF(M254="short",O254,O254+N254)</f>
        <v>112367</v>
      </c>
      <c r="Q254" s="20">
        <f>IF(M254="short",P254+Q$3,P254-Q$3)</f>
        <v>112367</v>
      </c>
      <c r="R254" s="20">
        <v>112237</v>
      </c>
      <c r="S254" s="20">
        <v>112511</v>
      </c>
      <c r="T254" s="19">
        <f>IF(M254="short",((R254-P254)+N254)/10,((P254-R254)+N254)/10)</f>
        <v>13.7</v>
      </c>
      <c r="U254" s="19">
        <f>IF(M254="long",((S254-O254)-N254)/10,((O254-S254)-N254)/10)</f>
        <v>14.4</v>
      </c>
      <c r="W254" s="19">
        <f>-T254+(Q$3/10)</f>
        <v>-13.7</v>
      </c>
      <c r="X254" s="19">
        <f>U254+(Q$3/10)</f>
        <v>14.4</v>
      </c>
      <c r="Y254" s="7">
        <f>IF(AND(M254="long",R254&lt;Q254),1, )</f>
        <v>1</v>
      </c>
      <c r="Z254" s="7">
        <f>IF(AND(M254="short",R254&gt;Q254),1, )</f>
        <v>0</v>
      </c>
      <c r="AA254" s="7">
        <f>Y254+Z254</f>
        <v>1</v>
      </c>
      <c r="AB254" s="7">
        <f>IF(OR(I254=1,K254=1),0,L254*AA254)</f>
        <v>0</v>
      </c>
      <c r="AC254" s="19">
        <f>IF(W254&lt;=-AC$3,-AC$3,0)</f>
        <v>-12</v>
      </c>
      <c r="AD254" s="7">
        <f t="shared" si="30"/>
        <v>0</v>
      </c>
      <c r="AE254" s="19">
        <f>IF(AND(AC254=0,U254&gt;=AE$3-(N254/10)),0,-AC$3*AA254)</f>
        <v>-12</v>
      </c>
      <c r="AF254" s="19">
        <f>IF(AND(AC254=0,X254&gt;AF$3),AF$3*AA254,AE254*AA254)</f>
        <v>-12</v>
      </c>
      <c r="AG254" s="19">
        <f>AG253+AF254</f>
        <v>246</v>
      </c>
      <c r="AH254" s="7">
        <f>IF(AF254&gt;0,1, )</f>
        <v>0</v>
      </c>
      <c r="AI254" s="19">
        <f>IF(I254=1,AF254,)</f>
        <v>-12</v>
      </c>
      <c r="AJ254" s="19">
        <f>IF(K254=1,AF254, )</f>
        <v>0</v>
      </c>
      <c r="AK254" s="19">
        <f>IF(L254=1, ,AF254)</f>
        <v>0</v>
      </c>
      <c r="AL254" s="19">
        <f>AB254*AF254</f>
        <v>0</v>
      </c>
      <c r="AM254" s="19">
        <f>AM253+AL254</f>
        <v>382</v>
      </c>
      <c r="AN254" s="20">
        <f>IF(AL254&gt;0,1, )</f>
        <v>0</v>
      </c>
      <c r="AP254" s="12">
        <f>IF(B254=B253,AP253,AS253*AP$3)</f>
        <v>724.43999999999994</v>
      </c>
      <c r="AQ254" s="12">
        <f>INT(AP254/AQ$3)</f>
        <v>60</v>
      </c>
      <c r="AR254" s="12">
        <f>AL254*AQ254</f>
        <v>0</v>
      </c>
      <c r="AS254" s="12">
        <f>AS253+AR254</f>
        <v>24028</v>
      </c>
      <c r="AT254" s="12">
        <f>MAX(AS$4:AS254)</f>
        <v>25912</v>
      </c>
      <c r="AU254" s="8">
        <f>(AS254-AT254)/AT254</f>
        <v>-7.2707625810435314E-2</v>
      </c>
      <c r="AW254" s="20">
        <v>112234</v>
      </c>
      <c r="AX254" s="20">
        <v>112510</v>
      </c>
      <c r="AY254" s="12">
        <f>IF(M254="long",((Q254-AW254)+N254)/10,((AW254-Q254)+N254)/10)</f>
        <v>14</v>
      </c>
      <c r="AZ254" s="20">
        <f>IF(AY254&gt;=(N254/10),1, )</f>
        <v>1</v>
      </c>
      <c r="BA254" s="12">
        <f>IF(AY254&gt;BA$3,BA$3,AY254*AZ254)</f>
        <v>14</v>
      </c>
      <c r="BB254" s="12">
        <f>IF(M254="long",((AX254-Q254)-N254)/10*AZ254,((Q254-AX254)-N254)/10*AZ254)</f>
        <v>13.6</v>
      </c>
      <c r="BC254" s="12">
        <f>IF(AND(BA254&lt;BA$3,BB254&gt;BC$3),BC$3,-BA254)</f>
        <v>-14</v>
      </c>
      <c r="BD254" s="12">
        <f>BD253+BC254</f>
        <v>452.40000000000009</v>
      </c>
      <c r="BE254" s="12">
        <f>BC254*I254</f>
        <v>-14</v>
      </c>
      <c r="BF254" s="12">
        <f>K254*BC254</f>
        <v>0</v>
      </c>
      <c r="BG254" s="12">
        <f>AB254*BC254</f>
        <v>0</v>
      </c>
      <c r="BH254" s="12">
        <f>BH253+BG254</f>
        <v>680.80000000000007</v>
      </c>
      <c r="BJ254" s="20">
        <f t="shared" si="31"/>
        <v>1</v>
      </c>
      <c r="BK254" s="12">
        <f t="shared" si="32"/>
        <v>-14</v>
      </c>
      <c r="BM254" s="12">
        <f t="shared" si="33"/>
        <v>9858.9100000000035</v>
      </c>
      <c r="BN254" s="12">
        <f t="shared" si="34"/>
        <v>492</v>
      </c>
      <c r="BO254" s="12">
        <f t="shared" si="35"/>
        <v>0</v>
      </c>
      <c r="BP254" s="12">
        <f t="shared" si="36"/>
        <v>92980.300000000032</v>
      </c>
      <c r="BQ254" s="12">
        <f>MAX(BP$4:BP254)</f>
        <v>99619.5</v>
      </c>
      <c r="BR254" s="8">
        <f t="shared" si="37"/>
        <v>-6.6645586456466538E-2</v>
      </c>
      <c r="BS254" s="20">
        <f t="shared" si="38"/>
        <v>0</v>
      </c>
      <c r="BT254" s="20">
        <f t="shared" si="39"/>
        <v>0</v>
      </c>
    </row>
    <row r="255" spans="1:72" x14ac:dyDescent="0.3">
      <c r="A255" s="1">
        <v>42768</v>
      </c>
      <c r="B255" s="1">
        <v>42768</v>
      </c>
      <c r="C255" s="1" t="s">
        <v>45</v>
      </c>
      <c r="D255" s="3">
        <v>2015</v>
      </c>
      <c r="E255" s="3">
        <v>0</v>
      </c>
      <c r="F255" s="3">
        <f>D255+E255</f>
        <v>2015</v>
      </c>
      <c r="G255" s="20">
        <f>B255-A255</f>
        <v>0</v>
      </c>
      <c r="H255" s="3" t="s">
        <v>17</v>
      </c>
      <c r="L255" s="20">
        <f>IF(AND(F255&gt;=L$3,F255&lt;=L$4),0,1)</f>
        <v>1</v>
      </c>
      <c r="M255" s="20" t="s">
        <v>21</v>
      </c>
      <c r="N255" s="20">
        <v>7</v>
      </c>
      <c r="O255" s="20">
        <v>107570</v>
      </c>
      <c r="P255" s="20">
        <f>IF(M255="short",O255,O255+N255)</f>
        <v>107577</v>
      </c>
      <c r="Q255" s="20">
        <f>IF(M255="short",P255+Q$3,P255-Q$3)</f>
        <v>107577</v>
      </c>
      <c r="R255" s="20">
        <v>107545</v>
      </c>
      <c r="S255" s="20">
        <v>107713</v>
      </c>
      <c r="T255" s="19">
        <f>IF(M255="short",((R255-P255)+N255)/10,((P255-R255)+N255)/10)</f>
        <v>3.9</v>
      </c>
      <c r="U255" s="19">
        <f>IF(M255="long",((S255-O255)-N255)/10,((O255-S255)-N255)/10)</f>
        <v>13.6</v>
      </c>
      <c r="W255" s="19">
        <f>-T255+(Q$3/10)</f>
        <v>-3.9</v>
      </c>
      <c r="X255" s="19">
        <f>U255+(Q$3/10)</f>
        <v>13.6</v>
      </c>
      <c r="Y255" s="7">
        <f>IF(AND(M255="long",R255&lt;Q255),1, )</f>
        <v>1</v>
      </c>
      <c r="Z255" s="7">
        <f>IF(AND(M255="short",R255&gt;Q255),1, )</f>
        <v>0</v>
      </c>
      <c r="AA255" s="7">
        <f>Y255+Z255</f>
        <v>1</v>
      </c>
      <c r="AB255" s="7">
        <f>IF(OR(I255=1,K255=1),0,L255*AA255)</f>
        <v>1</v>
      </c>
      <c r="AC255" s="19">
        <f>IF(W255&lt;=-AC$3,-AC$3,0)</f>
        <v>0</v>
      </c>
      <c r="AD255" s="7">
        <f t="shared" si="30"/>
        <v>0</v>
      </c>
      <c r="AE255" s="19">
        <f>IF(AND(AC255=0,U255&gt;=AE$3-(N255/10)),0,-AC$3*AA255)</f>
        <v>-12</v>
      </c>
      <c r="AF255" s="19">
        <f>IF(AND(AC255=0,X255&gt;AF$3),AF$3*AA255,AE255*AA255)</f>
        <v>10</v>
      </c>
      <c r="AG255" s="19">
        <f>AG254+AF255</f>
        <v>256</v>
      </c>
      <c r="AH255" s="7">
        <f>IF(AF255&gt;0,1, )</f>
        <v>1</v>
      </c>
      <c r="AI255" s="19">
        <f>IF(I255=1,AF255,)</f>
        <v>0</v>
      </c>
      <c r="AJ255" s="19">
        <f>IF(K255=1,AF255, )</f>
        <v>0</v>
      </c>
      <c r="AK255" s="19">
        <f>IF(L255=1, ,AF255)</f>
        <v>0</v>
      </c>
      <c r="AL255" s="19">
        <f>AB255*AF255</f>
        <v>10</v>
      </c>
      <c r="AM255" s="19">
        <f>AM254+AL255</f>
        <v>392</v>
      </c>
      <c r="AN255" s="20">
        <f>IF(AL255&gt;0,1, )</f>
        <v>1</v>
      </c>
      <c r="AP255" s="12">
        <f>IF(B255=B254,AP254,AS254*AP$3)</f>
        <v>724.43999999999994</v>
      </c>
      <c r="AQ255" s="12">
        <f>INT(AP255/AQ$3)</f>
        <v>60</v>
      </c>
      <c r="AR255" s="12">
        <f>AL255*AQ255</f>
        <v>600</v>
      </c>
      <c r="AS255" s="12">
        <f>AS254+AR255</f>
        <v>24628</v>
      </c>
      <c r="AT255" s="12">
        <f>MAX(AS$4:AS255)</f>
        <v>25912</v>
      </c>
      <c r="AU255" s="8">
        <f>(AS255-AT255)/AT255</f>
        <v>-4.9552330966347639E-2</v>
      </c>
      <c r="AW255" s="20">
        <v>107498</v>
      </c>
      <c r="AX255" s="20">
        <v>107596</v>
      </c>
      <c r="AY255" s="12">
        <f>IF(M255="long",((Q255-AW255)+N255)/10,((AW255-Q255)+N255)/10)</f>
        <v>8.6</v>
      </c>
      <c r="AZ255" s="20">
        <f>IF(AY255&gt;=(N255/10),1, )</f>
        <v>1</v>
      </c>
      <c r="BA255" s="12">
        <f>IF(AY255&gt;BA$3,BA$3,AY255*AZ255)</f>
        <v>8.6</v>
      </c>
      <c r="BB255" s="12">
        <f>IF(M255="long",((AX255-Q255)-N255)/10*AZ255,((Q255-AX255)-N255)/10*AZ255)</f>
        <v>1.2</v>
      </c>
      <c r="BC255" s="12">
        <f>IF(AND(BA255&lt;BA$3,BB255&gt;BC$3),BC$3,-BA255)</f>
        <v>-8.6</v>
      </c>
      <c r="BD255" s="12">
        <f>BD254+BC255</f>
        <v>443.80000000000007</v>
      </c>
      <c r="BE255" s="12">
        <f>BC255*I255</f>
        <v>0</v>
      </c>
      <c r="BF255" s="12">
        <f>K255*BC255</f>
        <v>0</v>
      </c>
      <c r="BG255" s="12">
        <f>AB255*BC255</f>
        <v>-8.6</v>
      </c>
      <c r="BH255" s="12">
        <f>BH254+BG255</f>
        <v>672.2</v>
      </c>
      <c r="BJ255" s="20">
        <f t="shared" si="31"/>
        <v>1</v>
      </c>
      <c r="BK255" s="12">
        <f t="shared" si="32"/>
        <v>-8.6</v>
      </c>
      <c r="BM255" s="12">
        <f t="shared" si="33"/>
        <v>9858.9100000000035</v>
      </c>
      <c r="BN255" s="12">
        <f t="shared" si="34"/>
        <v>492</v>
      </c>
      <c r="BO255" s="12">
        <f t="shared" si="35"/>
        <v>-4231.2</v>
      </c>
      <c r="BP255" s="12">
        <f t="shared" si="36"/>
        <v>88749.100000000035</v>
      </c>
      <c r="BQ255" s="12">
        <f>MAX(BP$4:BP255)</f>
        <v>99619.5</v>
      </c>
      <c r="BR255" s="8">
        <f t="shared" si="37"/>
        <v>-0.10911919855048424</v>
      </c>
      <c r="BS255" s="20">
        <f t="shared" si="38"/>
        <v>0</v>
      </c>
      <c r="BT255" s="20">
        <f t="shared" si="39"/>
        <v>-8.6</v>
      </c>
    </row>
    <row r="256" spans="1:72" x14ac:dyDescent="0.3">
      <c r="A256" s="1">
        <v>42768</v>
      </c>
      <c r="B256" s="1">
        <v>42769</v>
      </c>
      <c r="C256" s="1" t="s">
        <v>45</v>
      </c>
      <c r="D256" s="3">
        <v>110</v>
      </c>
      <c r="E256" s="3">
        <v>0</v>
      </c>
      <c r="F256" s="3">
        <f>D256+E256</f>
        <v>110</v>
      </c>
      <c r="G256" s="20">
        <f>B256-A256</f>
        <v>1</v>
      </c>
      <c r="H256" s="3" t="s">
        <v>38</v>
      </c>
      <c r="L256" s="20">
        <f>IF(AND(F256&gt;=L$3,F256&lt;=L$4),0,1)</f>
        <v>1</v>
      </c>
      <c r="M256" s="20" t="s">
        <v>20</v>
      </c>
      <c r="N256" s="20">
        <v>7</v>
      </c>
      <c r="O256" s="20">
        <v>113060</v>
      </c>
      <c r="P256" s="20">
        <f>IF(M256="short",O256,O256+N256)</f>
        <v>113060</v>
      </c>
      <c r="Q256" s="20">
        <f>IF(M256="short",P256+Q$3,P256-Q$3)</f>
        <v>113060</v>
      </c>
      <c r="R256" s="20">
        <v>113129</v>
      </c>
      <c r="S256" s="20">
        <v>112514</v>
      </c>
      <c r="T256" s="19">
        <f>IF(M256="short",((R256-P256)+N256)/10,((P256-R256)+N256)/10)</f>
        <v>7.6</v>
      </c>
      <c r="U256" s="19">
        <f>IF(M256="long",((S256-O256)-N256)/10,((O256-S256)-N256)/10)</f>
        <v>53.9</v>
      </c>
      <c r="W256" s="19">
        <f>-T256+(Q$3/10)</f>
        <v>-7.6</v>
      </c>
      <c r="X256" s="19">
        <f>U256+(Q$3/10)</f>
        <v>53.9</v>
      </c>
      <c r="Y256" s="7">
        <f>IF(AND(M256="long",R256&lt;Q256),1, )</f>
        <v>0</v>
      </c>
      <c r="Z256" s="7">
        <f>IF(AND(M256="short",R256&gt;Q256),1, )</f>
        <v>1</v>
      </c>
      <c r="AA256" s="7">
        <f>Y256+Z256</f>
        <v>1</v>
      </c>
      <c r="AB256" s="7">
        <f>IF(OR(I256=1,K256=1),0,L256*AA256)</f>
        <v>1</v>
      </c>
      <c r="AC256" s="19">
        <f>IF(W256&lt;=-AC$3,-AC$3,0)</f>
        <v>0</v>
      </c>
      <c r="AD256" s="7">
        <f t="shared" si="30"/>
        <v>0</v>
      </c>
      <c r="AE256" s="19">
        <f>IF(AND(AC256=0,U256&gt;=AE$3-(N256/10)),0,-AC$3*AA256)</f>
        <v>0</v>
      </c>
      <c r="AF256" s="19">
        <f>IF(AND(AC256=0,X256&gt;AF$3),AF$3*AA256,AE256*AA256)</f>
        <v>10</v>
      </c>
      <c r="AG256" s="19">
        <f>AG255+AF256</f>
        <v>266</v>
      </c>
      <c r="AH256" s="7">
        <f>IF(AF256&gt;0,1, )</f>
        <v>1</v>
      </c>
      <c r="AI256" s="19">
        <f>IF(I256=1,AF256,)</f>
        <v>0</v>
      </c>
      <c r="AJ256" s="19">
        <f>IF(K256=1,AF256, )</f>
        <v>0</v>
      </c>
      <c r="AK256" s="19">
        <f>IF(L256=1, ,AF256)</f>
        <v>0</v>
      </c>
      <c r="AL256" s="19">
        <f>AB256*AF256</f>
        <v>10</v>
      </c>
      <c r="AM256" s="19">
        <f>AM255+AL256</f>
        <v>402</v>
      </c>
      <c r="AN256" s="20">
        <f>IF(AL256&gt;0,1, )</f>
        <v>1</v>
      </c>
      <c r="AP256" s="12">
        <f>IF(B256=B255,AP255,AS255*AP$3)</f>
        <v>738.83999999999992</v>
      </c>
      <c r="AQ256" s="12">
        <f>INT(AP256/AQ$3)</f>
        <v>61</v>
      </c>
      <c r="AR256" s="12">
        <f>AL256*AQ256</f>
        <v>610</v>
      </c>
      <c r="AS256" s="12">
        <f>AS255+AR256</f>
        <v>25238</v>
      </c>
      <c r="AT256" s="12">
        <f>MAX(AS$4:AS256)</f>
        <v>25912</v>
      </c>
      <c r="AU256" s="8">
        <f>(AS256-AT256)/AT256</f>
        <v>-2.6011114541525163E-2</v>
      </c>
      <c r="AW256" s="20">
        <v>113129</v>
      </c>
      <c r="AX256" s="20">
        <v>112503</v>
      </c>
      <c r="AY256" s="12">
        <f>IF(M256="long",((Q256-AW256)+N256)/10,((AW256-Q256)+N256)/10)</f>
        <v>7.6</v>
      </c>
      <c r="AZ256" s="20">
        <f>IF(AY256&gt;=(N256/10),1, )</f>
        <v>1</v>
      </c>
      <c r="BA256" s="12">
        <f>IF(AY256&gt;BA$3,BA$3,AY256*AZ256)</f>
        <v>7.6</v>
      </c>
      <c r="BB256" s="12">
        <f>IF(M256="long",((AX256-Q256)-N256)/10*AZ256,((Q256-AX256)-N256)/10*AZ256)</f>
        <v>55</v>
      </c>
      <c r="BC256" s="12">
        <f>IF(AND(BA256&lt;BA$3,BB256&gt;BC$3),BC$3,-BA256)</f>
        <v>20</v>
      </c>
      <c r="BD256" s="12">
        <f>BD255+BC256</f>
        <v>463.80000000000007</v>
      </c>
      <c r="BE256" s="12">
        <f>BC256*I256</f>
        <v>0</v>
      </c>
      <c r="BF256" s="12">
        <f>K256*BC256</f>
        <v>0</v>
      </c>
      <c r="BG256" s="12">
        <f>AB256*BC256</f>
        <v>20</v>
      </c>
      <c r="BH256" s="12">
        <f>BH255+BG256</f>
        <v>692.2</v>
      </c>
      <c r="BJ256" s="20">
        <f t="shared" si="31"/>
        <v>0</v>
      </c>
      <c r="BK256" s="12">
        <f t="shared" si="32"/>
        <v>0</v>
      </c>
      <c r="BM256" s="12">
        <f t="shared" si="33"/>
        <v>8874.9100000000035</v>
      </c>
      <c r="BN256" s="12">
        <f t="shared" si="34"/>
        <v>443</v>
      </c>
      <c r="BO256" s="12">
        <f t="shared" si="35"/>
        <v>8860</v>
      </c>
      <c r="BP256" s="12">
        <f t="shared" si="36"/>
        <v>97609.100000000035</v>
      </c>
      <c r="BQ256" s="12">
        <f>MAX(BP$4:BP256)</f>
        <v>99619.5</v>
      </c>
      <c r="BR256" s="8">
        <f t="shared" si="37"/>
        <v>-2.0180787897951354E-2</v>
      </c>
      <c r="BS256" s="20">
        <f t="shared" si="38"/>
        <v>1</v>
      </c>
      <c r="BT256" s="20">
        <f t="shared" si="39"/>
        <v>0</v>
      </c>
    </row>
    <row r="257" spans="1:72" x14ac:dyDescent="0.3">
      <c r="A257" s="1">
        <v>42769</v>
      </c>
      <c r="B257" s="1">
        <v>42769</v>
      </c>
      <c r="C257" s="1" t="s">
        <v>45</v>
      </c>
      <c r="D257" s="3">
        <v>1215</v>
      </c>
      <c r="E257" s="3">
        <v>0</v>
      </c>
      <c r="F257" s="3">
        <f>D257+E257</f>
        <v>1215</v>
      </c>
      <c r="G257" s="20">
        <f>B257-A257</f>
        <v>0</v>
      </c>
      <c r="H257" s="3" t="s">
        <v>43</v>
      </c>
      <c r="L257" s="20">
        <f>IF(AND(F257&gt;=L$3,F257&lt;=L$4),0,1)</f>
        <v>1</v>
      </c>
      <c r="M257" s="20" t="s">
        <v>20</v>
      </c>
      <c r="N257" s="20">
        <v>20</v>
      </c>
      <c r="O257" s="20">
        <v>130460</v>
      </c>
      <c r="P257" s="20">
        <f>IF(M257="short",O257,O257+N257)</f>
        <v>130460</v>
      </c>
      <c r="Q257" s="20">
        <f>IF(M257="short",P257+Q$3,P257-Q$3)</f>
        <v>130460</v>
      </c>
      <c r="R257" s="20">
        <v>130732</v>
      </c>
      <c r="S257" s="20">
        <v>129917</v>
      </c>
      <c r="T257" s="19">
        <f>IF(M257="short",((R257-P257)+N257)/10,((P257-R257)+N257)/10)</f>
        <v>29.2</v>
      </c>
      <c r="U257" s="19">
        <f>IF(M257="long",((S257-O257)-N257)/10,((O257-S257)-N257)/10)</f>
        <v>52.3</v>
      </c>
      <c r="W257" s="19">
        <f>-T257+(Q$3/10)</f>
        <v>-29.2</v>
      </c>
      <c r="X257" s="19">
        <f>U257+(Q$3/10)</f>
        <v>52.3</v>
      </c>
      <c r="Y257" s="7">
        <f>IF(AND(M257="long",R257&lt;Q257),1, )</f>
        <v>0</v>
      </c>
      <c r="Z257" s="7">
        <f>IF(AND(M257="short",R257&gt;Q257),1, )</f>
        <v>1</v>
      </c>
      <c r="AA257" s="7">
        <f>Y257+Z257</f>
        <v>1</v>
      </c>
      <c r="AB257" s="7">
        <f>IF(OR(I257=1,K257=1),0,L257*AA257)</f>
        <v>1</v>
      </c>
      <c r="AC257" s="19">
        <f>IF(W257&lt;=-AC$3,-AC$3,0)</f>
        <v>-12</v>
      </c>
      <c r="AD257" s="7">
        <f t="shared" si="30"/>
        <v>0</v>
      </c>
      <c r="AE257" s="19">
        <f>IF(AND(AC257=0,U257&gt;=AE$3-(N257/10)),0,-AC$3*AA257)</f>
        <v>-12</v>
      </c>
      <c r="AF257" s="19">
        <f>IF(AND(AC257=0,X257&gt;AF$3),AF$3*AA257,AE257*AA257)</f>
        <v>-12</v>
      </c>
      <c r="AG257" s="19">
        <f>AG256+AF257</f>
        <v>254</v>
      </c>
      <c r="AH257" s="7">
        <f>IF(AF257&gt;0,1, )</f>
        <v>0</v>
      </c>
      <c r="AI257" s="19">
        <f>IF(I257=1,AF257,)</f>
        <v>0</v>
      </c>
      <c r="AJ257" s="19">
        <f>IF(K257=1,AF257, )</f>
        <v>0</v>
      </c>
      <c r="AK257" s="19">
        <f>IF(L257=1, ,AF257)</f>
        <v>0</v>
      </c>
      <c r="AL257" s="19">
        <f>AB257*AF257</f>
        <v>-12</v>
      </c>
      <c r="AM257" s="19">
        <f>AM256+AL257</f>
        <v>390</v>
      </c>
      <c r="AN257" s="20">
        <f>IF(AL257&gt;0,1, )</f>
        <v>0</v>
      </c>
      <c r="AP257" s="12">
        <f>IF(B257=B256,AP256,AS256*AP$3)</f>
        <v>738.83999999999992</v>
      </c>
      <c r="AQ257" s="12">
        <f>INT(AP257/AQ$3)</f>
        <v>61</v>
      </c>
      <c r="AR257" s="12">
        <f>AL257*AQ257</f>
        <v>-732</v>
      </c>
      <c r="AS257" s="12">
        <f>AS256+AR257</f>
        <v>24506</v>
      </c>
      <c r="AT257" s="12">
        <f>MAX(AS$4:AS257)</f>
        <v>25912</v>
      </c>
      <c r="AU257" s="8">
        <f>(AS257-AT257)/AT257</f>
        <v>-5.4260574251312137E-2</v>
      </c>
      <c r="AW257" s="20">
        <v>130528</v>
      </c>
      <c r="AX257" s="20">
        <v>130442</v>
      </c>
      <c r="AY257" s="12">
        <f>IF(M257="long",((Q257-AW257)+N257)/10,((AW257-Q257)+N257)/10)</f>
        <v>8.8000000000000007</v>
      </c>
      <c r="AZ257" s="20">
        <f>IF(AY257&gt;=(N257/10),1, )</f>
        <v>1</v>
      </c>
      <c r="BA257" s="12">
        <f>IF(AY257&gt;BA$3,BA$3,AY257*AZ257)</f>
        <v>8.8000000000000007</v>
      </c>
      <c r="BB257" s="12">
        <f>IF(M257="long",((AX257-Q257)-N257)/10*AZ257,((Q257-AX257)-N257)/10*AZ257)</f>
        <v>-0.2</v>
      </c>
      <c r="BC257" s="12">
        <f>IF(AND(BA257&lt;BA$3,BB257&gt;BC$3),BC$3,-BA257)</f>
        <v>-8.8000000000000007</v>
      </c>
      <c r="BD257" s="12">
        <f>BD256+BC257</f>
        <v>455.00000000000006</v>
      </c>
      <c r="BE257" s="12">
        <f>BC257*I257</f>
        <v>0</v>
      </c>
      <c r="BF257" s="12">
        <f>K257*BC257</f>
        <v>0</v>
      </c>
      <c r="BG257" s="12">
        <f>AB257*BC257</f>
        <v>-8.8000000000000007</v>
      </c>
      <c r="BH257" s="12">
        <f>BH256+BG257</f>
        <v>683.40000000000009</v>
      </c>
      <c r="BJ257" s="20">
        <f t="shared" si="31"/>
        <v>1</v>
      </c>
      <c r="BK257" s="12">
        <f t="shared" si="32"/>
        <v>-8.8000000000000007</v>
      </c>
      <c r="BM257" s="12">
        <f t="shared" si="33"/>
        <v>8874.9100000000035</v>
      </c>
      <c r="BN257" s="12">
        <f t="shared" si="34"/>
        <v>443</v>
      </c>
      <c r="BO257" s="12">
        <f t="shared" si="35"/>
        <v>-3898.4</v>
      </c>
      <c r="BP257" s="12">
        <f t="shared" si="36"/>
        <v>93710.700000000041</v>
      </c>
      <c r="BQ257" s="12">
        <f>MAX(BP$4:BP257)</f>
        <v>99619.5</v>
      </c>
      <c r="BR257" s="8">
        <f t="shared" si="37"/>
        <v>-5.931368858506577E-2</v>
      </c>
      <c r="BS257" s="20">
        <f t="shared" si="38"/>
        <v>0</v>
      </c>
      <c r="BT257" s="20">
        <f t="shared" si="39"/>
        <v>-8.8000000000000007</v>
      </c>
    </row>
    <row r="258" spans="1:72" x14ac:dyDescent="0.3">
      <c r="A258" s="1">
        <v>42769</v>
      </c>
      <c r="B258" s="1">
        <v>42769</v>
      </c>
      <c r="C258" s="1" t="s">
        <v>45</v>
      </c>
      <c r="D258" s="3">
        <v>1330</v>
      </c>
      <c r="E258" s="3">
        <v>0</v>
      </c>
      <c r="F258" s="3">
        <f>D258+E258</f>
        <v>1330</v>
      </c>
      <c r="G258" s="20">
        <f>B258-A258</f>
        <v>0</v>
      </c>
      <c r="H258" s="3" t="s">
        <v>37</v>
      </c>
      <c r="K258" s="20">
        <v>1</v>
      </c>
      <c r="L258" s="20">
        <f>IF(AND(F258&gt;=L$3,F258&lt;=L$4),0,1)</f>
        <v>1</v>
      </c>
      <c r="M258" s="20" t="s">
        <v>21</v>
      </c>
      <c r="N258" s="20">
        <v>8</v>
      </c>
      <c r="O258" s="20">
        <v>76280</v>
      </c>
      <c r="P258" s="20">
        <f>IF(M258="short",O258,O258+N258)</f>
        <v>76288</v>
      </c>
      <c r="Q258" s="20">
        <f>IF(M258="short",P258+Q$3,P258-Q$3)</f>
        <v>76288</v>
      </c>
      <c r="R258" s="20">
        <v>76181</v>
      </c>
      <c r="S258" s="20">
        <v>76946</v>
      </c>
      <c r="T258" s="19">
        <f>IF(M258="short",((R258-P258)+N258)/10,((P258-R258)+N258)/10)</f>
        <v>11.5</v>
      </c>
      <c r="U258" s="19">
        <f>IF(M258="long",((S258-O258)-N258)/10,((O258-S258)-N258)/10)</f>
        <v>65.8</v>
      </c>
      <c r="W258" s="19">
        <f>-T258+(Q$3/10)</f>
        <v>-11.5</v>
      </c>
      <c r="X258" s="19">
        <f>U258+(Q$3/10)</f>
        <v>65.8</v>
      </c>
      <c r="Y258" s="7">
        <f>IF(AND(M258="long",R258&lt;Q258),1, )</f>
        <v>1</v>
      </c>
      <c r="Z258" s="7">
        <f>IF(AND(M258="short",R258&gt;Q258),1, )</f>
        <v>0</v>
      </c>
      <c r="AA258" s="7">
        <f>Y258+Z258</f>
        <v>1</v>
      </c>
      <c r="AB258" s="7">
        <f>IF(OR(I258=1,K258=1),0,L258*AA258)</f>
        <v>0</v>
      </c>
      <c r="AC258" s="19">
        <f>IF(W258&lt;=-AC$3,-AC$3,0)</f>
        <v>0</v>
      </c>
      <c r="AD258" s="7">
        <f t="shared" si="30"/>
        <v>1</v>
      </c>
      <c r="AE258" s="19">
        <f>IF(AND(AC258=0,U258&gt;=AE$3-(N258/10)),0,-AC$3*AA258)</f>
        <v>0</v>
      </c>
      <c r="AF258" s="19">
        <f>IF(AND(AC258=0,X258&gt;AF$3),AF$3*AA258,AE258*AA258)</f>
        <v>10</v>
      </c>
      <c r="AG258" s="19">
        <f>AG257+AF258</f>
        <v>264</v>
      </c>
      <c r="AH258" s="7">
        <f>IF(AF258&gt;0,1, )</f>
        <v>1</v>
      </c>
      <c r="AI258" s="19">
        <f>IF(I258=1,AF258,)</f>
        <v>0</v>
      </c>
      <c r="AJ258" s="19">
        <f>IF(K258=1,AF258, )</f>
        <v>10</v>
      </c>
      <c r="AK258" s="19">
        <f>IF(L258=1, ,AF258)</f>
        <v>0</v>
      </c>
      <c r="AL258" s="19">
        <f>AB258*AF258</f>
        <v>0</v>
      </c>
      <c r="AM258" s="19">
        <f>AM257+AL258</f>
        <v>390</v>
      </c>
      <c r="AN258" s="20">
        <f>IF(AL258&gt;0,1, )</f>
        <v>0</v>
      </c>
      <c r="AP258" s="12">
        <f>IF(B258=B257,AP257,AS257*AP$3)</f>
        <v>738.83999999999992</v>
      </c>
      <c r="AQ258" s="12">
        <f>INT(AP258/AQ$3)</f>
        <v>61</v>
      </c>
      <c r="AR258" s="12">
        <f>AL258*AQ258</f>
        <v>0</v>
      </c>
      <c r="AS258" s="12">
        <f>AS257+AR258</f>
        <v>24506</v>
      </c>
      <c r="AT258" s="12">
        <f>MAX(AS$4:AS258)</f>
        <v>25912</v>
      </c>
      <c r="AU258" s="8">
        <f>(AS258-AT258)/AT258</f>
        <v>-5.4260574251312137E-2</v>
      </c>
      <c r="AW258" s="20">
        <v>76189</v>
      </c>
      <c r="AX258" s="20">
        <v>76945</v>
      </c>
      <c r="AY258" s="12">
        <f>IF(M258="long",((Q258-AW258)+N258)/10,((AW258-Q258)+N258)/10)</f>
        <v>10.7</v>
      </c>
      <c r="AZ258" s="20">
        <f>IF(AY258&gt;=(N258/10),1, )</f>
        <v>1</v>
      </c>
      <c r="BA258" s="12">
        <f>IF(AY258&gt;BA$3,BA$3,AY258*AZ258)</f>
        <v>10.7</v>
      </c>
      <c r="BB258" s="12">
        <f>IF(M258="long",((AX258-Q258)-N258)/10*AZ258,((Q258-AX258)-N258)/10*AZ258)</f>
        <v>64.900000000000006</v>
      </c>
      <c r="BC258" s="12">
        <f>IF(AND(BA258&lt;BA$3,BB258&gt;BC$3),BC$3,-BA258)</f>
        <v>20</v>
      </c>
      <c r="BD258" s="12">
        <f>BD257+BC258</f>
        <v>475.00000000000006</v>
      </c>
      <c r="BE258" s="12">
        <f>BC258*I258</f>
        <v>0</v>
      </c>
      <c r="BF258" s="12">
        <f>K258*BC258</f>
        <v>20</v>
      </c>
      <c r="BG258" s="12">
        <f>AB258*BC258</f>
        <v>0</v>
      </c>
      <c r="BH258" s="12">
        <f>BH257+BG258</f>
        <v>683.40000000000009</v>
      </c>
      <c r="BJ258" s="20">
        <f t="shared" si="31"/>
        <v>0</v>
      </c>
      <c r="BK258" s="12">
        <f t="shared" si="32"/>
        <v>0</v>
      </c>
      <c r="BM258" s="12">
        <f t="shared" si="33"/>
        <v>8874.9100000000035</v>
      </c>
      <c r="BN258" s="12">
        <f t="shared" si="34"/>
        <v>443</v>
      </c>
      <c r="BO258" s="12">
        <f t="shared" si="35"/>
        <v>0</v>
      </c>
      <c r="BP258" s="12">
        <f t="shared" si="36"/>
        <v>93710.700000000041</v>
      </c>
      <c r="BQ258" s="12">
        <f>MAX(BP$4:BP258)</f>
        <v>99619.5</v>
      </c>
      <c r="BR258" s="8">
        <f t="shared" si="37"/>
        <v>-5.931368858506577E-2</v>
      </c>
      <c r="BS258" s="20">
        <f t="shared" si="38"/>
        <v>0</v>
      </c>
      <c r="BT258" s="20">
        <f t="shared" si="39"/>
        <v>0</v>
      </c>
    </row>
    <row r="259" spans="1:72" x14ac:dyDescent="0.3">
      <c r="A259" s="1">
        <v>42769</v>
      </c>
      <c r="B259" s="1">
        <v>42769</v>
      </c>
      <c r="C259" s="1" t="s">
        <v>45</v>
      </c>
      <c r="D259" s="3">
        <v>1330</v>
      </c>
      <c r="E259" s="3">
        <v>0</v>
      </c>
      <c r="F259" s="3">
        <f>D259+E259</f>
        <v>1330</v>
      </c>
      <c r="G259" s="20">
        <f>B259-A259</f>
        <v>0</v>
      </c>
      <c r="H259" s="3" t="s">
        <v>38</v>
      </c>
      <c r="K259" s="20">
        <v>1</v>
      </c>
      <c r="L259" s="20">
        <f>IF(AND(F259&gt;=L$3,F259&lt;=L$4),0,1)</f>
        <v>1</v>
      </c>
      <c r="M259" s="20" t="s">
        <v>20</v>
      </c>
      <c r="N259" s="20">
        <v>7</v>
      </c>
      <c r="O259" s="20">
        <v>113480</v>
      </c>
      <c r="P259" s="20">
        <f>IF(M259="short",O259,O259+N259)</f>
        <v>113480</v>
      </c>
      <c r="Q259" s="20">
        <f>IF(M259="short",P259+Q$3,P259-Q$3)</f>
        <v>113480</v>
      </c>
      <c r="R259" s="20">
        <v>113493</v>
      </c>
      <c r="S259" s="20">
        <v>112309</v>
      </c>
      <c r="T259" s="19">
        <f>IF(M259="short",((R259-P259)+N259)/10,((P259-R259)+N259)/10)</f>
        <v>2</v>
      </c>
      <c r="U259" s="19">
        <f>IF(M259="long",((S259-O259)-N259)/10,((O259-S259)-N259)/10)</f>
        <v>116.4</v>
      </c>
      <c r="W259" s="19">
        <f>-T259+(Q$3/10)</f>
        <v>-2</v>
      </c>
      <c r="X259" s="19">
        <f>U259+(Q$3/10)</f>
        <v>116.4</v>
      </c>
      <c r="Y259" s="7">
        <f>IF(AND(M259="long",R259&lt;Q259),1, )</f>
        <v>0</v>
      </c>
      <c r="Z259" s="7">
        <f>IF(AND(M259="short",R259&gt;Q259),1, )</f>
        <v>1</v>
      </c>
      <c r="AA259" s="7">
        <f>Y259+Z259</f>
        <v>1</v>
      </c>
      <c r="AB259" s="7">
        <f>IF(OR(I259=1,K259=1),0,L259*AA259)</f>
        <v>0</v>
      </c>
      <c r="AC259" s="19">
        <f>IF(W259&lt;=-AC$3,-AC$3,0)</f>
        <v>0</v>
      </c>
      <c r="AD259" s="7">
        <f t="shared" si="30"/>
        <v>1</v>
      </c>
      <c r="AE259" s="19">
        <f>IF(AND(AC259=0,U259&gt;=AE$3-(N259/10)),0,-AC$3*AA259)</f>
        <v>0</v>
      </c>
      <c r="AF259" s="19">
        <f>IF(AND(AC259=0,X259&gt;AF$3),AF$3*AA259,AE259*AA259)</f>
        <v>10</v>
      </c>
      <c r="AG259" s="19">
        <f>AG258+AF259</f>
        <v>274</v>
      </c>
      <c r="AH259" s="7">
        <f>IF(AF259&gt;0,1, )</f>
        <v>1</v>
      </c>
      <c r="AI259" s="19">
        <f>IF(I259=1,AF259,)</f>
        <v>0</v>
      </c>
      <c r="AJ259" s="19">
        <f>IF(K259=1,AF259, )</f>
        <v>10</v>
      </c>
      <c r="AK259" s="19">
        <f>IF(L259=1, ,AF259)</f>
        <v>0</v>
      </c>
      <c r="AL259" s="19">
        <f>AB259*AF259</f>
        <v>0</v>
      </c>
      <c r="AM259" s="19">
        <f>AM258+AL259</f>
        <v>390</v>
      </c>
      <c r="AN259" s="20">
        <f>IF(AL259&gt;0,1, )</f>
        <v>0</v>
      </c>
      <c r="AP259" s="12">
        <f>IF(B259=B258,AP258,AS258*AP$3)</f>
        <v>738.83999999999992</v>
      </c>
      <c r="AQ259" s="12">
        <f>INT(AP259/AQ$3)</f>
        <v>61</v>
      </c>
      <c r="AR259" s="12">
        <f>AL259*AQ259</f>
        <v>0</v>
      </c>
      <c r="AS259" s="12">
        <f>AS258+AR259</f>
        <v>24506</v>
      </c>
      <c r="AT259" s="12">
        <f>MAX(AS$4:AS259)</f>
        <v>25912</v>
      </c>
      <c r="AU259" s="8">
        <f>(AS259-AT259)/AT259</f>
        <v>-5.4260574251312137E-2</v>
      </c>
      <c r="AW259" s="20">
        <v>113468</v>
      </c>
      <c r="AX259" s="20">
        <v>111587</v>
      </c>
      <c r="AY259" s="12">
        <f>IF(M259="long",((Q259-AW259)+N259)/10,((AW259-Q259)+N259)/10)</f>
        <v>-0.5</v>
      </c>
      <c r="AZ259" s="20">
        <f>IF(AY259&gt;=(N259/10),1, )</f>
        <v>0</v>
      </c>
      <c r="BA259" s="12">
        <f>IF(AY259&gt;BA$3,BA$3,AY259*AZ259)</f>
        <v>0</v>
      </c>
      <c r="BB259" s="12">
        <f>IF(M259="long",((AX259-Q259)-N259)/10*AZ259,((Q259-AX259)-N259)/10*AZ259)</f>
        <v>0</v>
      </c>
      <c r="BC259" s="12">
        <f>IF(AND(BA259&lt;BA$3,BB259&gt;BC$3),BC$3,-BA259)</f>
        <v>0</v>
      </c>
      <c r="BD259" s="12">
        <f>BD258+BC259</f>
        <v>475.00000000000006</v>
      </c>
      <c r="BE259" s="12">
        <f>BC259*I259</f>
        <v>0</v>
      </c>
      <c r="BF259" s="12">
        <f>K259*BC259</f>
        <v>0</v>
      </c>
      <c r="BG259" s="12">
        <f>AB259*BC259</f>
        <v>0</v>
      </c>
      <c r="BH259" s="12">
        <f>BH258+BG259</f>
        <v>683.40000000000009</v>
      </c>
      <c r="BJ259" s="20">
        <f t="shared" si="31"/>
        <v>0</v>
      </c>
      <c r="BK259" s="12">
        <f t="shared" si="32"/>
        <v>0</v>
      </c>
      <c r="BM259" s="12">
        <f t="shared" si="33"/>
        <v>8874.9100000000035</v>
      </c>
      <c r="BN259" s="12">
        <f t="shared" si="34"/>
        <v>443</v>
      </c>
      <c r="BO259" s="12">
        <f t="shared" si="35"/>
        <v>0</v>
      </c>
      <c r="BP259" s="12">
        <f t="shared" si="36"/>
        <v>93710.700000000041</v>
      </c>
      <c r="BQ259" s="12">
        <f>MAX(BP$4:BP259)</f>
        <v>99619.5</v>
      </c>
      <c r="BR259" s="8">
        <f t="shared" si="37"/>
        <v>-5.931368858506577E-2</v>
      </c>
      <c r="BS259" s="20">
        <f t="shared" si="38"/>
        <v>0</v>
      </c>
      <c r="BT259" s="20">
        <f t="shared" si="39"/>
        <v>0</v>
      </c>
    </row>
    <row r="260" spans="1:72" x14ac:dyDescent="0.3">
      <c r="A260" s="1">
        <v>42769</v>
      </c>
      <c r="B260" s="1">
        <v>42769</v>
      </c>
      <c r="C260" s="1" t="s">
        <v>45</v>
      </c>
      <c r="D260" s="3">
        <v>1330</v>
      </c>
      <c r="E260" s="3">
        <v>0</v>
      </c>
      <c r="F260" s="3">
        <f>D260+E260</f>
        <v>1330</v>
      </c>
      <c r="G260" s="20">
        <f>B260-A260</f>
        <v>0</v>
      </c>
      <c r="H260" s="3" t="s">
        <v>38</v>
      </c>
      <c r="K260" s="20">
        <v>1</v>
      </c>
      <c r="L260" s="20">
        <f>IF(AND(F260&gt;=L$3,F260&lt;=L$4),0,1)</f>
        <v>1</v>
      </c>
      <c r="M260" s="20" t="s">
        <v>21</v>
      </c>
      <c r="N260" s="20">
        <v>7</v>
      </c>
      <c r="O260" s="20">
        <v>112650</v>
      </c>
      <c r="P260" s="20">
        <f>IF(M260="short",O260,O260+N260)</f>
        <v>112657</v>
      </c>
      <c r="Q260" s="20">
        <f>IF(M260="short",P260+Q$3,P260-Q$3)</f>
        <v>112657</v>
      </c>
      <c r="R260" s="20">
        <v>112571</v>
      </c>
      <c r="S260" s="20">
        <v>113001</v>
      </c>
      <c r="T260" s="19">
        <f>IF(M260="short",((R260-P260)+N260)/10,((P260-R260)+N260)/10)</f>
        <v>9.3000000000000007</v>
      </c>
      <c r="U260" s="19">
        <f>IF(M260="long",((S260-O260)-N260)/10,((O260-S260)-N260)/10)</f>
        <v>34.4</v>
      </c>
      <c r="W260" s="19">
        <f>-T260+(Q$3/10)</f>
        <v>-9.3000000000000007</v>
      </c>
      <c r="X260" s="19">
        <f>U260+(Q$3/10)</f>
        <v>34.4</v>
      </c>
      <c r="Y260" s="7">
        <f>IF(AND(M260="long",R260&lt;Q260),1, )</f>
        <v>1</v>
      </c>
      <c r="Z260" s="7">
        <f>IF(AND(M260="short",R260&gt;Q260),1, )</f>
        <v>0</v>
      </c>
      <c r="AA260" s="7">
        <f>Y260+Z260</f>
        <v>1</v>
      </c>
      <c r="AB260" s="7">
        <f>IF(OR(I260=1,K260=1),0,L260*AA260)</f>
        <v>0</v>
      </c>
      <c r="AC260" s="19">
        <f>IF(W260&lt;=-AC$3,-AC$3,0)</f>
        <v>0</v>
      </c>
      <c r="AD260" s="7">
        <f t="shared" si="30"/>
        <v>1</v>
      </c>
      <c r="AE260" s="19">
        <f>IF(AND(AC260=0,U260&gt;=AE$3-(N260/10)),0,-AC$3*AA260)</f>
        <v>0</v>
      </c>
      <c r="AF260" s="19">
        <f>IF(AND(AC260=0,X260&gt;AF$3),AF$3*AA260,AE260*AA260)</f>
        <v>10</v>
      </c>
      <c r="AG260" s="19">
        <f>AG259+AF260</f>
        <v>284</v>
      </c>
      <c r="AH260" s="7">
        <f>IF(AF260&gt;0,1, )</f>
        <v>1</v>
      </c>
      <c r="AI260" s="19">
        <f>IF(I260=1,AF260,)</f>
        <v>0</v>
      </c>
      <c r="AJ260" s="19">
        <f>IF(K260=1,AF260, )</f>
        <v>10</v>
      </c>
      <c r="AK260" s="19">
        <f>IF(L260=1, ,AF260)</f>
        <v>0</v>
      </c>
      <c r="AL260" s="19">
        <f>AB260*AF260</f>
        <v>0</v>
      </c>
      <c r="AM260" s="19">
        <f>AM259+AL260</f>
        <v>390</v>
      </c>
      <c r="AN260" s="20">
        <f>IF(AL260&gt;0,1, )</f>
        <v>0</v>
      </c>
      <c r="AP260" s="12">
        <f>IF(B260=B259,AP259,AS259*AP$3)</f>
        <v>738.83999999999992</v>
      </c>
      <c r="AQ260" s="12">
        <f>INT(AP260/AQ$3)</f>
        <v>61</v>
      </c>
      <c r="AR260" s="12">
        <f>AL260*AQ260</f>
        <v>0</v>
      </c>
      <c r="AS260" s="12">
        <f>AS259+AR260</f>
        <v>24506</v>
      </c>
      <c r="AT260" s="12">
        <f>MAX(AS$4:AS260)</f>
        <v>25912</v>
      </c>
      <c r="AU260" s="8">
        <f>(AS260-AT260)/AT260</f>
        <v>-5.4260574251312137E-2</v>
      </c>
      <c r="AW260" s="20">
        <v>112571</v>
      </c>
      <c r="AX260" s="20">
        <v>112997</v>
      </c>
      <c r="AY260" s="12">
        <f>IF(M260="long",((Q260-AW260)+N260)/10,((AW260-Q260)+N260)/10)</f>
        <v>9.3000000000000007</v>
      </c>
      <c r="AZ260" s="20">
        <f>IF(AY260&gt;=(N260/10),1, )</f>
        <v>1</v>
      </c>
      <c r="BA260" s="12">
        <f>IF(AY260&gt;BA$3,BA$3,AY260*AZ260)</f>
        <v>9.3000000000000007</v>
      </c>
      <c r="BB260" s="12">
        <f>IF(M260="long",((AX260-Q260)-N260)/10*AZ260,((Q260-AX260)-N260)/10*AZ260)</f>
        <v>33.299999999999997</v>
      </c>
      <c r="BC260" s="12">
        <f>IF(AND(BA260&lt;BA$3,BB260&gt;BC$3),BC$3,-BA260)</f>
        <v>20</v>
      </c>
      <c r="BD260" s="12">
        <f>BD259+BC260</f>
        <v>495.00000000000006</v>
      </c>
      <c r="BE260" s="12">
        <f>BC260*I260</f>
        <v>0</v>
      </c>
      <c r="BF260" s="12">
        <f>K260*BC260</f>
        <v>20</v>
      </c>
      <c r="BG260" s="12">
        <f>AB260*BC260</f>
        <v>0</v>
      </c>
      <c r="BH260" s="12">
        <f>BH259+BG260</f>
        <v>683.40000000000009</v>
      </c>
      <c r="BJ260" s="20">
        <f t="shared" si="31"/>
        <v>0</v>
      </c>
      <c r="BK260" s="12">
        <f t="shared" si="32"/>
        <v>0</v>
      </c>
      <c r="BM260" s="12">
        <f t="shared" si="33"/>
        <v>8874.9100000000035</v>
      </c>
      <c r="BN260" s="12">
        <f t="shared" si="34"/>
        <v>443</v>
      </c>
      <c r="BO260" s="12">
        <f t="shared" si="35"/>
        <v>0</v>
      </c>
      <c r="BP260" s="12">
        <f t="shared" si="36"/>
        <v>93710.700000000041</v>
      </c>
      <c r="BQ260" s="12">
        <f>MAX(BP$4:BP260)</f>
        <v>99619.5</v>
      </c>
      <c r="BR260" s="8">
        <f t="shared" si="37"/>
        <v>-5.931368858506577E-2</v>
      </c>
      <c r="BS260" s="20">
        <f t="shared" si="38"/>
        <v>0</v>
      </c>
      <c r="BT260" s="20">
        <f t="shared" si="39"/>
        <v>0</v>
      </c>
    </row>
    <row r="261" spans="1:72" x14ac:dyDescent="0.3">
      <c r="A261" s="1">
        <v>42769</v>
      </c>
      <c r="B261" s="1">
        <v>42769</v>
      </c>
      <c r="C261" s="1" t="s">
        <v>45</v>
      </c>
      <c r="D261" s="3">
        <v>1520</v>
      </c>
      <c r="E261" s="3">
        <v>0</v>
      </c>
      <c r="F261" s="3">
        <f>D261+E261</f>
        <v>1520</v>
      </c>
      <c r="G261" s="20">
        <f>B261-A261</f>
        <v>0</v>
      </c>
      <c r="H261" s="3" t="s">
        <v>17</v>
      </c>
      <c r="L261" s="20">
        <f>IF(AND(F261&gt;=L$3,F261&lt;=L$4),0,1)</f>
        <v>1</v>
      </c>
      <c r="M261" s="20" t="s">
        <v>20</v>
      </c>
      <c r="N261" s="20">
        <v>7</v>
      </c>
      <c r="O261" s="20">
        <v>107880</v>
      </c>
      <c r="P261" s="20">
        <f>IF(M261="short",O261,O261+N261)</f>
        <v>107880</v>
      </c>
      <c r="Q261" s="20">
        <f>IF(M261="short",P261+Q$3,P261-Q$3)</f>
        <v>107880</v>
      </c>
      <c r="R261" s="20">
        <v>107970</v>
      </c>
      <c r="S261" s="20">
        <v>107584</v>
      </c>
      <c r="T261" s="19">
        <f>IF(M261="short",((R261-P261)+N261)/10,((P261-R261)+N261)/10)</f>
        <v>9.6999999999999993</v>
      </c>
      <c r="U261" s="19">
        <f>IF(M261="long",((S261-O261)-N261)/10,((O261-S261)-N261)/10)</f>
        <v>28.9</v>
      </c>
      <c r="W261" s="19">
        <f>-T261+(Q$3/10)</f>
        <v>-9.6999999999999993</v>
      </c>
      <c r="X261" s="19">
        <f>U261+(Q$3/10)</f>
        <v>28.9</v>
      </c>
      <c r="Y261" s="7">
        <f>IF(AND(M261="long",R261&lt;Q261),1, )</f>
        <v>0</v>
      </c>
      <c r="Z261" s="7">
        <f>IF(AND(M261="short",R261&gt;Q261),1, )</f>
        <v>1</v>
      </c>
      <c r="AA261" s="7">
        <f>Y261+Z261</f>
        <v>1</v>
      </c>
      <c r="AB261" s="7">
        <f>IF(OR(I261=1,K261=1),0,L261*AA261)</f>
        <v>1</v>
      </c>
      <c r="AC261" s="19">
        <f>IF(W261&lt;=-AC$3,-AC$3,0)</f>
        <v>0</v>
      </c>
      <c r="AD261" s="7">
        <f t="shared" si="30"/>
        <v>0</v>
      </c>
      <c r="AE261" s="19">
        <f>IF(AND(AC261=0,U261&gt;=AE$3-(N261/10)),0,-AC$3*AA261)</f>
        <v>0</v>
      </c>
      <c r="AF261" s="19">
        <f>IF(AND(AC261=0,X261&gt;AF$3),AF$3*AA261,AE261*AA261)</f>
        <v>10</v>
      </c>
      <c r="AG261" s="19">
        <f>AG260+AF261</f>
        <v>294</v>
      </c>
      <c r="AH261" s="7">
        <f>IF(AF261&gt;0,1, )</f>
        <v>1</v>
      </c>
      <c r="AI261" s="19">
        <f>IF(I261=1,AF261,)</f>
        <v>0</v>
      </c>
      <c r="AJ261" s="19">
        <f>IF(K261=1,AF261, )</f>
        <v>0</v>
      </c>
      <c r="AK261" s="19">
        <f>IF(L261=1, ,AF261)</f>
        <v>0</v>
      </c>
      <c r="AL261" s="19">
        <f>AB261*AF261</f>
        <v>10</v>
      </c>
      <c r="AM261" s="19">
        <f>AM260+AL261</f>
        <v>400</v>
      </c>
      <c r="AN261" s="20">
        <f>IF(AL261&gt;0,1, )</f>
        <v>1</v>
      </c>
      <c r="AP261" s="12">
        <f>IF(B261=B260,AP260,AS260*AP$3)</f>
        <v>738.83999999999992</v>
      </c>
      <c r="AQ261" s="12">
        <f>INT(AP261/AQ$3)</f>
        <v>61</v>
      </c>
      <c r="AR261" s="12">
        <f>AL261*AQ261</f>
        <v>610</v>
      </c>
      <c r="AS261" s="12">
        <f>AS260+AR261</f>
        <v>25116</v>
      </c>
      <c r="AT261" s="12">
        <f>MAX(AS$4:AS261)</f>
        <v>25912</v>
      </c>
      <c r="AU261" s="8">
        <f>(AS261-AT261)/AT261</f>
        <v>-3.0719357826489657E-2</v>
      </c>
      <c r="AW261" s="20">
        <v>107969</v>
      </c>
      <c r="AX261" s="20">
        <v>107583</v>
      </c>
      <c r="AY261" s="12">
        <f>IF(M261="long",((Q261-AW261)+N261)/10,((AW261-Q261)+N261)/10)</f>
        <v>9.6</v>
      </c>
      <c r="AZ261" s="20">
        <f>IF(AY261&gt;=(N261/10),1, )</f>
        <v>1</v>
      </c>
      <c r="BA261" s="12">
        <f>IF(AY261&gt;BA$3,BA$3,AY261*AZ261)</f>
        <v>9.6</v>
      </c>
      <c r="BB261" s="12">
        <f>IF(M261="long",((AX261-Q261)-N261)/10*AZ261,((Q261-AX261)-N261)/10*AZ261)</f>
        <v>29</v>
      </c>
      <c r="BC261" s="12">
        <f>IF(AND(BA261&lt;BA$3,BB261&gt;BC$3),BC$3,-BA261)</f>
        <v>20</v>
      </c>
      <c r="BD261" s="12">
        <f>BD260+BC261</f>
        <v>515</v>
      </c>
      <c r="BE261" s="12">
        <f>BC261*I261</f>
        <v>0</v>
      </c>
      <c r="BF261" s="12">
        <f>K261*BC261</f>
        <v>0</v>
      </c>
      <c r="BG261" s="12">
        <f>AB261*BC261</f>
        <v>20</v>
      </c>
      <c r="BH261" s="12">
        <f>BH260+BG261</f>
        <v>703.40000000000009</v>
      </c>
      <c r="BJ261" s="20">
        <f t="shared" si="31"/>
        <v>0</v>
      </c>
      <c r="BK261" s="12">
        <f t="shared" si="32"/>
        <v>0</v>
      </c>
      <c r="BM261" s="12">
        <f t="shared" si="33"/>
        <v>8874.9100000000035</v>
      </c>
      <c r="BN261" s="12">
        <f t="shared" si="34"/>
        <v>443</v>
      </c>
      <c r="BO261" s="12">
        <f t="shared" si="35"/>
        <v>8860</v>
      </c>
      <c r="BP261" s="12">
        <f t="shared" si="36"/>
        <v>102570.70000000004</v>
      </c>
      <c r="BQ261" s="12">
        <f>MAX(BP$4:BP261)</f>
        <v>102570.70000000004</v>
      </c>
      <c r="BR261" s="8">
        <f t="shared" si="37"/>
        <v>0</v>
      </c>
      <c r="BS261" s="20">
        <f t="shared" si="38"/>
        <v>1</v>
      </c>
      <c r="BT261" s="20">
        <f t="shared" si="39"/>
        <v>0</v>
      </c>
    </row>
    <row r="262" spans="1:72" x14ac:dyDescent="0.3">
      <c r="A262" s="1">
        <v>42772</v>
      </c>
      <c r="B262" s="1">
        <v>42772</v>
      </c>
      <c r="C262" s="1" t="s">
        <v>45</v>
      </c>
      <c r="D262" s="3">
        <v>1000</v>
      </c>
      <c r="E262" s="3">
        <v>0</v>
      </c>
      <c r="F262" s="3">
        <f>D262+E262</f>
        <v>1000</v>
      </c>
      <c r="G262" s="20">
        <f>B262-A262</f>
        <v>0</v>
      </c>
      <c r="H262" s="3" t="s">
        <v>17</v>
      </c>
      <c r="I262" s="20">
        <v>1</v>
      </c>
      <c r="J262" s="20">
        <v>15</v>
      </c>
      <c r="L262" s="20">
        <f>IF(AND(F262&gt;=L$3,F262&lt;=L$4),0,1)</f>
        <v>1</v>
      </c>
      <c r="M262" s="20" t="s">
        <v>21</v>
      </c>
      <c r="N262" s="20">
        <v>7</v>
      </c>
      <c r="O262" s="20">
        <v>107410</v>
      </c>
      <c r="P262" s="20">
        <f>IF(M262="short",O262,O262+N262)</f>
        <v>107417</v>
      </c>
      <c r="Q262" s="20">
        <f>IF(M262="short",P262+Q$3,P262-Q$3)</f>
        <v>107417</v>
      </c>
      <c r="R262" s="20">
        <v>107049</v>
      </c>
      <c r="S262" s="20">
        <v>107546</v>
      </c>
      <c r="T262" s="19">
        <f>IF(M262="short",((R262-P262)+N262)/10,((P262-R262)+N262)/10)</f>
        <v>37.5</v>
      </c>
      <c r="U262" s="19">
        <f>IF(M262="long",((S262-O262)-N262)/10,((O262-S262)-N262)/10)</f>
        <v>12.9</v>
      </c>
      <c r="W262" s="19">
        <f>-T262+(Q$3/10)</f>
        <v>-37.5</v>
      </c>
      <c r="X262" s="19">
        <f>U262+(Q$3/10)</f>
        <v>12.9</v>
      </c>
      <c r="Y262" s="7">
        <f>IF(AND(M262="long",R262&lt;Q262),1, )</f>
        <v>1</v>
      </c>
      <c r="Z262" s="7">
        <f>IF(AND(M262="short",R262&gt;Q262),1, )</f>
        <v>0</v>
      </c>
      <c r="AA262" s="7">
        <f>Y262+Z262</f>
        <v>1</v>
      </c>
      <c r="AB262" s="7">
        <f>IF(OR(I262=1,K262=1),0,L262*AA262)</f>
        <v>0</v>
      </c>
      <c r="AC262" s="19">
        <f>IF(W262&lt;=-AC$3,-AC$3,0)</f>
        <v>-12</v>
      </c>
      <c r="AD262" s="7">
        <f t="shared" ref="AD262:AD318" si="40">IF(AND(K262=1,AA262=1),1, )</f>
        <v>0</v>
      </c>
      <c r="AE262" s="19">
        <f>IF(AND(AC262=0,U262&gt;=AE$3-(N262/10)),0,-AC$3*AA262)</f>
        <v>-12</v>
      </c>
      <c r="AF262" s="19">
        <f>IF(AND(AC262=0,X262&gt;AF$3),AF$3*AA262,AE262*AA262)</f>
        <v>-12</v>
      </c>
      <c r="AG262" s="19">
        <f>AG261+AF262</f>
        <v>282</v>
      </c>
      <c r="AH262" s="7">
        <f>IF(AF262&gt;0,1, )</f>
        <v>0</v>
      </c>
      <c r="AI262" s="19">
        <f>IF(I262=1,AF262,)</f>
        <v>-12</v>
      </c>
      <c r="AJ262" s="19">
        <f>IF(K262=1,AF262, )</f>
        <v>0</v>
      </c>
      <c r="AK262" s="19">
        <f>IF(L262=1, ,AF262)</f>
        <v>0</v>
      </c>
      <c r="AL262" s="19">
        <f>AB262*AF262</f>
        <v>0</v>
      </c>
      <c r="AM262" s="19">
        <f>AM261+AL262</f>
        <v>400</v>
      </c>
      <c r="AN262" s="20">
        <f>IF(AL262&gt;0,1, )</f>
        <v>0</v>
      </c>
      <c r="AP262" s="12">
        <f>IF(B262=B261,AP261,AS261*AP$3)</f>
        <v>753.48</v>
      </c>
      <c r="AQ262" s="12">
        <f>INT(AP262/AQ$3)</f>
        <v>62</v>
      </c>
      <c r="AR262" s="12">
        <f>AL262*AQ262</f>
        <v>0</v>
      </c>
      <c r="AS262" s="12">
        <f>AS261+AR262</f>
        <v>25116</v>
      </c>
      <c r="AT262" s="12">
        <f>MAX(AS$4:AS262)</f>
        <v>25912</v>
      </c>
      <c r="AU262" s="8">
        <f>(AS262-AT262)/AT262</f>
        <v>-3.0719357826489657E-2</v>
      </c>
      <c r="AW262" s="20">
        <v>107332</v>
      </c>
      <c r="AX262" s="20">
        <v>107442</v>
      </c>
      <c r="AY262" s="12">
        <f>IF(M262="long",((Q262-AW262)+N262)/10,((AW262-Q262)+N262)/10)</f>
        <v>9.1999999999999993</v>
      </c>
      <c r="AZ262" s="20">
        <f>IF(AY262&gt;=(N262/10),1, )</f>
        <v>1</v>
      </c>
      <c r="BA262" s="12">
        <f>IF(AY262&gt;BA$3,BA$3,AY262*AZ262)</f>
        <v>9.1999999999999993</v>
      </c>
      <c r="BB262" s="12">
        <f>IF(M262="long",((AX262-Q262)-N262)/10*AZ262,((Q262-AX262)-N262)/10*AZ262)</f>
        <v>1.8</v>
      </c>
      <c r="BC262" s="12">
        <f>IF(AND(BA262&lt;BA$3,BB262&gt;BC$3),BC$3,-BA262)</f>
        <v>-9.1999999999999993</v>
      </c>
      <c r="BD262" s="12">
        <f>BD261+BC262</f>
        <v>505.8</v>
      </c>
      <c r="BE262" s="12">
        <f>BC262*I262</f>
        <v>-9.1999999999999993</v>
      </c>
      <c r="BF262" s="12">
        <f>K262*BC262</f>
        <v>0</v>
      </c>
      <c r="BG262" s="12">
        <f>AB262*BC262</f>
        <v>0</v>
      </c>
      <c r="BH262" s="12">
        <f>BH261+BG262</f>
        <v>703.40000000000009</v>
      </c>
      <c r="BJ262" s="20">
        <f t="shared" ref="BJ262:BJ318" si="41">IF(BC262&lt;0,1, )</f>
        <v>1</v>
      </c>
      <c r="BK262" s="12">
        <f t="shared" ref="BK262:BK318" si="42">IF(BC262&lt;0,BC262, )</f>
        <v>-9.1999999999999993</v>
      </c>
      <c r="BM262" s="12">
        <f t="shared" ref="BM262:BM318" si="43">IF(B262=B261,BM261,BP261*BM$3)</f>
        <v>10257.070000000005</v>
      </c>
      <c r="BN262" s="12">
        <f t="shared" ref="BN262:BN318" si="44">INT(BM262/BN$3)</f>
        <v>512</v>
      </c>
      <c r="BO262" s="12">
        <f t="shared" ref="BO262:BO318" si="45">BG262*BN262</f>
        <v>0</v>
      </c>
      <c r="BP262" s="12">
        <f t="shared" ref="BP262:BP318" si="46">BP261+BO262</f>
        <v>102570.70000000004</v>
      </c>
      <c r="BQ262" s="12">
        <f>MAX(BP$4:BP262)</f>
        <v>102570.70000000004</v>
      </c>
      <c r="BR262" s="8">
        <f t="shared" ref="BR262:BR318" si="47">(BP262-BQ262)/BQ262</f>
        <v>0</v>
      </c>
      <c r="BS262" s="20">
        <f t="shared" ref="BS262:BS318" si="48">IF(BO262&gt;0,1, )</f>
        <v>0</v>
      </c>
      <c r="BT262" s="20">
        <f t="shared" ref="BT262:BT318" si="49">IF(BO262&lt;0,BG262, )</f>
        <v>0</v>
      </c>
    </row>
    <row r="263" spans="1:72" x14ac:dyDescent="0.3">
      <c r="A263" s="1">
        <v>42772</v>
      </c>
      <c r="B263" s="1">
        <v>42772</v>
      </c>
      <c r="C263" s="1" t="s">
        <v>45</v>
      </c>
      <c r="D263" s="3">
        <v>1335</v>
      </c>
      <c r="E263" s="3">
        <v>0</v>
      </c>
      <c r="F263" s="3">
        <f>D263+E263</f>
        <v>1335</v>
      </c>
      <c r="G263" s="20">
        <f>B263-A263</f>
        <v>0</v>
      </c>
      <c r="H263" s="3" t="s">
        <v>37</v>
      </c>
      <c r="L263" s="20">
        <f>IF(AND(F263&gt;=L$3,F263&lt;=L$4),0,1)</f>
        <v>1</v>
      </c>
      <c r="M263" s="20" t="s">
        <v>21</v>
      </c>
      <c r="N263" s="20">
        <v>8</v>
      </c>
      <c r="O263" s="20">
        <v>76420</v>
      </c>
      <c r="P263" s="20">
        <f>IF(M263="short",O263,O263+N263)</f>
        <v>76428</v>
      </c>
      <c r="Q263" s="20">
        <f>IF(M263="short",P263+Q$3,P263-Q$3)</f>
        <v>76428</v>
      </c>
      <c r="R263" s="20">
        <v>76287</v>
      </c>
      <c r="S263" s="20">
        <v>76635</v>
      </c>
      <c r="T263" s="19">
        <f>IF(M263="short",((R263-P263)+N263)/10,((P263-R263)+N263)/10)</f>
        <v>14.9</v>
      </c>
      <c r="U263" s="19">
        <f>IF(M263="long",((S263-O263)-N263)/10,((O263-S263)-N263)/10)</f>
        <v>20.7</v>
      </c>
      <c r="W263" s="19">
        <f>-T263+(Q$3/10)</f>
        <v>-14.9</v>
      </c>
      <c r="X263" s="19">
        <f>U263+(Q$3/10)</f>
        <v>20.7</v>
      </c>
      <c r="Y263" s="7">
        <f>IF(AND(M263="long",R263&lt;Q263),1, )</f>
        <v>1</v>
      </c>
      <c r="Z263" s="7">
        <f>IF(AND(M263="short",R263&gt;Q263),1, )</f>
        <v>0</v>
      </c>
      <c r="AA263" s="7">
        <f>Y263+Z263</f>
        <v>1</v>
      </c>
      <c r="AB263" s="7">
        <f>IF(OR(I263=1,K263=1),0,L263*AA263)</f>
        <v>1</v>
      </c>
      <c r="AC263" s="19">
        <f>IF(W263&lt;=-AC$3,-AC$3,0)</f>
        <v>-12</v>
      </c>
      <c r="AD263" s="7">
        <f t="shared" si="40"/>
        <v>0</v>
      </c>
      <c r="AE263" s="19">
        <f>IF(AND(AC263=0,U263&gt;=AE$3-(N263/10)),0,-AC$3*AA263)</f>
        <v>-12</v>
      </c>
      <c r="AF263" s="19">
        <f>IF(AND(AC263=0,X263&gt;AF$3),AF$3*AA263,AE263*AA263)</f>
        <v>-12</v>
      </c>
      <c r="AG263" s="19">
        <f>AG262+AF263</f>
        <v>270</v>
      </c>
      <c r="AH263" s="7">
        <f>IF(AF263&gt;0,1, )</f>
        <v>0</v>
      </c>
      <c r="AI263" s="19">
        <f>IF(I263=1,AF263,)</f>
        <v>0</v>
      </c>
      <c r="AJ263" s="19">
        <f>IF(K263=1,AF263, )</f>
        <v>0</v>
      </c>
      <c r="AK263" s="19">
        <f>IF(L263=1, ,AF263)</f>
        <v>0</v>
      </c>
      <c r="AL263" s="19">
        <f>AB263*AF263</f>
        <v>-12</v>
      </c>
      <c r="AM263" s="19">
        <f>AM262+AL263</f>
        <v>388</v>
      </c>
      <c r="AN263" s="20">
        <f>IF(AL263&gt;0,1, )</f>
        <v>0</v>
      </c>
      <c r="AP263" s="12">
        <f>IF(B263=B262,AP262,AS262*AP$3)</f>
        <v>753.48</v>
      </c>
      <c r="AQ263" s="12">
        <f>INT(AP263/AQ$3)</f>
        <v>62</v>
      </c>
      <c r="AR263" s="12">
        <f>AL263*AQ263</f>
        <v>-744</v>
      </c>
      <c r="AS263" s="12">
        <f>AS262+AR263</f>
        <v>24372</v>
      </c>
      <c r="AT263" s="12">
        <f>MAX(AS$4:AS263)</f>
        <v>25912</v>
      </c>
      <c r="AU263" s="8">
        <f>(AS263-AT263)/AT263</f>
        <v>-5.9431923433158382E-2</v>
      </c>
      <c r="AW263" s="20">
        <v>76387</v>
      </c>
      <c r="AX263" s="20">
        <v>76515</v>
      </c>
      <c r="AY263" s="12">
        <f>IF(M263="long",((Q263-AW263)+N263)/10,((AW263-Q263)+N263)/10)</f>
        <v>4.9000000000000004</v>
      </c>
      <c r="AZ263" s="20">
        <f>IF(AY263&gt;=(N263/10),1, )</f>
        <v>1</v>
      </c>
      <c r="BA263" s="12">
        <f>IF(AY263&gt;BA$3,BA$3,AY263*AZ263)</f>
        <v>4.9000000000000004</v>
      </c>
      <c r="BB263" s="12">
        <f>IF(M263="long",((AX263-Q263)-N263)/10*AZ263,((Q263-AX263)-N263)/10*AZ263)</f>
        <v>7.9</v>
      </c>
      <c r="BC263" s="12">
        <f>IF(AND(BA263&lt;BA$3,BB263&gt;BC$3),BC$3,-BA263)</f>
        <v>-4.9000000000000004</v>
      </c>
      <c r="BD263" s="12">
        <f>BD262+BC263</f>
        <v>500.90000000000003</v>
      </c>
      <c r="BE263" s="12">
        <f>BC263*I263</f>
        <v>0</v>
      </c>
      <c r="BF263" s="12">
        <f>K263*BC263</f>
        <v>0</v>
      </c>
      <c r="BG263" s="12">
        <f>AB263*BC263</f>
        <v>-4.9000000000000004</v>
      </c>
      <c r="BH263" s="12">
        <f>BH262+BG263</f>
        <v>698.50000000000011</v>
      </c>
      <c r="BJ263" s="20">
        <f t="shared" si="41"/>
        <v>1</v>
      </c>
      <c r="BK263" s="12">
        <f t="shared" si="42"/>
        <v>-4.9000000000000004</v>
      </c>
      <c r="BM263" s="12">
        <f t="shared" si="43"/>
        <v>10257.070000000005</v>
      </c>
      <c r="BN263" s="12">
        <f t="shared" si="44"/>
        <v>512</v>
      </c>
      <c r="BO263" s="12">
        <f t="shared" si="45"/>
        <v>-2508.8000000000002</v>
      </c>
      <c r="BP263" s="12">
        <f t="shared" si="46"/>
        <v>100061.90000000004</v>
      </c>
      <c r="BQ263" s="12">
        <f>MAX(BP$4:BP263)</f>
        <v>102570.70000000004</v>
      </c>
      <c r="BR263" s="8">
        <f t="shared" si="47"/>
        <v>-2.4459226660245099E-2</v>
      </c>
      <c r="BS263" s="20">
        <f t="shared" si="48"/>
        <v>0</v>
      </c>
      <c r="BT263" s="20">
        <f t="shared" si="49"/>
        <v>-4.9000000000000004</v>
      </c>
    </row>
    <row r="264" spans="1:72" x14ac:dyDescent="0.3">
      <c r="A264" s="1">
        <v>42772</v>
      </c>
      <c r="B264" s="1">
        <v>42773</v>
      </c>
      <c r="C264" s="1" t="s">
        <v>45</v>
      </c>
      <c r="D264" s="3">
        <v>805</v>
      </c>
      <c r="E264" s="3">
        <v>0</v>
      </c>
      <c r="F264" s="3">
        <f>D264+E264</f>
        <v>805</v>
      </c>
      <c r="G264" s="20">
        <f>B264-A264</f>
        <v>1</v>
      </c>
      <c r="H264" s="3" t="s">
        <v>43</v>
      </c>
      <c r="L264" s="20">
        <f>IF(AND(F264&gt;=L$3,F264&lt;=L$4),0,1)</f>
        <v>1</v>
      </c>
      <c r="M264" s="20" t="s">
        <v>20</v>
      </c>
      <c r="N264" s="20">
        <v>20</v>
      </c>
      <c r="O264" s="20">
        <v>131560</v>
      </c>
      <c r="P264" s="20">
        <f>IF(M264="short",O264,O264+N264)</f>
        <v>131560</v>
      </c>
      <c r="Q264" s="20">
        <f>IF(M264="short",P264+Q$3,P264-Q$3)</f>
        <v>131560</v>
      </c>
      <c r="R264" s="20">
        <v>132114</v>
      </c>
      <c r="S264" s="20">
        <v>130933</v>
      </c>
      <c r="T264" s="19">
        <f>IF(M264="short",((R264-P264)+N264)/10,((P264-R264)+N264)/10)</f>
        <v>57.4</v>
      </c>
      <c r="U264" s="19">
        <f>IF(M264="long",((S264-O264)-N264)/10,((O264-S264)-N264)/10)</f>
        <v>60.7</v>
      </c>
      <c r="W264" s="19">
        <f>-T264+(Q$3/10)</f>
        <v>-57.4</v>
      </c>
      <c r="X264" s="19">
        <f>U264+(Q$3/10)</f>
        <v>60.7</v>
      </c>
      <c r="Y264" s="7">
        <f>IF(AND(M264="long",R264&lt;Q264),1, )</f>
        <v>0</v>
      </c>
      <c r="Z264" s="7">
        <f>IF(AND(M264="short",R264&gt;Q264),1, )</f>
        <v>1</v>
      </c>
      <c r="AA264" s="7">
        <f>Y264+Z264</f>
        <v>1</v>
      </c>
      <c r="AB264" s="7">
        <f>IF(OR(I264=1,K264=1),0,L264*AA264)</f>
        <v>1</v>
      </c>
      <c r="AC264" s="19">
        <f>IF(W264&lt;=-AC$3,-AC$3,0)</f>
        <v>-12</v>
      </c>
      <c r="AD264" s="7">
        <f t="shared" si="40"/>
        <v>0</v>
      </c>
      <c r="AE264" s="19">
        <f>IF(AND(AC264=0,U264&gt;=AE$3-(N264/10)),0,-AC$3*AA264)</f>
        <v>-12</v>
      </c>
      <c r="AF264" s="19">
        <f>IF(AND(AC264=0,X264&gt;AF$3),AF$3*AA264,AE264*AA264)</f>
        <v>-12</v>
      </c>
      <c r="AG264" s="19">
        <f>AG263+AF264</f>
        <v>258</v>
      </c>
      <c r="AH264" s="7">
        <f>IF(AF264&gt;0,1, )</f>
        <v>0</v>
      </c>
      <c r="AI264" s="19">
        <f>IF(I264=1,AF264,)</f>
        <v>0</v>
      </c>
      <c r="AJ264" s="19">
        <f>IF(K264=1,AF264, )</f>
        <v>0</v>
      </c>
      <c r="AK264" s="19">
        <f>IF(L264=1, ,AF264)</f>
        <v>0</v>
      </c>
      <c r="AL264" s="19">
        <f>AB264*AF264</f>
        <v>-12</v>
      </c>
      <c r="AM264" s="19">
        <f>AM263+AL264</f>
        <v>376</v>
      </c>
      <c r="AN264" s="20">
        <f>IF(AL264&gt;0,1, )</f>
        <v>0</v>
      </c>
      <c r="AP264" s="12">
        <f>IF(B264=B263,AP263,AS263*AP$3)</f>
        <v>731.16</v>
      </c>
      <c r="AQ264" s="12">
        <f>INT(AP264/AQ$3)</f>
        <v>60</v>
      </c>
      <c r="AR264" s="12">
        <f>AL264*AQ264</f>
        <v>-720</v>
      </c>
      <c r="AS264" s="12">
        <f>AS263+AR264</f>
        <v>23652</v>
      </c>
      <c r="AT264" s="12">
        <f>MAX(AS$4:AS264)</f>
        <v>25912</v>
      </c>
      <c r="AU264" s="8">
        <f>(AS264-AT264)/AT264</f>
        <v>-8.7218277246063597E-2</v>
      </c>
      <c r="AW264" s="20">
        <v>132113</v>
      </c>
      <c r="AX264" s="20">
        <v>131376</v>
      </c>
      <c r="AY264" s="12">
        <f>IF(M264="long",((Q264-AW264)+N264)/10,((AW264-Q264)+N264)/10)</f>
        <v>57.3</v>
      </c>
      <c r="AZ264" s="20">
        <f>IF(AY264&gt;=(N264/10),1, )</f>
        <v>1</v>
      </c>
      <c r="BA264" s="12">
        <f>IF(AY264&gt;BA$3,BA$3,AY264*AZ264)</f>
        <v>20</v>
      </c>
      <c r="BB264" s="12">
        <f>IF(M264="long",((AX264-Q264)-N264)/10*AZ264,((Q264-AX264)-N264)/10*AZ264)</f>
        <v>16.399999999999999</v>
      </c>
      <c r="BC264" s="12">
        <f>IF(AND(BA264&lt;BA$3,BB264&gt;BC$3),BC$3,-BA264)</f>
        <v>-20</v>
      </c>
      <c r="BD264" s="12">
        <f>BD263+BC264</f>
        <v>480.90000000000003</v>
      </c>
      <c r="BE264" s="12">
        <f>BC264*I264</f>
        <v>0</v>
      </c>
      <c r="BF264" s="12">
        <f>K264*BC264</f>
        <v>0</v>
      </c>
      <c r="BG264" s="12">
        <f>AB264*BC264</f>
        <v>-20</v>
      </c>
      <c r="BH264" s="12">
        <f>BH263+BG264</f>
        <v>678.50000000000011</v>
      </c>
      <c r="BJ264" s="20">
        <f t="shared" si="41"/>
        <v>1</v>
      </c>
      <c r="BK264" s="12">
        <f t="shared" si="42"/>
        <v>-20</v>
      </c>
      <c r="BM264" s="12">
        <f t="shared" si="43"/>
        <v>10006.190000000004</v>
      </c>
      <c r="BN264" s="12">
        <f t="shared" si="44"/>
        <v>500</v>
      </c>
      <c r="BO264" s="12">
        <f t="shared" si="45"/>
        <v>-10000</v>
      </c>
      <c r="BP264" s="12">
        <f t="shared" si="46"/>
        <v>90061.900000000038</v>
      </c>
      <c r="BQ264" s="12">
        <f>MAX(BP$4:BP264)</f>
        <v>102570.70000000004</v>
      </c>
      <c r="BR264" s="8">
        <f t="shared" si="47"/>
        <v>-0.12195295537614541</v>
      </c>
      <c r="BS264" s="20">
        <f t="shared" si="48"/>
        <v>0</v>
      </c>
      <c r="BT264" s="20">
        <f t="shared" si="49"/>
        <v>-20</v>
      </c>
    </row>
    <row r="265" spans="1:72" x14ac:dyDescent="0.3">
      <c r="A265" s="1">
        <v>42773</v>
      </c>
      <c r="B265" s="1">
        <v>42773</v>
      </c>
      <c r="C265" s="1" t="s">
        <v>45</v>
      </c>
      <c r="D265" s="3">
        <v>950</v>
      </c>
      <c r="E265" s="3">
        <v>0</v>
      </c>
      <c r="F265" s="3">
        <f>D265+E265</f>
        <v>950</v>
      </c>
      <c r="G265" s="20">
        <f>B265-A265</f>
        <v>0</v>
      </c>
      <c r="H265" s="3" t="s">
        <v>38</v>
      </c>
      <c r="L265" s="20">
        <f>IF(AND(F265&gt;=L$3,F265&lt;=L$4),0,1)</f>
        <v>1</v>
      </c>
      <c r="M265" s="20" t="s">
        <v>20</v>
      </c>
      <c r="N265" s="20">
        <v>7</v>
      </c>
      <c r="O265" s="20">
        <v>112360</v>
      </c>
      <c r="P265" s="20">
        <f>IF(M265="short",O265,O265+N265)</f>
        <v>112360</v>
      </c>
      <c r="Q265" s="20">
        <f>IF(M265="short",P265+Q$3,P265-Q$3)</f>
        <v>112360</v>
      </c>
      <c r="R265" s="20">
        <v>112411</v>
      </c>
      <c r="S265" s="20">
        <v>112237</v>
      </c>
      <c r="T265" s="19">
        <f>IF(M265="short",((R265-P265)+N265)/10,((P265-R265)+N265)/10)</f>
        <v>5.8</v>
      </c>
      <c r="U265" s="19">
        <f>IF(M265="long",((S265-O265)-N265)/10,((O265-S265)-N265)/10)</f>
        <v>11.6</v>
      </c>
      <c r="W265" s="19">
        <f>-T265+(Q$3/10)</f>
        <v>-5.8</v>
      </c>
      <c r="X265" s="19">
        <f>U265+(Q$3/10)</f>
        <v>11.6</v>
      </c>
      <c r="Y265" s="7">
        <f>IF(AND(M265="long",R265&lt;Q265),1, )</f>
        <v>0</v>
      </c>
      <c r="Z265" s="7">
        <f>IF(AND(M265="short",R265&gt;Q265),1, )</f>
        <v>1</v>
      </c>
      <c r="AA265" s="7">
        <f>Y265+Z265</f>
        <v>1</v>
      </c>
      <c r="AB265" s="7">
        <f>IF(OR(I265=1,K265=1),0,L265*AA265)</f>
        <v>1</v>
      </c>
      <c r="AC265" s="19">
        <f>IF(W265&lt;=-AC$3,-AC$3,0)</f>
        <v>0</v>
      </c>
      <c r="AD265" s="7">
        <f t="shared" si="40"/>
        <v>0</v>
      </c>
      <c r="AE265" s="19">
        <f>IF(AND(AC265=0,U265&gt;=AE$3-(N265/10)),0,-AC$3*AA265)</f>
        <v>-12</v>
      </c>
      <c r="AF265" s="19">
        <f>IF(AND(AC265=0,X265&gt;AF$3),AF$3*AA265,AE265*AA265)</f>
        <v>10</v>
      </c>
      <c r="AG265" s="19">
        <f>AG264+AF265</f>
        <v>268</v>
      </c>
      <c r="AH265" s="7">
        <f>IF(AF265&gt;0,1, )</f>
        <v>1</v>
      </c>
      <c r="AI265" s="19">
        <f>IF(I265=1,AF265,)</f>
        <v>0</v>
      </c>
      <c r="AJ265" s="19">
        <f>IF(K265=1,AF265, )</f>
        <v>0</v>
      </c>
      <c r="AK265" s="19">
        <f>IF(L265=1, ,AF265)</f>
        <v>0</v>
      </c>
      <c r="AL265" s="19">
        <f>AB265*AF265</f>
        <v>10</v>
      </c>
      <c r="AM265" s="19">
        <f>AM264+AL265</f>
        <v>386</v>
      </c>
      <c r="AN265" s="20">
        <f>IF(AL265&gt;0,1, )</f>
        <v>1</v>
      </c>
      <c r="AP265" s="12">
        <f>IF(B265=B264,AP264,AS264*AP$3)</f>
        <v>731.16</v>
      </c>
      <c r="AQ265" s="12">
        <f>INT(AP265/AQ$3)</f>
        <v>60</v>
      </c>
      <c r="AR265" s="12">
        <f>AL265*AQ265</f>
        <v>600</v>
      </c>
      <c r="AS265" s="12">
        <f>AS264+AR265</f>
        <v>24252</v>
      </c>
      <c r="AT265" s="12">
        <f>MAX(AS$4:AS265)</f>
        <v>25912</v>
      </c>
      <c r="AU265" s="8">
        <f>(AS265-AT265)/AT265</f>
        <v>-6.4062982401975915E-2</v>
      </c>
      <c r="AW265" s="20">
        <v>112411</v>
      </c>
      <c r="AX265" s="20">
        <v>112237</v>
      </c>
      <c r="AY265" s="12">
        <f>IF(M265="long",((Q265-AW265)+N265)/10,((AW265-Q265)+N265)/10)</f>
        <v>5.8</v>
      </c>
      <c r="AZ265" s="20">
        <f>IF(AY265&gt;=(N265/10),1, )</f>
        <v>1</v>
      </c>
      <c r="BA265" s="12">
        <f>IF(AY265&gt;BA$3,BA$3,AY265*AZ265)</f>
        <v>5.8</v>
      </c>
      <c r="BB265" s="12">
        <f>IF(M265="long",((AX265-Q265)-N265)/10*AZ265,((Q265-AX265)-N265)/10*AZ265)</f>
        <v>11.6</v>
      </c>
      <c r="BC265" s="12">
        <f>IF(AND(BA265&lt;BA$3,BB265&gt;BC$3),BC$3,-BA265)</f>
        <v>-5.8</v>
      </c>
      <c r="BD265" s="12">
        <f>BD264+BC265</f>
        <v>475.1</v>
      </c>
      <c r="BE265" s="12">
        <f>BC265*I265</f>
        <v>0</v>
      </c>
      <c r="BF265" s="12">
        <f>K265*BC265</f>
        <v>0</v>
      </c>
      <c r="BG265" s="12">
        <f>AB265*BC265</f>
        <v>-5.8</v>
      </c>
      <c r="BH265" s="12">
        <f>BH264+BG265</f>
        <v>672.70000000000016</v>
      </c>
      <c r="BJ265" s="20">
        <f t="shared" si="41"/>
        <v>1</v>
      </c>
      <c r="BK265" s="12">
        <f t="shared" si="42"/>
        <v>-5.8</v>
      </c>
      <c r="BM265" s="12">
        <f t="shared" si="43"/>
        <v>10006.190000000004</v>
      </c>
      <c r="BN265" s="12">
        <f t="shared" si="44"/>
        <v>500</v>
      </c>
      <c r="BO265" s="12">
        <f t="shared" si="45"/>
        <v>-2900</v>
      </c>
      <c r="BP265" s="12">
        <f t="shared" si="46"/>
        <v>87161.900000000038</v>
      </c>
      <c r="BQ265" s="12">
        <f>MAX(BP$4:BP265)</f>
        <v>102570.70000000004</v>
      </c>
      <c r="BR265" s="8">
        <f t="shared" si="47"/>
        <v>-0.15022613670375651</v>
      </c>
      <c r="BS265" s="20">
        <f t="shared" si="48"/>
        <v>0</v>
      </c>
      <c r="BT265" s="20">
        <f t="shared" si="49"/>
        <v>-5.8</v>
      </c>
    </row>
    <row r="266" spans="1:72" x14ac:dyDescent="0.3">
      <c r="A266" s="1">
        <v>42774</v>
      </c>
      <c r="B266" s="1">
        <v>42774</v>
      </c>
      <c r="C266" s="1" t="s">
        <v>45</v>
      </c>
      <c r="D266" s="3">
        <v>830</v>
      </c>
      <c r="E266" s="3">
        <v>0</v>
      </c>
      <c r="F266" s="3">
        <f>D266+E266</f>
        <v>830</v>
      </c>
      <c r="G266" s="20">
        <f>B266-A266</f>
        <v>0</v>
      </c>
      <c r="H266" s="3" t="s">
        <v>43</v>
      </c>
      <c r="L266" s="20">
        <f>IF(AND(F266&gt;=L$3,F266&lt;=L$4),0,1)</f>
        <v>1</v>
      </c>
      <c r="M266" s="20" t="s">
        <v>21</v>
      </c>
      <c r="N266" s="20">
        <v>20</v>
      </c>
      <c r="O266" s="20">
        <v>131640</v>
      </c>
      <c r="P266" s="20">
        <f>IF(M266="short",O266,O266+N266)</f>
        <v>131660</v>
      </c>
      <c r="Q266" s="20">
        <f>IF(M266="short",P266+Q$3,P266-Q$3)</f>
        <v>131660</v>
      </c>
      <c r="R266" s="20">
        <v>131570</v>
      </c>
      <c r="S266" s="20">
        <v>131664</v>
      </c>
      <c r="T266" s="19">
        <f>IF(M266="short",((R266-P266)+N266)/10,((P266-R266)+N266)/10)</f>
        <v>11</v>
      </c>
      <c r="U266" s="19">
        <f>IF(M266="long",((S266-O266)-N266)/10,((O266-S266)-N266)/10)</f>
        <v>0.4</v>
      </c>
      <c r="W266" s="19">
        <f>-T266+(Q$3/10)</f>
        <v>-11</v>
      </c>
      <c r="X266" s="19">
        <f>U266+(Q$3/10)</f>
        <v>0.4</v>
      </c>
      <c r="Y266" s="7">
        <f>IF(AND(M266="long",R266&lt;Q266),1, )</f>
        <v>1</v>
      </c>
      <c r="Z266" s="7">
        <f>IF(AND(M266="short",R266&gt;Q266),1, )</f>
        <v>0</v>
      </c>
      <c r="AA266" s="7">
        <f>Y266+Z266</f>
        <v>1</v>
      </c>
      <c r="AB266" s="7">
        <f>IF(OR(I266=1,K266=1),0,L266*AA266)</f>
        <v>1</v>
      </c>
      <c r="AC266" s="19">
        <f>IF(W266&lt;=-AC$3,-AC$3,0)</f>
        <v>0</v>
      </c>
      <c r="AD266" s="7">
        <f t="shared" si="40"/>
        <v>0</v>
      </c>
      <c r="AE266" s="19">
        <f>IF(AND(AC266=0,U266&gt;=AE$3-(N266/10)),0,-AC$3*AA266)</f>
        <v>-12</v>
      </c>
      <c r="AF266" s="19">
        <f>IF(AND(AC266=0,X266&gt;AF$3),AF$3*AA266,AE266*AA266)</f>
        <v>-12</v>
      </c>
      <c r="AG266" s="19">
        <f>AG265+AF266</f>
        <v>256</v>
      </c>
      <c r="AH266" s="7">
        <f>IF(AF266&gt;0,1, )</f>
        <v>0</v>
      </c>
      <c r="AI266" s="19">
        <f>IF(I266=1,AF266,)</f>
        <v>0</v>
      </c>
      <c r="AJ266" s="19">
        <f>IF(K266=1,AF266, )</f>
        <v>0</v>
      </c>
      <c r="AK266" s="19">
        <f>IF(L266=1, ,AF266)</f>
        <v>0</v>
      </c>
      <c r="AL266" s="19">
        <f>AB266*AF266</f>
        <v>-12</v>
      </c>
      <c r="AM266" s="19">
        <f>AM265+AL266</f>
        <v>374</v>
      </c>
      <c r="AN266" s="20">
        <f>IF(AL266&gt;0,1, )</f>
        <v>0</v>
      </c>
      <c r="AP266" s="12">
        <f>IF(B266=B265,AP265,AS265*AP$3)</f>
        <v>727.56</v>
      </c>
      <c r="AQ266" s="12">
        <f>INT(AP266/AQ$3)</f>
        <v>60</v>
      </c>
      <c r="AR266" s="12">
        <f>AL266*AQ266</f>
        <v>-720</v>
      </c>
      <c r="AS266" s="12">
        <f>AS265+AR266</f>
        <v>23532</v>
      </c>
      <c r="AT266" s="12">
        <f>MAX(AS$4:AS266)</f>
        <v>25912</v>
      </c>
      <c r="AU266" s="8">
        <f>(AS266-AT266)/AT266</f>
        <v>-9.184933621488113E-2</v>
      </c>
      <c r="AW266" s="20">
        <v>131571</v>
      </c>
      <c r="AX266" s="20">
        <v>131666</v>
      </c>
      <c r="AY266" s="12">
        <f>IF(M266="long",((Q266-AW266)+N266)/10,((AW266-Q266)+N266)/10)</f>
        <v>10.9</v>
      </c>
      <c r="AZ266" s="20">
        <f>IF(AY266&gt;=(N266/10),1, )</f>
        <v>1</v>
      </c>
      <c r="BA266" s="12">
        <f>IF(AY266&gt;BA$3,BA$3,AY266*AZ266)</f>
        <v>10.9</v>
      </c>
      <c r="BB266" s="12">
        <f>IF(M266="long",((AX266-Q266)-N266)/10*AZ266,((Q266-AX266)-N266)/10*AZ266)</f>
        <v>-1.4</v>
      </c>
      <c r="BC266" s="12">
        <f>IF(AND(BA266&lt;BA$3,BB266&gt;BC$3),BC$3,-BA266)</f>
        <v>-10.9</v>
      </c>
      <c r="BD266" s="12">
        <f>BD265+BC266</f>
        <v>464.20000000000005</v>
      </c>
      <c r="BE266" s="12">
        <f>BC266*I266</f>
        <v>0</v>
      </c>
      <c r="BF266" s="12">
        <f>K266*BC266</f>
        <v>0</v>
      </c>
      <c r="BG266" s="12">
        <f>AB266*BC266</f>
        <v>-10.9</v>
      </c>
      <c r="BH266" s="12">
        <f>BH265+BG266</f>
        <v>661.80000000000018</v>
      </c>
      <c r="BJ266" s="20">
        <f t="shared" si="41"/>
        <v>1</v>
      </c>
      <c r="BK266" s="12">
        <f t="shared" si="42"/>
        <v>-10.9</v>
      </c>
      <c r="BM266" s="12">
        <f t="shared" si="43"/>
        <v>8716.1900000000041</v>
      </c>
      <c r="BN266" s="12">
        <f t="shared" si="44"/>
        <v>435</v>
      </c>
      <c r="BO266" s="12">
        <f t="shared" si="45"/>
        <v>-4741.5</v>
      </c>
      <c r="BP266" s="12">
        <f t="shared" si="46"/>
        <v>82420.400000000038</v>
      </c>
      <c r="BQ266" s="12">
        <f>MAX(BP$4:BP266)</f>
        <v>102570.70000000004</v>
      </c>
      <c r="BR266" s="8">
        <f t="shared" si="47"/>
        <v>-0.19645278817440062</v>
      </c>
      <c r="BS266" s="20">
        <f t="shared" si="48"/>
        <v>0</v>
      </c>
      <c r="BT266" s="20">
        <f t="shared" si="49"/>
        <v>-10.9</v>
      </c>
    </row>
    <row r="267" spans="1:72" x14ac:dyDescent="0.3">
      <c r="A267" s="1">
        <v>42774</v>
      </c>
      <c r="B267" s="1">
        <v>42774</v>
      </c>
      <c r="C267" s="1" t="s">
        <v>45</v>
      </c>
      <c r="D267" s="3">
        <v>1315</v>
      </c>
      <c r="E267" s="3">
        <v>0</v>
      </c>
      <c r="F267" s="3">
        <f>D267+E267</f>
        <v>1315</v>
      </c>
      <c r="G267" s="20">
        <f>B267-A267</f>
        <v>0</v>
      </c>
      <c r="H267" s="3" t="s">
        <v>38</v>
      </c>
      <c r="L267" s="20">
        <f>IF(AND(F267&gt;=L$3,F267&lt;=L$4),0,1)</f>
        <v>1</v>
      </c>
      <c r="M267" s="20" t="s">
        <v>21</v>
      </c>
      <c r="N267" s="20">
        <v>7</v>
      </c>
      <c r="O267" s="20">
        <v>111920</v>
      </c>
      <c r="P267" s="20">
        <f>IF(M267="short",O267,O267+N267)</f>
        <v>111927</v>
      </c>
      <c r="Q267" s="20">
        <f>IF(M267="short",P267+Q$3,P267-Q$3)</f>
        <v>111927</v>
      </c>
      <c r="R267" s="20">
        <v>111892</v>
      </c>
      <c r="S267" s="20">
        <v>112033</v>
      </c>
      <c r="T267" s="19">
        <f>IF(M267="short",((R267-P267)+N267)/10,((P267-R267)+N267)/10)</f>
        <v>4.2</v>
      </c>
      <c r="U267" s="19">
        <f>IF(M267="long",((S267-O267)-N267)/10,((O267-S267)-N267)/10)</f>
        <v>10.6</v>
      </c>
      <c r="W267" s="19">
        <f>-T267+(Q$3/10)</f>
        <v>-4.2</v>
      </c>
      <c r="X267" s="19">
        <f>U267+(Q$3/10)</f>
        <v>10.6</v>
      </c>
      <c r="Y267" s="7">
        <f>IF(AND(M267="long",R267&lt;Q267),1, )</f>
        <v>1</v>
      </c>
      <c r="Z267" s="7">
        <f>IF(AND(M267="short",R267&gt;Q267),1, )</f>
        <v>0</v>
      </c>
      <c r="AA267" s="7">
        <f>Y267+Z267</f>
        <v>1</v>
      </c>
      <c r="AB267" s="7">
        <f>IF(OR(I267=1,K267=1),0,L267*AA267)</f>
        <v>1</v>
      </c>
      <c r="AC267" s="19">
        <f>IF(W267&lt;=-AC$3,-AC$3,0)</f>
        <v>0</v>
      </c>
      <c r="AD267" s="7">
        <f t="shared" si="40"/>
        <v>0</v>
      </c>
      <c r="AE267" s="19">
        <f>IF(AND(AC267=0,U267&gt;=AE$3-(N267/10)),0,-AC$3*AA267)</f>
        <v>-12</v>
      </c>
      <c r="AF267" s="19">
        <f>IF(AND(AC267=0,X267&gt;AF$3),AF$3*AA267,AE267*AA267)</f>
        <v>10</v>
      </c>
      <c r="AG267" s="19">
        <f>AG266+AF267</f>
        <v>266</v>
      </c>
      <c r="AH267" s="7">
        <f>IF(AF267&gt;0,1, )</f>
        <v>1</v>
      </c>
      <c r="AI267" s="19">
        <f>IF(I267=1,AF267,)</f>
        <v>0</v>
      </c>
      <c r="AJ267" s="19">
        <f>IF(K267=1,AF267, )</f>
        <v>0</v>
      </c>
      <c r="AK267" s="19">
        <f>IF(L267=1, ,AF267)</f>
        <v>0</v>
      </c>
      <c r="AL267" s="19">
        <f>AB267*AF267</f>
        <v>10</v>
      </c>
      <c r="AM267" s="19">
        <f>AM266+AL267</f>
        <v>384</v>
      </c>
      <c r="AN267" s="20">
        <f>IF(AL267&gt;0,1, )</f>
        <v>1</v>
      </c>
      <c r="AP267" s="12">
        <f>IF(B267=B266,AP266,AS266*AP$3)</f>
        <v>727.56</v>
      </c>
      <c r="AQ267" s="12">
        <f>INT(AP267/AQ$3)</f>
        <v>60</v>
      </c>
      <c r="AR267" s="12">
        <f>AL267*AQ267</f>
        <v>600</v>
      </c>
      <c r="AS267" s="12">
        <f>AS266+AR267</f>
        <v>24132</v>
      </c>
      <c r="AT267" s="12">
        <f>MAX(AS$4:AS267)</f>
        <v>25912</v>
      </c>
      <c r="AU267" s="8">
        <f>(AS267-AT267)/AT267</f>
        <v>-6.8694041370793449E-2</v>
      </c>
      <c r="AW267" s="20">
        <v>111892</v>
      </c>
      <c r="AX267" s="20">
        <v>111982</v>
      </c>
      <c r="AY267" s="12">
        <f>IF(M267="long",((Q267-AW267)+N267)/10,((AW267-Q267)+N267)/10)</f>
        <v>4.2</v>
      </c>
      <c r="AZ267" s="20">
        <f>IF(AY267&gt;=(N267/10),1, )</f>
        <v>1</v>
      </c>
      <c r="BA267" s="12">
        <f>IF(AY267&gt;BA$3,BA$3,AY267*AZ267)</f>
        <v>4.2</v>
      </c>
      <c r="BB267" s="12">
        <f>IF(M267="long",((AX267-Q267)-N267)/10*AZ267,((Q267-AX267)-N267)/10*AZ267)</f>
        <v>4.8</v>
      </c>
      <c r="BC267" s="12">
        <f>IF(AND(BA267&lt;BA$3,BB267&gt;BC$3),BC$3,-BA267)</f>
        <v>-4.2</v>
      </c>
      <c r="BD267" s="12">
        <f>BD266+BC267</f>
        <v>460.00000000000006</v>
      </c>
      <c r="BE267" s="12">
        <f>BC267*I267</f>
        <v>0</v>
      </c>
      <c r="BF267" s="12">
        <f>K267*BC267</f>
        <v>0</v>
      </c>
      <c r="BG267" s="12">
        <f>AB267*BC267</f>
        <v>-4.2</v>
      </c>
      <c r="BH267" s="12">
        <f>BH266+BG267</f>
        <v>657.60000000000014</v>
      </c>
      <c r="BJ267" s="20">
        <f t="shared" si="41"/>
        <v>1</v>
      </c>
      <c r="BK267" s="12">
        <f t="shared" si="42"/>
        <v>-4.2</v>
      </c>
      <c r="BM267" s="12">
        <f t="shared" si="43"/>
        <v>8716.1900000000041</v>
      </c>
      <c r="BN267" s="12">
        <f t="shared" si="44"/>
        <v>435</v>
      </c>
      <c r="BO267" s="12">
        <f t="shared" si="45"/>
        <v>-1827</v>
      </c>
      <c r="BP267" s="12">
        <f t="shared" si="46"/>
        <v>80593.400000000038</v>
      </c>
      <c r="BQ267" s="12">
        <f>MAX(BP$4:BP267)</f>
        <v>102570.70000000004</v>
      </c>
      <c r="BR267" s="8">
        <f t="shared" si="47"/>
        <v>-0.21426489241079563</v>
      </c>
      <c r="BS267" s="20">
        <f t="shared" si="48"/>
        <v>0</v>
      </c>
      <c r="BT267" s="20">
        <f t="shared" si="49"/>
        <v>-4.2</v>
      </c>
    </row>
    <row r="268" spans="1:72" x14ac:dyDescent="0.3">
      <c r="A268" s="1">
        <v>42774</v>
      </c>
      <c r="B268" s="1">
        <v>42774</v>
      </c>
      <c r="C268" s="1" t="s">
        <v>45</v>
      </c>
      <c r="D268" s="3">
        <v>1445</v>
      </c>
      <c r="E268" s="3">
        <v>0</v>
      </c>
      <c r="F268" s="3">
        <f>D268+E268</f>
        <v>1445</v>
      </c>
      <c r="G268" s="20">
        <f>B268-A268</f>
        <v>0</v>
      </c>
      <c r="H268" s="3" t="s">
        <v>17</v>
      </c>
      <c r="L268" s="20">
        <f>IF(AND(F268&gt;=L$3,F268&lt;=L$4),0,1)</f>
        <v>1</v>
      </c>
      <c r="M268" s="20" t="s">
        <v>20</v>
      </c>
      <c r="N268" s="20">
        <v>7</v>
      </c>
      <c r="O268" s="20">
        <v>106950</v>
      </c>
      <c r="P268" s="20">
        <f>IF(M268="short",O268,O268+N268)</f>
        <v>106950</v>
      </c>
      <c r="Q268" s="20">
        <f>IF(M268="short",P268+Q$3,P268-Q$3)</f>
        <v>106950</v>
      </c>
      <c r="R268" s="20">
        <v>107135</v>
      </c>
      <c r="S268" s="20">
        <v>106695</v>
      </c>
      <c r="T268" s="19">
        <f>IF(M268="short",((R268-P268)+N268)/10,((P268-R268)+N268)/10)</f>
        <v>19.2</v>
      </c>
      <c r="U268" s="19">
        <f>IF(M268="long",((S268-O268)-N268)/10,((O268-S268)-N268)/10)</f>
        <v>24.8</v>
      </c>
      <c r="W268" s="19">
        <f>-T268+(Q$3/10)</f>
        <v>-19.2</v>
      </c>
      <c r="X268" s="19">
        <f>U268+(Q$3/10)</f>
        <v>24.8</v>
      </c>
      <c r="Y268" s="7">
        <f>IF(AND(M268="long",R268&lt;Q268),1, )</f>
        <v>0</v>
      </c>
      <c r="Z268" s="7">
        <f>IF(AND(M268="short",R268&gt;Q268),1, )</f>
        <v>1</v>
      </c>
      <c r="AA268" s="7">
        <f>Y268+Z268</f>
        <v>1</v>
      </c>
      <c r="AB268" s="7">
        <f>IF(OR(I268=1,K268=1),0,L268*AA268)</f>
        <v>1</v>
      </c>
      <c r="AC268" s="19">
        <f>IF(W268&lt;=-AC$3,-AC$3,0)</f>
        <v>-12</v>
      </c>
      <c r="AD268" s="7">
        <f t="shared" si="40"/>
        <v>0</v>
      </c>
      <c r="AE268" s="19">
        <f>IF(AND(AC268=0,U268&gt;=AE$3-(N268/10)),0,-AC$3*AA268)</f>
        <v>-12</v>
      </c>
      <c r="AF268" s="19">
        <f>IF(AND(AC268=0,X268&gt;AF$3),AF$3*AA268,AE268*AA268)</f>
        <v>-12</v>
      </c>
      <c r="AG268" s="19">
        <f>AG267+AF268</f>
        <v>254</v>
      </c>
      <c r="AH268" s="7">
        <f>IF(AF268&gt;0,1, )</f>
        <v>0</v>
      </c>
      <c r="AI268" s="19">
        <f>IF(I268=1,AF268,)</f>
        <v>0</v>
      </c>
      <c r="AJ268" s="19">
        <f>IF(K268=1,AF268, )</f>
        <v>0</v>
      </c>
      <c r="AK268" s="19">
        <f>IF(L268=1, ,AF268)</f>
        <v>0</v>
      </c>
      <c r="AL268" s="19">
        <f>AB268*AF268</f>
        <v>-12</v>
      </c>
      <c r="AM268" s="19">
        <f>AM267+AL268</f>
        <v>372</v>
      </c>
      <c r="AN268" s="20">
        <f>IF(AL268&gt;0,1, )</f>
        <v>0</v>
      </c>
      <c r="AP268" s="12">
        <f>IF(B268=B267,AP267,AS267*AP$3)</f>
        <v>727.56</v>
      </c>
      <c r="AQ268" s="12">
        <f>INT(AP268/AQ$3)</f>
        <v>60</v>
      </c>
      <c r="AR268" s="12">
        <f>AL268*AQ268</f>
        <v>-720</v>
      </c>
      <c r="AS268" s="12">
        <f>AS267+AR268</f>
        <v>23412</v>
      </c>
      <c r="AT268" s="12">
        <f>MAX(AS$4:AS268)</f>
        <v>25912</v>
      </c>
      <c r="AU268" s="8">
        <f>(AS268-AT268)/AT268</f>
        <v>-9.6480395183698678E-2</v>
      </c>
      <c r="AW268" s="20">
        <v>107080</v>
      </c>
      <c r="AX268" s="20">
        <v>106858</v>
      </c>
      <c r="AY268" s="12">
        <f>IF(M268="long",((Q268-AW268)+N268)/10,((AW268-Q268)+N268)/10)</f>
        <v>13.7</v>
      </c>
      <c r="AZ268" s="20">
        <f>IF(AY268&gt;=(N268/10),1, )</f>
        <v>1</v>
      </c>
      <c r="BA268" s="12">
        <f>IF(AY268&gt;BA$3,BA$3,AY268*AZ268)</f>
        <v>13.7</v>
      </c>
      <c r="BB268" s="12">
        <f>IF(M268="long",((AX268-Q268)-N268)/10*AZ268,((Q268-AX268)-N268)/10*AZ268)</f>
        <v>8.5</v>
      </c>
      <c r="BC268" s="12">
        <f>IF(AND(BA268&lt;BA$3,BB268&gt;BC$3),BC$3,-BA268)</f>
        <v>-13.7</v>
      </c>
      <c r="BD268" s="12">
        <f>BD267+BC268</f>
        <v>446.30000000000007</v>
      </c>
      <c r="BE268" s="12">
        <f>BC268*I268</f>
        <v>0</v>
      </c>
      <c r="BF268" s="12">
        <f>K268*BC268</f>
        <v>0</v>
      </c>
      <c r="BG268" s="12">
        <f>AB268*BC268</f>
        <v>-13.7</v>
      </c>
      <c r="BH268" s="12">
        <f>BH267+BG268</f>
        <v>643.90000000000009</v>
      </c>
      <c r="BJ268" s="20">
        <f t="shared" si="41"/>
        <v>1</v>
      </c>
      <c r="BK268" s="12">
        <f t="shared" si="42"/>
        <v>-13.7</v>
      </c>
      <c r="BM268" s="12">
        <f t="shared" si="43"/>
        <v>8716.1900000000041</v>
      </c>
      <c r="BN268" s="12">
        <f t="shared" si="44"/>
        <v>435</v>
      </c>
      <c r="BO268" s="12">
        <f t="shared" si="45"/>
        <v>-5959.5</v>
      </c>
      <c r="BP268" s="12">
        <f t="shared" si="46"/>
        <v>74633.900000000038</v>
      </c>
      <c r="BQ268" s="12">
        <f>MAX(BP$4:BP268)</f>
        <v>102570.70000000004</v>
      </c>
      <c r="BR268" s="8">
        <f t="shared" si="47"/>
        <v>-0.2723662800390364</v>
      </c>
      <c r="BS268" s="20">
        <f t="shared" si="48"/>
        <v>0</v>
      </c>
      <c r="BT268" s="20">
        <f t="shared" si="49"/>
        <v>-13.7</v>
      </c>
    </row>
    <row r="269" spans="1:72" x14ac:dyDescent="0.3">
      <c r="A269" s="1">
        <v>42774</v>
      </c>
      <c r="B269" s="1">
        <v>42774</v>
      </c>
      <c r="C269" s="1" t="s">
        <v>45</v>
      </c>
      <c r="D269" s="3">
        <v>2245</v>
      </c>
      <c r="E269" s="3">
        <v>0</v>
      </c>
      <c r="F269" s="3">
        <f>D269+E269</f>
        <v>2245</v>
      </c>
      <c r="G269" s="20">
        <f>B269-A269</f>
        <v>0</v>
      </c>
      <c r="H269" s="3" t="s">
        <v>38</v>
      </c>
      <c r="L269" s="20">
        <f>IF(AND(F269&gt;=L$3,F269&lt;=L$4),0,1)</f>
        <v>1</v>
      </c>
      <c r="M269" s="20" t="s">
        <v>21</v>
      </c>
      <c r="N269" s="20">
        <v>7</v>
      </c>
      <c r="O269" s="20">
        <v>111830</v>
      </c>
      <c r="P269" s="20">
        <f>IF(M269="short",O269,O269+N269)</f>
        <v>111837</v>
      </c>
      <c r="Q269" s="20">
        <f>IF(M269="short",P269+Q$3,P269-Q$3)</f>
        <v>111837</v>
      </c>
      <c r="R269" s="20">
        <v>111727</v>
      </c>
      <c r="S269" s="20">
        <v>113341</v>
      </c>
      <c r="T269" s="19">
        <f>IF(M269="short",((R269-P269)+N269)/10,((P269-R269)+N269)/10)</f>
        <v>11.7</v>
      </c>
      <c r="U269" s="19">
        <f>IF(M269="long",((S269-O269)-N269)/10,((O269-S269)-N269)/10)</f>
        <v>150.4</v>
      </c>
      <c r="W269" s="19">
        <f>-T269+(Q$3/10)</f>
        <v>-11.7</v>
      </c>
      <c r="X269" s="19">
        <f>U269+(Q$3/10)</f>
        <v>150.4</v>
      </c>
      <c r="Y269" s="7">
        <f>IF(AND(M269="long",R269&lt;Q269),1, )</f>
        <v>1</v>
      </c>
      <c r="Z269" s="7">
        <f>IF(AND(M269="short",R269&gt;Q269),1, )</f>
        <v>0</v>
      </c>
      <c r="AA269" s="7">
        <f>Y269+Z269</f>
        <v>1</v>
      </c>
      <c r="AB269" s="7">
        <f>IF(OR(I269=1,K269=1),0,L269*AA269)</f>
        <v>1</v>
      </c>
      <c r="AC269" s="19">
        <f>IF(W269&lt;=-AC$3,-AC$3,0)</f>
        <v>0</v>
      </c>
      <c r="AD269" s="7">
        <f t="shared" si="40"/>
        <v>0</v>
      </c>
      <c r="AE269" s="19">
        <f>IF(AND(AC269=0,U269&gt;=AE$3-(N269/10)),0,-AC$3*AA269)</f>
        <v>0</v>
      </c>
      <c r="AF269" s="19">
        <f>IF(AND(AC269=0,X269&gt;AF$3),AF$3*AA269,AE269*AA269)</f>
        <v>10</v>
      </c>
      <c r="AG269" s="19">
        <f>AG268+AF269</f>
        <v>264</v>
      </c>
      <c r="AH269" s="7">
        <f>IF(AF269&gt;0,1, )</f>
        <v>1</v>
      </c>
      <c r="AI269" s="19">
        <f>IF(I269=1,AF269,)</f>
        <v>0</v>
      </c>
      <c r="AJ269" s="19">
        <f>IF(K269=1,AF269, )</f>
        <v>0</v>
      </c>
      <c r="AK269" s="19">
        <f>IF(L269=1, ,AF269)</f>
        <v>0</v>
      </c>
      <c r="AL269" s="19">
        <f>AB269*AF269</f>
        <v>10</v>
      </c>
      <c r="AM269" s="19">
        <f>AM268+AL269</f>
        <v>382</v>
      </c>
      <c r="AN269" s="20">
        <f>IF(AL269&gt;0,1, )</f>
        <v>1</v>
      </c>
      <c r="AP269" s="12">
        <f>IF(B269=B268,AP268,AS268*AP$3)</f>
        <v>727.56</v>
      </c>
      <c r="AQ269" s="12">
        <f>INT(AP269/AQ$3)</f>
        <v>60</v>
      </c>
      <c r="AR269" s="12">
        <f>AL269*AQ269</f>
        <v>600</v>
      </c>
      <c r="AS269" s="12">
        <f>AS268+AR269</f>
        <v>24012</v>
      </c>
      <c r="AT269" s="12">
        <f>MAX(AS$4:AS269)</f>
        <v>25912</v>
      </c>
      <c r="AU269" s="8">
        <f>(AS269-AT269)/AT269</f>
        <v>-7.3325100339610996E-2</v>
      </c>
      <c r="AW269" s="20">
        <v>111727</v>
      </c>
      <c r="AX269" s="20">
        <v>112328</v>
      </c>
      <c r="AY269" s="12">
        <f>IF(M269="long",((Q269-AW269)+N269)/10,((AW269-Q269)+N269)/10)</f>
        <v>11.7</v>
      </c>
      <c r="AZ269" s="20">
        <f>IF(AY269&gt;=(N269/10),1, )</f>
        <v>1</v>
      </c>
      <c r="BA269" s="12">
        <f>IF(AY269&gt;BA$3,BA$3,AY269*AZ269)</f>
        <v>11.7</v>
      </c>
      <c r="BB269" s="12">
        <f>IF(M269="long",((AX269-Q269)-N269)/10*AZ269,((Q269-AX269)-N269)/10*AZ269)</f>
        <v>48.4</v>
      </c>
      <c r="BC269" s="12">
        <f>IF(AND(BA269&lt;BA$3,BB269&gt;BC$3),BC$3,-BA269)</f>
        <v>20</v>
      </c>
      <c r="BD269" s="12">
        <f>BD268+BC269</f>
        <v>466.30000000000007</v>
      </c>
      <c r="BE269" s="12">
        <f>BC269*I269</f>
        <v>0</v>
      </c>
      <c r="BF269" s="12">
        <f>K269*BC269</f>
        <v>0</v>
      </c>
      <c r="BG269" s="12">
        <f>AB269*BC269</f>
        <v>20</v>
      </c>
      <c r="BH269" s="12">
        <f>BH268+BG269</f>
        <v>663.90000000000009</v>
      </c>
      <c r="BJ269" s="20">
        <f t="shared" si="41"/>
        <v>0</v>
      </c>
      <c r="BK269" s="12">
        <f t="shared" si="42"/>
        <v>0</v>
      </c>
      <c r="BM269" s="12">
        <f t="shared" si="43"/>
        <v>8716.1900000000041</v>
      </c>
      <c r="BN269" s="12">
        <f t="shared" si="44"/>
        <v>435</v>
      </c>
      <c r="BO269" s="12">
        <f t="shared" si="45"/>
        <v>8700</v>
      </c>
      <c r="BP269" s="12">
        <f t="shared" si="46"/>
        <v>83333.900000000038</v>
      </c>
      <c r="BQ269" s="12">
        <f>MAX(BP$4:BP269)</f>
        <v>102570.70000000004</v>
      </c>
      <c r="BR269" s="8">
        <f t="shared" si="47"/>
        <v>-0.18754673605620314</v>
      </c>
      <c r="BS269" s="20">
        <f t="shared" si="48"/>
        <v>1</v>
      </c>
      <c r="BT269" s="20">
        <f t="shared" si="49"/>
        <v>0</v>
      </c>
    </row>
    <row r="270" spans="1:72" x14ac:dyDescent="0.3">
      <c r="A270" s="1">
        <v>42774</v>
      </c>
      <c r="B270" s="1">
        <v>42775</v>
      </c>
      <c r="C270" s="1" t="s">
        <v>45</v>
      </c>
      <c r="D270" s="3">
        <v>205</v>
      </c>
      <c r="E270" s="3">
        <v>0</v>
      </c>
      <c r="F270" s="3">
        <f>D270+E270</f>
        <v>205</v>
      </c>
      <c r="G270" s="20">
        <f>B270-A270</f>
        <v>1</v>
      </c>
      <c r="H270" s="3" t="s">
        <v>38</v>
      </c>
      <c r="L270" s="20">
        <f>IF(AND(F270&gt;=L$3,F270&lt;=L$4),0,1)</f>
        <v>1</v>
      </c>
      <c r="M270" s="20" t="s">
        <v>20</v>
      </c>
      <c r="N270" s="20">
        <v>7</v>
      </c>
      <c r="O270" s="20">
        <v>112330</v>
      </c>
      <c r="P270" s="20">
        <f>IF(M270="short",O270,O270+N270)</f>
        <v>112330</v>
      </c>
      <c r="Q270" s="20">
        <f>IF(M270="short",P270+Q$3,P270-Q$3)</f>
        <v>112330</v>
      </c>
      <c r="R270" s="20">
        <v>112328</v>
      </c>
      <c r="S270" s="20">
        <v>112045</v>
      </c>
      <c r="T270" s="19">
        <f>IF(M270="short",((R270-P270)+N270)/10,((P270-R270)+N270)/10)</f>
        <v>0.5</v>
      </c>
      <c r="U270" s="19">
        <f>IF(M270="long",((S270-O270)-N270)/10,((O270-S270)-N270)/10)</f>
        <v>27.8</v>
      </c>
      <c r="W270" s="19">
        <f>-T270+(Q$3/10)</f>
        <v>-0.5</v>
      </c>
      <c r="X270" s="19">
        <f>U270+(Q$3/10)</f>
        <v>27.8</v>
      </c>
      <c r="Y270" s="7">
        <f>IF(AND(M270="long",R270&lt;Q270),1, )</f>
        <v>0</v>
      </c>
      <c r="Z270" s="7">
        <f>IF(AND(M270="short",R270&gt;Q270),1, )</f>
        <v>0</v>
      </c>
      <c r="AA270" s="7">
        <f>Y270+Z270</f>
        <v>0</v>
      </c>
      <c r="AB270" s="7">
        <f>IF(OR(I270=1,K270=1),0,L270*AA270)</f>
        <v>0</v>
      </c>
      <c r="AC270" s="19">
        <f>IF(W270&lt;=-AC$3,-AC$3,0)</f>
        <v>0</v>
      </c>
      <c r="AD270" s="7">
        <f t="shared" si="40"/>
        <v>0</v>
      </c>
      <c r="AE270" s="19">
        <f>IF(AND(AC270=0,U270&gt;=AE$3-(N270/10)),0,-AC$3*AA270)</f>
        <v>0</v>
      </c>
      <c r="AF270" s="19">
        <f>IF(AND(AC270=0,X270&gt;AF$3),AF$3*AA270,AE270*AA270)</f>
        <v>0</v>
      </c>
      <c r="AG270" s="19">
        <f>AG269+AF270</f>
        <v>264</v>
      </c>
      <c r="AH270" s="7">
        <f>IF(AF270&gt;0,1, )</f>
        <v>0</v>
      </c>
      <c r="AI270" s="19">
        <f>IF(I270=1,AF270,)</f>
        <v>0</v>
      </c>
      <c r="AJ270" s="19">
        <f>IF(K270=1,AF270, )</f>
        <v>0</v>
      </c>
      <c r="AK270" s="19">
        <f>IF(L270=1, ,AF270)</f>
        <v>0</v>
      </c>
      <c r="AL270" s="19">
        <f>AB270*AF270</f>
        <v>0</v>
      </c>
      <c r="AM270" s="19">
        <f>AM269+AL270</f>
        <v>382</v>
      </c>
      <c r="AN270" s="20">
        <f>IF(AL270&gt;0,1, )</f>
        <v>0</v>
      </c>
      <c r="AP270" s="12">
        <f>IF(B270=B269,AP269,AS269*AP$3)</f>
        <v>720.36</v>
      </c>
      <c r="AQ270" s="12">
        <f>INT(AP270/AQ$3)</f>
        <v>60</v>
      </c>
      <c r="AR270" s="12">
        <f>AL270*AQ270</f>
        <v>0</v>
      </c>
      <c r="AS270" s="12">
        <f>AS269+AR270</f>
        <v>24012</v>
      </c>
      <c r="AT270" s="12">
        <f>MAX(AS$4:AS270)</f>
        <v>25912</v>
      </c>
      <c r="AU270" s="8">
        <f>(AS270-AT270)/AT270</f>
        <v>-7.3325100339610996E-2</v>
      </c>
      <c r="AW270" s="20">
        <v>112239</v>
      </c>
      <c r="AX270" s="20">
        <v>112044</v>
      </c>
      <c r="AY270" s="12">
        <f>IF(M270="long",((Q270-AW270)+N270)/10,((AW270-Q270)+N270)/10)</f>
        <v>-8.4</v>
      </c>
      <c r="AZ270" s="20">
        <f>IF(AY270&gt;=(N270/10),1, )</f>
        <v>0</v>
      </c>
      <c r="BA270" s="12">
        <f>IF(AY270&gt;BA$3,BA$3,AY270*AZ270)</f>
        <v>0</v>
      </c>
      <c r="BB270" s="12">
        <f>IF(M270="long",((AX270-Q270)-N270)/10*AZ270,((Q270-AX270)-N270)/10*AZ270)</f>
        <v>0</v>
      </c>
      <c r="BC270" s="12">
        <f>IF(AND(BA270&lt;BA$3,BB270&gt;BC$3),BC$3,-BA270)</f>
        <v>0</v>
      </c>
      <c r="BD270" s="12">
        <f>BD269+BC270</f>
        <v>466.30000000000007</v>
      </c>
      <c r="BE270" s="12">
        <f>BC270*I270</f>
        <v>0</v>
      </c>
      <c r="BF270" s="12">
        <f>K270*BC270</f>
        <v>0</v>
      </c>
      <c r="BG270" s="12">
        <f>AB270*BC270</f>
        <v>0</v>
      </c>
      <c r="BH270" s="12">
        <f>BH269+BG270</f>
        <v>663.90000000000009</v>
      </c>
      <c r="BJ270" s="20">
        <f t="shared" si="41"/>
        <v>0</v>
      </c>
      <c r="BK270" s="12">
        <f t="shared" si="42"/>
        <v>0</v>
      </c>
      <c r="BM270" s="12">
        <f t="shared" si="43"/>
        <v>8333.3900000000049</v>
      </c>
      <c r="BN270" s="12">
        <f t="shared" si="44"/>
        <v>416</v>
      </c>
      <c r="BO270" s="12">
        <f t="shared" si="45"/>
        <v>0</v>
      </c>
      <c r="BP270" s="12">
        <f t="shared" si="46"/>
        <v>83333.900000000038</v>
      </c>
      <c r="BQ270" s="12">
        <f>MAX(BP$4:BP270)</f>
        <v>102570.70000000004</v>
      </c>
      <c r="BR270" s="8">
        <f t="shared" si="47"/>
        <v>-0.18754673605620314</v>
      </c>
      <c r="BS270" s="20">
        <f t="shared" si="48"/>
        <v>0</v>
      </c>
      <c r="BT270" s="20">
        <f t="shared" si="49"/>
        <v>0</v>
      </c>
    </row>
    <row r="271" spans="1:72" x14ac:dyDescent="0.3">
      <c r="A271" s="1">
        <v>42775</v>
      </c>
      <c r="B271" s="1">
        <v>42775</v>
      </c>
      <c r="C271" s="1" t="s">
        <v>45</v>
      </c>
      <c r="D271" s="3">
        <v>845</v>
      </c>
      <c r="E271" s="3">
        <v>0</v>
      </c>
      <c r="F271" s="3">
        <f>D271+E271</f>
        <v>845</v>
      </c>
      <c r="G271" s="20">
        <f>B271-A271</f>
        <v>0</v>
      </c>
      <c r="H271" s="3" t="s">
        <v>17</v>
      </c>
      <c r="L271" s="20">
        <f>IF(AND(F271&gt;=L$3,F271&lt;=L$4),0,1)</f>
        <v>1</v>
      </c>
      <c r="M271" s="20" t="s">
        <v>20</v>
      </c>
      <c r="N271" s="20">
        <v>7</v>
      </c>
      <c r="O271" s="20">
        <v>107020</v>
      </c>
      <c r="P271" s="20">
        <f>IF(M271="short",O271,O271+N271)</f>
        <v>107020</v>
      </c>
      <c r="Q271" s="20">
        <f>IF(M271="short",P271+Q$3,P271-Q$3)</f>
        <v>107020</v>
      </c>
      <c r="R271" s="20">
        <v>107089</v>
      </c>
      <c r="S271" s="20">
        <v>106355</v>
      </c>
      <c r="T271" s="19">
        <f>IF(M271="short",((R271-P271)+N271)/10,((P271-R271)+N271)/10)</f>
        <v>7.6</v>
      </c>
      <c r="U271" s="19">
        <f>IF(M271="long",((S271-O271)-N271)/10,((O271-S271)-N271)/10)</f>
        <v>65.8</v>
      </c>
      <c r="W271" s="19">
        <f>-T271+(Q$3/10)</f>
        <v>-7.6</v>
      </c>
      <c r="X271" s="19">
        <f>U271+(Q$3/10)</f>
        <v>65.8</v>
      </c>
      <c r="Y271" s="7">
        <f>IF(AND(M271="long",R271&lt;Q271),1, )</f>
        <v>0</v>
      </c>
      <c r="Z271" s="7">
        <f>IF(AND(M271="short",R271&gt;Q271),1, )</f>
        <v>1</v>
      </c>
      <c r="AA271" s="7">
        <f>Y271+Z271</f>
        <v>1</v>
      </c>
      <c r="AB271" s="7">
        <f>IF(OR(I271=1,K271=1),0,L271*AA271)</f>
        <v>1</v>
      </c>
      <c r="AC271" s="19">
        <f>IF(W271&lt;=-AC$3,-AC$3,0)</f>
        <v>0</v>
      </c>
      <c r="AD271" s="7">
        <f t="shared" si="40"/>
        <v>0</v>
      </c>
      <c r="AE271" s="19">
        <f>IF(AND(AC271=0,U271&gt;=AE$3-(N271/10)),0,-AC$3*AA271)</f>
        <v>0</v>
      </c>
      <c r="AF271" s="19">
        <f>IF(AND(AC271=0,X271&gt;AF$3),AF$3*AA271,AE271*AA271)</f>
        <v>10</v>
      </c>
      <c r="AG271" s="19">
        <f>AG270+AF271</f>
        <v>274</v>
      </c>
      <c r="AH271" s="7">
        <f>IF(AF271&gt;0,1, )</f>
        <v>1</v>
      </c>
      <c r="AI271" s="19">
        <f>IF(I271=1,AF271,)</f>
        <v>0</v>
      </c>
      <c r="AJ271" s="19">
        <f>IF(K271=1,AF271, )</f>
        <v>0</v>
      </c>
      <c r="AK271" s="19">
        <f>IF(L271=1, ,AF271)</f>
        <v>0</v>
      </c>
      <c r="AL271" s="19">
        <f>AB271*AF271</f>
        <v>10</v>
      </c>
      <c r="AM271" s="19">
        <f>AM270+AL271</f>
        <v>392</v>
      </c>
      <c r="AN271" s="20">
        <f>IF(AL271&gt;0,1, )</f>
        <v>1</v>
      </c>
      <c r="AP271" s="12">
        <f>IF(B271=B270,AP270,AS270*AP$3)</f>
        <v>720.36</v>
      </c>
      <c r="AQ271" s="12">
        <f>INT(AP271/AQ$3)</f>
        <v>60</v>
      </c>
      <c r="AR271" s="12">
        <f>AL271*AQ271</f>
        <v>600</v>
      </c>
      <c r="AS271" s="12">
        <f>AS270+AR271</f>
        <v>24612</v>
      </c>
      <c r="AT271" s="12">
        <f>MAX(AS$4:AS271)</f>
        <v>25912</v>
      </c>
      <c r="AU271" s="8">
        <f>(AS271-AT271)/AT271</f>
        <v>-5.0169805495523308E-2</v>
      </c>
      <c r="AW271" s="20">
        <v>107063</v>
      </c>
      <c r="AX271" s="20">
        <v>106949</v>
      </c>
      <c r="AY271" s="12">
        <f>IF(M271="long",((Q271-AW271)+N271)/10,((AW271-Q271)+N271)/10)</f>
        <v>5</v>
      </c>
      <c r="AZ271" s="20">
        <f>IF(AY271&gt;=(N271/10),1, )</f>
        <v>1</v>
      </c>
      <c r="BA271" s="12">
        <f>IF(AY271&gt;BA$3,BA$3,AY271*AZ271)</f>
        <v>5</v>
      </c>
      <c r="BB271" s="12">
        <f>IF(M271="long",((AX271-Q271)-N271)/10*AZ271,((Q271-AX271)-N271)/10*AZ271)</f>
        <v>6.4</v>
      </c>
      <c r="BC271" s="12">
        <f>IF(AND(BA271&lt;BA$3,BB271&gt;BC$3),BC$3,-BA271)</f>
        <v>-5</v>
      </c>
      <c r="BD271" s="12">
        <f>BD270+BC271</f>
        <v>461.30000000000007</v>
      </c>
      <c r="BE271" s="12">
        <f>BC271*I271</f>
        <v>0</v>
      </c>
      <c r="BF271" s="12">
        <f>K271*BC271</f>
        <v>0</v>
      </c>
      <c r="BG271" s="12">
        <f>AB271*BC271</f>
        <v>-5</v>
      </c>
      <c r="BH271" s="12">
        <f>BH270+BG271</f>
        <v>658.90000000000009</v>
      </c>
      <c r="BJ271" s="20">
        <f t="shared" si="41"/>
        <v>1</v>
      </c>
      <c r="BK271" s="12">
        <f t="shared" si="42"/>
        <v>-5</v>
      </c>
      <c r="BM271" s="12">
        <f t="shared" si="43"/>
        <v>8333.3900000000049</v>
      </c>
      <c r="BN271" s="12">
        <f t="shared" si="44"/>
        <v>416</v>
      </c>
      <c r="BO271" s="12">
        <f t="shared" si="45"/>
        <v>-2080</v>
      </c>
      <c r="BP271" s="12">
        <f t="shared" si="46"/>
        <v>81253.900000000038</v>
      </c>
      <c r="BQ271" s="12">
        <f>MAX(BP$4:BP271)</f>
        <v>102570.70000000004</v>
      </c>
      <c r="BR271" s="8">
        <f t="shared" si="47"/>
        <v>-0.20782543162911041</v>
      </c>
      <c r="BS271" s="20">
        <f t="shared" si="48"/>
        <v>0</v>
      </c>
      <c r="BT271" s="20">
        <f t="shared" si="49"/>
        <v>-5</v>
      </c>
    </row>
    <row r="272" spans="1:72" x14ac:dyDescent="0.3">
      <c r="A272" s="1">
        <v>42774</v>
      </c>
      <c r="B272" s="1">
        <v>42775</v>
      </c>
      <c r="C272" s="1" t="s">
        <v>45</v>
      </c>
      <c r="D272" s="3">
        <v>1420</v>
      </c>
      <c r="E272" s="3">
        <v>0</v>
      </c>
      <c r="F272" s="3">
        <f>D272+E272</f>
        <v>1420</v>
      </c>
      <c r="G272" s="20">
        <f>B272-A272</f>
        <v>1</v>
      </c>
      <c r="H272" s="3" t="s">
        <v>43</v>
      </c>
      <c r="L272" s="20">
        <f>IF(AND(F272&gt;=L$3,F272&lt;=L$4),0,1)</f>
        <v>1</v>
      </c>
      <c r="M272" s="20" t="s">
        <v>21</v>
      </c>
      <c r="N272" s="20">
        <v>10</v>
      </c>
      <c r="O272" s="20">
        <v>130900</v>
      </c>
      <c r="P272" s="20">
        <f>IF(M272="short",O272,O272+N272)</f>
        <v>130910</v>
      </c>
      <c r="Q272" s="20">
        <f>IF(M272="short",P272+Q$3,P272-Q$3)</f>
        <v>130910</v>
      </c>
      <c r="R272" s="20">
        <v>130936</v>
      </c>
      <c r="S272" s="20">
        <v>131475</v>
      </c>
      <c r="T272" s="19">
        <f>IF(M272="short",((R272-P272)+N272)/10,((P272-R272)+N272)/10)</f>
        <v>-1.6</v>
      </c>
      <c r="U272" s="19">
        <f>IF(M272="long",((S272-O272)-N272)/10,((O272-S272)-N272)/10)</f>
        <v>56.5</v>
      </c>
      <c r="W272" s="19">
        <f>-T272+(Q$3/10)</f>
        <v>1.6</v>
      </c>
      <c r="X272" s="19">
        <f>U272+(Q$3/10)</f>
        <v>56.5</v>
      </c>
      <c r="Y272" s="7">
        <f>IF(AND(M272="long",R272&lt;Q272),1, )</f>
        <v>0</v>
      </c>
      <c r="Z272" s="7">
        <f>IF(AND(M272="short",R272&gt;Q272),1, )</f>
        <v>0</v>
      </c>
      <c r="AA272" s="7">
        <f>Y272+Z272</f>
        <v>0</v>
      </c>
      <c r="AB272" s="7">
        <f>IF(OR(I272=1,K272=1),0,L272*AA272)</f>
        <v>0</v>
      </c>
      <c r="AC272" s="19">
        <f>IF(W272&lt;=-AC$3,-AC$3,0)</f>
        <v>0</v>
      </c>
      <c r="AD272" s="7">
        <f t="shared" si="40"/>
        <v>0</v>
      </c>
      <c r="AE272" s="19">
        <f>IF(AND(AC272=0,U272&gt;=AE$3-(N272/10)),0,-AC$3*AA272)</f>
        <v>0</v>
      </c>
      <c r="AF272" s="19">
        <f>IF(AND(AC272=0,X272&gt;AF$3),AF$3*AA272,AE272*AA272)</f>
        <v>0</v>
      </c>
      <c r="AG272" s="19">
        <f>AG271+AF272</f>
        <v>274</v>
      </c>
      <c r="AH272" s="7">
        <f>IF(AF272&gt;0,1, )</f>
        <v>0</v>
      </c>
      <c r="AI272" s="19">
        <f>IF(I272=1,AF272,)</f>
        <v>0</v>
      </c>
      <c r="AJ272" s="19">
        <f>IF(K272=1,AF272, )</f>
        <v>0</v>
      </c>
      <c r="AK272" s="19">
        <f>IF(L272=1, ,AF272)</f>
        <v>0</v>
      </c>
      <c r="AL272" s="19">
        <f>AB272*AF272</f>
        <v>0</v>
      </c>
      <c r="AM272" s="19">
        <f>AM271+AL272</f>
        <v>392</v>
      </c>
      <c r="AN272" s="20">
        <f>IF(AL272&gt;0,1, )</f>
        <v>0</v>
      </c>
      <c r="AP272" s="12">
        <f>IF(B272=B271,AP271,AS271*AP$3)</f>
        <v>720.36</v>
      </c>
      <c r="AQ272" s="12">
        <f>INT(AP272/AQ$3)</f>
        <v>60</v>
      </c>
      <c r="AR272" s="12">
        <f>AL272*AQ272</f>
        <v>0</v>
      </c>
      <c r="AS272" s="12">
        <f>AS271+AR272</f>
        <v>24612</v>
      </c>
      <c r="AT272" s="12">
        <f>MAX(AS$4:AS272)</f>
        <v>25912</v>
      </c>
      <c r="AU272" s="8">
        <f>(AS272-AT272)/AT272</f>
        <v>-5.0169805495523308E-2</v>
      </c>
      <c r="AW272" s="20">
        <v>130933</v>
      </c>
      <c r="AX272" s="20">
        <v>131572</v>
      </c>
      <c r="AY272" s="12">
        <f>IF(M272="long",((Q272-AW272)+N272)/10,((AW272-Q272)+N272)/10)</f>
        <v>-1.3</v>
      </c>
      <c r="AZ272" s="20">
        <f>IF(AY272&gt;=(N272/10),1, )</f>
        <v>0</v>
      </c>
      <c r="BA272" s="12">
        <f>IF(AY272&gt;BA$3,BA$3,AY272*AZ272)</f>
        <v>0</v>
      </c>
      <c r="BB272" s="12">
        <f>IF(M272="long",((AX272-Q272)-N272)/10*AZ272,((Q272-AX272)-N272)/10*AZ272)</f>
        <v>0</v>
      </c>
      <c r="BC272" s="12">
        <f>IF(AND(BA272&lt;BA$3,BB272&gt;BC$3),BC$3,-BA272)</f>
        <v>0</v>
      </c>
      <c r="BD272" s="12">
        <f>BD271+BC272</f>
        <v>461.30000000000007</v>
      </c>
      <c r="BE272" s="12">
        <f>BC272*I272</f>
        <v>0</v>
      </c>
      <c r="BF272" s="12">
        <f>K272*BC272</f>
        <v>0</v>
      </c>
      <c r="BG272" s="12">
        <f>AB272*BC272</f>
        <v>0</v>
      </c>
      <c r="BH272" s="12">
        <f>BH271+BG272</f>
        <v>658.90000000000009</v>
      </c>
      <c r="BJ272" s="20">
        <f t="shared" si="41"/>
        <v>0</v>
      </c>
      <c r="BK272" s="12">
        <f t="shared" si="42"/>
        <v>0</v>
      </c>
      <c r="BM272" s="12">
        <f t="shared" si="43"/>
        <v>8333.3900000000049</v>
      </c>
      <c r="BN272" s="12">
        <f t="shared" si="44"/>
        <v>416</v>
      </c>
      <c r="BO272" s="12">
        <f t="shared" si="45"/>
        <v>0</v>
      </c>
      <c r="BP272" s="12">
        <f t="shared" si="46"/>
        <v>81253.900000000038</v>
      </c>
      <c r="BQ272" s="12">
        <f>MAX(BP$4:BP272)</f>
        <v>102570.70000000004</v>
      </c>
      <c r="BR272" s="8">
        <f t="shared" si="47"/>
        <v>-0.20782543162911041</v>
      </c>
      <c r="BS272" s="20">
        <f t="shared" si="48"/>
        <v>0</v>
      </c>
      <c r="BT272" s="20">
        <f t="shared" si="49"/>
        <v>0</v>
      </c>
    </row>
    <row r="273" spans="1:72" x14ac:dyDescent="0.3">
      <c r="A273" s="1">
        <v>42775</v>
      </c>
      <c r="B273" s="1">
        <v>42775</v>
      </c>
      <c r="C273" s="1" t="s">
        <v>45</v>
      </c>
      <c r="D273" s="3">
        <v>1500</v>
      </c>
      <c r="E273" s="3">
        <v>0</v>
      </c>
      <c r="F273" s="3">
        <f>D273+E273</f>
        <v>1500</v>
      </c>
      <c r="G273" s="20">
        <f>B273-A273</f>
        <v>0</v>
      </c>
      <c r="H273" s="3" t="s">
        <v>38</v>
      </c>
      <c r="L273" s="20">
        <f>IF(AND(F273&gt;=L$3,F273&lt;=L$4),0,1)</f>
        <v>1</v>
      </c>
      <c r="M273" s="20" t="s">
        <v>20</v>
      </c>
      <c r="N273" s="20">
        <v>7</v>
      </c>
      <c r="O273" s="20">
        <v>112940</v>
      </c>
      <c r="P273" s="20">
        <f>IF(M273="short",O273,O273+N273)</f>
        <v>112940</v>
      </c>
      <c r="Q273" s="20">
        <f>IF(M273="short",P273+Q$3,P273-Q$3)</f>
        <v>112940</v>
      </c>
      <c r="R273" s="20">
        <v>113021</v>
      </c>
      <c r="S273" s="20">
        <v>112716</v>
      </c>
      <c r="T273" s="19">
        <f>IF(M273="short",((R273-P273)+N273)/10,((P273-R273)+N273)/10)</f>
        <v>8.8000000000000007</v>
      </c>
      <c r="U273" s="19">
        <f>IF(M273="long",((S273-O273)-N273)/10,((O273-S273)-N273)/10)</f>
        <v>21.7</v>
      </c>
      <c r="W273" s="19">
        <f>-T273+(Q$3/10)</f>
        <v>-8.8000000000000007</v>
      </c>
      <c r="X273" s="19">
        <f>U273+(Q$3/10)</f>
        <v>21.7</v>
      </c>
      <c r="Y273" s="7">
        <f>IF(AND(M273="long",R273&lt;Q273),1, )</f>
        <v>0</v>
      </c>
      <c r="Z273" s="7">
        <f>IF(AND(M273="short",R273&gt;Q273),1, )</f>
        <v>1</v>
      </c>
      <c r="AA273" s="7">
        <f>Y273+Z273</f>
        <v>1</v>
      </c>
      <c r="AB273" s="7">
        <f>IF(OR(I273=1,K273=1),0,L273*AA273)</f>
        <v>1</v>
      </c>
      <c r="AC273" s="19">
        <f>IF(W273&lt;=-AC$3,-AC$3,0)</f>
        <v>0</v>
      </c>
      <c r="AD273" s="7">
        <f t="shared" si="40"/>
        <v>0</v>
      </c>
      <c r="AE273" s="19">
        <f>IF(AND(AC273=0,U273&gt;=AE$3-(N273/10)),0,-AC$3*AA273)</f>
        <v>0</v>
      </c>
      <c r="AF273" s="19">
        <f>IF(AND(AC273=0,X273&gt;AF$3),AF$3*AA273,AE273*AA273)</f>
        <v>10</v>
      </c>
      <c r="AG273" s="19">
        <f>AG272+AF273</f>
        <v>284</v>
      </c>
      <c r="AH273" s="7">
        <f>IF(AF273&gt;0,1, )</f>
        <v>1</v>
      </c>
      <c r="AI273" s="19">
        <f>IF(I273=1,AF273,)</f>
        <v>0</v>
      </c>
      <c r="AJ273" s="19">
        <f>IF(K273=1,AF273, )</f>
        <v>0</v>
      </c>
      <c r="AK273" s="19">
        <f>IF(L273=1, ,AF273)</f>
        <v>0</v>
      </c>
      <c r="AL273" s="19">
        <f>AB273*AF273</f>
        <v>10</v>
      </c>
      <c r="AM273" s="19">
        <f>AM272+AL273</f>
        <v>402</v>
      </c>
      <c r="AN273" s="20">
        <f>IF(AL273&gt;0,1, )</f>
        <v>1</v>
      </c>
      <c r="AP273" s="12">
        <f>IF(B273=B272,AP272,AS272*AP$3)</f>
        <v>720.36</v>
      </c>
      <c r="AQ273" s="12">
        <f>INT(AP273/AQ$3)</f>
        <v>60</v>
      </c>
      <c r="AR273" s="12">
        <f>AL273*AQ273</f>
        <v>600</v>
      </c>
      <c r="AS273" s="12">
        <f>AS272+AR273</f>
        <v>25212</v>
      </c>
      <c r="AT273" s="12">
        <f>MAX(AS$4:AS273)</f>
        <v>25912</v>
      </c>
      <c r="AU273" s="8">
        <f>(AS273-AT273)/AT273</f>
        <v>-2.701451065143563E-2</v>
      </c>
      <c r="AW273" s="20">
        <v>113021</v>
      </c>
      <c r="AX273" s="20">
        <v>112716</v>
      </c>
      <c r="AY273" s="12">
        <f>IF(M273="long",((Q273-AW273)+N273)/10,((AW273-Q273)+N273)/10)</f>
        <v>8.8000000000000007</v>
      </c>
      <c r="AZ273" s="20">
        <f>IF(AY273&gt;=(N273/10),1, )</f>
        <v>1</v>
      </c>
      <c r="BA273" s="12">
        <f>IF(AY273&gt;BA$3,BA$3,AY273*AZ273)</f>
        <v>8.8000000000000007</v>
      </c>
      <c r="BB273" s="12">
        <f>IF(M273="long",((AX273-Q273)-N273)/10*AZ273,((Q273-AX273)-N273)/10*AZ273)</f>
        <v>21.7</v>
      </c>
      <c r="BC273" s="12">
        <f>IF(AND(BA273&lt;BA$3,BB273&gt;BC$3),BC$3,-BA273)</f>
        <v>20</v>
      </c>
      <c r="BD273" s="12">
        <f>BD272+BC273</f>
        <v>481.30000000000007</v>
      </c>
      <c r="BE273" s="12">
        <f>BC273*I273</f>
        <v>0</v>
      </c>
      <c r="BF273" s="12">
        <f>K273*BC273</f>
        <v>0</v>
      </c>
      <c r="BG273" s="12">
        <f>AB273*BC273</f>
        <v>20</v>
      </c>
      <c r="BH273" s="12">
        <f>BH272+BG273</f>
        <v>678.90000000000009</v>
      </c>
      <c r="BJ273" s="20">
        <f t="shared" si="41"/>
        <v>0</v>
      </c>
      <c r="BK273" s="12">
        <f t="shared" si="42"/>
        <v>0</v>
      </c>
      <c r="BM273" s="12">
        <f t="shared" si="43"/>
        <v>8333.3900000000049</v>
      </c>
      <c r="BN273" s="12">
        <f t="shared" si="44"/>
        <v>416</v>
      </c>
      <c r="BO273" s="12">
        <f t="shared" si="45"/>
        <v>8320</v>
      </c>
      <c r="BP273" s="12">
        <f t="shared" si="46"/>
        <v>89573.900000000038</v>
      </c>
      <c r="BQ273" s="12">
        <f>MAX(BP$4:BP273)</f>
        <v>102570.70000000004</v>
      </c>
      <c r="BR273" s="8">
        <f t="shared" si="47"/>
        <v>-0.12671064933748136</v>
      </c>
      <c r="BS273" s="20">
        <f t="shared" si="48"/>
        <v>1</v>
      </c>
      <c r="BT273" s="20">
        <f t="shared" si="49"/>
        <v>0</v>
      </c>
    </row>
    <row r="274" spans="1:72" x14ac:dyDescent="0.3">
      <c r="A274" s="1">
        <v>42776</v>
      </c>
      <c r="B274" s="1">
        <v>42776</v>
      </c>
      <c r="C274" s="1" t="s">
        <v>45</v>
      </c>
      <c r="D274" s="3">
        <v>1625</v>
      </c>
      <c r="E274" s="3">
        <v>0</v>
      </c>
      <c r="F274" s="3">
        <f>D274+E274</f>
        <v>1625</v>
      </c>
      <c r="G274" s="20">
        <f>B274-A274</f>
        <v>0</v>
      </c>
      <c r="H274" s="3" t="s">
        <v>38</v>
      </c>
      <c r="L274" s="20">
        <f>IF(AND(F274&gt;=L$3,F274&lt;=L$4),0,1)</f>
        <v>1</v>
      </c>
      <c r="M274" s="20" t="s">
        <v>21</v>
      </c>
      <c r="N274" s="20">
        <v>7</v>
      </c>
      <c r="O274" s="20">
        <v>113290</v>
      </c>
      <c r="P274" s="20">
        <f>IF(M274="short",O274,O274+N274)</f>
        <v>113297</v>
      </c>
      <c r="Q274" s="20">
        <f>IF(M274="short",P274+Q$3,P274-Q$3)</f>
        <v>113297</v>
      </c>
      <c r="R274" s="20">
        <v>113042</v>
      </c>
      <c r="S274" s="20">
        <v>113606</v>
      </c>
      <c r="T274" s="19">
        <f>IF(M274="short",((R274-P274)+N274)/10,((P274-R274)+N274)/10)</f>
        <v>26.2</v>
      </c>
      <c r="U274" s="19">
        <f>IF(M274="long",((S274-O274)-N274)/10,((O274-S274)-N274)/10)</f>
        <v>30.9</v>
      </c>
      <c r="W274" s="19">
        <f>-T274+(Q$3/10)</f>
        <v>-26.2</v>
      </c>
      <c r="X274" s="19">
        <f>U274+(Q$3/10)</f>
        <v>30.9</v>
      </c>
      <c r="Y274" s="7">
        <f>IF(AND(M274="long",R274&lt;Q274),1, )</f>
        <v>1</v>
      </c>
      <c r="Z274" s="7">
        <f>IF(AND(M274="short",R274&gt;Q274),1, )</f>
        <v>0</v>
      </c>
      <c r="AA274" s="7">
        <f>Y274+Z274</f>
        <v>1</v>
      </c>
      <c r="AB274" s="7">
        <f>IF(OR(I274=1,K274=1),0,L274*AA274)</f>
        <v>1</v>
      </c>
      <c r="AC274" s="19">
        <f>IF(W274&lt;=-AC$3,-AC$3,0)</f>
        <v>-12</v>
      </c>
      <c r="AD274" s="7">
        <f t="shared" si="40"/>
        <v>0</v>
      </c>
      <c r="AE274" s="19">
        <f>IF(AND(AC274=0,U274&gt;=AE$3-(N274/10)),0,-AC$3*AA274)</f>
        <v>-12</v>
      </c>
      <c r="AF274" s="19">
        <f>IF(AND(AC274=0,X274&gt;AF$3),AF$3*AA274,AE274*AA274)</f>
        <v>-12</v>
      </c>
      <c r="AG274" s="19">
        <f>AG273+AF274</f>
        <v>272</v>
      </c>
      <c r="AH274" s="7">
        <f>IF(AF274&gt;0,1, )</f>
        <v>0</v>
      </c>
      <c r="AI274" s="19">
        <f>IF(I274=1,AF274,)</f>
        <v>0</v>
      </c>
      <c r="AJ274" s="19">
        <f>IF(K274=1,AF274, )</f>
        <v>0</v>
      </c>
      <c r="AK274" s="19">
        <f>IF(L274=1, ,AF274)</f>
        <v>0</v>
      </c>
      <c r="AL274" s="19">
        <f>AB274*AF274</f>
        <v>-12</v>
      </c>
      <c r="AM274" s="19">
        <f>AM273+AL274</f>
        <v>390</v>
      </c>
      <c r="AN274" s="20">
        <f>IF(AL274&gt;0,1, )</f>
        <v>0</v>
      </c>
      <c r="AP274" s="12">
        <f>IF(B274=B273,AP273,AS273*AP$3)</f>
        <v>756.36</v>
      </c>
      <c r="AQ274" s="12">
        <f>INT(AP274/AQ$3)</f>
        <v>63</v>
      </c>
      <c r="AR274" s="12">
        <f>AL274*AQ274</f>
        <v>-756</v>
      </c>
      <c r="AS274" s="12">
        <f>AS273+AR274</f>
        <v>24456</v>
      </c>
      <c r="AT274" s="12">
        <f>MAX(AS$4:AS274)</f>
        <v>25912</v>
      </c>
      <c r="AU274" s="8">
        <f>(AS274-AT274)/AT274</f>
        <v>-5.6190182154986106E-2</v>
      </c>
      <c r="AW274" s="20">
        <v>113042</v>
      </c>
      <c r="AX274" s="20">
        <v>113606</v>
      </c>
      <c r="AY274" s="12">
        <f>IF(M274="long",((Q274-AW274)+N274)/10,((AW274-Q274)+N274)/10)</f>
        <v>26.2</v>
      </c>
      <c r="AZ274" s="20">
        <f>IF(AY274&gt;=(N274/10),1, )</f>
        <v>1</v>
      </c>
      <c r="BA274" s="12">
        <f>IF(AY274&gt;BA$3,BA$3,AY274*AZ274)</f>
        <v>20</v>
      </c>
      <c r="BB274" s="12">
        <f>IF(M274="long",((AX274-Q274)-N274)/10*AZ274,((Q274-AX274)-N274)/10*AZ274)</f>
        <v>30.2</v>
      </c>
      <c r="BC274" s="12">
        <f>IF(AND(BA274&lt;BA$3,BB274&gt;BC$3),BC$3,-BA274)</f>
        <v>-20</v>
      </c>
      <c r="BD274" s="12">
        <f>BD273+BC274</f>
        <v>461.30000000000007</v>
      </c>
      <c r="BE274" s="12">
        <f>BC274*I274</f>
        <v>0</v>
      </c>
      <c r="BF274" s="12">
        <f>K274*BC274</f>
        <v>0</v>
      </c>
      <c r="BG274" s="12">
        <f>AB274*BC274</f>
        <v>-20</v>
      </c>
      <c r="BH274" s="12">
        <f>BH273+BG274</f>
        <v>658.90000000000009</v>
      </c>
      <c r="BJ274" s="20">
        <f t="shared" si="41"/>
        <v>1</v>
      </c>
      <c r="BK274" s="12">
        <f t="shared" si="42"/>
        <v>-20</v>
      </c>
      <c r="BM274" s="12">
        <f t="shared" si="43"/>
        <v>8957.3900000000049</v>
      </c>
      <c r="BN274" s="12">
        <f t="shared" si="44"/>
        <v>447</v>
      </c>
      <c r="BO274" s="12">
        <f t="shared" si="45"/>
        <v>-8940</v>
      </c>
      <c r="BP274" s="12">
        <f t="shared" si="46"/>
        <v>80633.900000000038</v>
      </c>
      <c r="BQ274" s="12">
        <f>MAX(BP$4:BP274)</f>
        <v>102570.70000000004</v>
      </c>
      <c r="BR274" s="8">
        <f t="shared" si="47"/>
        <v>-0.21387004280949623</v>
      </c>
      <c r="BS274" s="20">
        <f t="shared" si="48"/>
        <v>0</v>
      </c>
      <c r="BT274" s="20">
        <f t="shared" si="49"/>
        <v>-20</v>
      </c>
    </row>
    <row r="275" spans="1:72" x14ac:dyDescent="0.3">
      <c r="A275" s="1">
        <v>42779</v>
      </c>
      <c r="B275" s="1">
        <v>42779</v>
      </c>
      <c r="C275" s="1" t="s">
        <v>45</v>
      </c>
      <c r="D275" s="3">
        <v>1345</v>
      </c>
      <c r="E275" s="3">
        <v>0</v>
      </c>
      <c r="F275" s="3">
        <f>D275+E275</f>
        <v>1345</v>
      </c>
      <c r="G275" s="20">
        <f>B275-A275</f>
        <v>0</v>
      </c>
      <c r="H275" s="3" t="s">
        <v>38</v>
      </c>
      <c r="L275" s="20">
        <f>IF(AND(F275&gt;=L$3,F275&lt;=L$4),0,1)</f>
        <v>1</v>
      </c>
      <c r="M275" s="20" t="s">
        <v>20</v>
      </c>
      <c r="N275" s="20">
        <v>7</v>
      </c>
      <c r="O275" s="20">
        <v>113910</v>
      </c>
      <c r="P275" s="20">
        <f>IF(M275="short",O275,O275+N275)</f>
        <v>113910</v>
      </c>
      <c r="Q275" s="20">
        <f>IF(M275="short",P275+Q$3,P275-Q$3)</f>
        <v>113910</v>
      </c>
      <c r="R275" s="20">
        <v>113930</v>
      </c>
      <c r="S275" s="20">
        <v>113794</v>
      </c>
      <c r="T275" s="19">
        <f>IF(M275="short",((R275-P275)+N275)/10,((P275-R275)+N275)/10)</f>
        <v>2.7</v>
      </c>
      <c r="U275" s="19">
        <f>IF(M275="long",((S275-O275)-N275)/10,((O275-S275)-N275)/10)</f>
        <v>10.9</v>
      </c>
      <c r="W275" s="19">
        <f>-T275+(Q$3/10)</f>
        <v>-2.7</v>
      </c>
      <c r="X275" s="19">
        <f>U275+(Q$3/10)</f>
        <v>10.9</v>
      </c>
      <c r="Y275" s="7">
        <f>IF(AND(M275="long",R275&lt;Q275),1, )</f>
        <v>0</v>
      </c>
      <c r="Z275" s="7">
        <f>IF(AND(M275="short",R275&gt;Q275),1, )</f>
        <v>1</v>
      </c>
      <c r="AA275" s="7">
        <f>Y275+Z275</f>
        <v>1</v>
      </c>
      <c r="AB275" s="7">
        <f>IF(OR(I275=1,K275=1),0,L275*AA275)</f>
        <v>1</v>
      </c>
      <c r="AC275" s="19">
        <f>IF(W275&lt;=-AC$3,-AC$3,0)</f>
        <v>0</v>
      </c>
      <c r="AD275" s="7">
        <f t="shared" si="40"/>
        <v>0</v>
      </c>
      <c r="AE275" s="19">
        <f>IF(AND(AC275=0,U275&gt;=AE$3-(N275/10)),0,-AC$3*AA275)</f>
        <v>-12</v>
      </c>
      <c r="AF275" s="19">
        <f>IF(AND(AC275=0,X275&gt;AF$3),AF$3*AA275,AE275*AA275)</f>
        <v>10</v>
      </c>
      <c r="AG275" s="19">
        <f>AG274+AF275</f>
        <v>282</v>
      </c>
      <c r="AH275" s="7">
        <f>IF(AF275&gt;0,1, )</f>
        <v>1</v>
      </c>
      <c r="AI275" s="19">
        <f>IF(I275=1,AF275,)</f>
        <v>0</v>
      </c>
      <c r="AJ275" s="19">
        <f>IF(K275=1,AF275, )</f>
        <v>0</v>
      </c>
      <c r="AK275" s="19">
        <f>IF(L275=1, ,AF275)</f>
        <v>0</v>
      </c>
      <c r="AL275" s="19">
        <f>AB275*AF275</f>
        <v>10</v>
      </c>
      <c r="AM275" s="19">
        <f>AM274+AL275</f>
        <v>400</v>
      </c>
      <c r="AN275" s="20">
        <f>IF(AL275&gt;0,1, )</f>
        <v>1</v>
      </c>
      <c r="AP275" s="12">
        <f>IF(B275=B274,AP274,AS274*AP$3)</f>
        <v>733.68</v>
      </c>
      <c r="AQ275" s="12">
        <f>INT(AP275/AQ$3)</f>
        <v>61</v>
      </c>
      <c r="AR275" s="12">
        <f>AL275*AQ275</f>
        <v>610</v>
      </c>
      <c r="AS275" s="12">
        <f>AS274+AR275</f>
        <v>25066</v>
      </c>
      <c r="AT275" s="12">
        <f>MAX(AS$4:AS275)</f>
        <v>25912</v>
      </c>
      <c r="AU275" s="8">
        <f>(AS275-AT275)/AT275</f>
        <v>-3.2648965730163633E-2</v>
      </c>
      <c r="AW275" s="20">
        <v>113930</v>
      </c>
      <c r="AX275" s="20">
        <v>113790</v>
      </c>
      <c r="AY275" s="12">
        <f>IF(M275="long",((Q275-AW275)+N275)/10,((AW275-Q275)+N275)/10)</f>
        <v>2.7</v>
      </c>
      <c r="AZ275" s="20">
        <f>IF(AY275&gt;=(N275/10),1, )</f>
        <v>1</v>
      </c>
      <c r="BA275" s="12">
        <f>IF(AY275&gt;BA$3,BA$3,AY275*AZ275)</f>
        <v>2.7</v>
      </c>
      <c r="BB275" s="12">
        <f>IF(M275="long",((AX275-Q275)-N275)/10*AZ275,((Q275-AX275)-N275)/10*AZ275)</f>
        <v>11.3</v>
      </c>
      <c r="BC275" s="12">
        <f>IF(AND(BA275&lt;BA$3,BB275&gt;BC$3),BC$3,-BA275)</f>
        <v>-2.7</v>
      </c>
      <c r="BD275" s="12">
        <f>BD274+BC275</f>
        <v>458.60000000000008</v>
      </c>
      <c r="BE275" s="12">
        <f>BC275*I275</f>
        <v>0</v>
      </c>
      <c r="BF275" s="12">
        <f>K275*BC275</f>
        <v>0</v>
      </c>
      <c r="BG275" s="12">
        <f>AB275*BC275</f>
        <v>-2.7</v>
      </c>
      <c r="BH275" s="12">
        <f>BH274+BG275</f>
        <v>656.2</v>
      </c>
      <c r="BJ275" s="20">
        <f t="shared" si="41"/>
        <v>1</v>
      </c>
      <c r="BK275" s="12">
        <f t="shared" si="42"/>
        <v>-2.7</v>
      </c>
      <c r="BM275" s="12">
        <f t="shared" si="43"/>
        <v>8063.390000000004</v>
      </c>
      <c r="BN275" s="12">
        <f t="shared" si="44"/>
        <v>403</v>
      </c>
      <c r="BO275" s="12">
        <f t="shared" si="45"/>
        <v>-1088.1000000000001</v>
      </c>
      <c r="BP275" s="12">
        <f t="shared" si="46"/>
        <v>79545.800000000032</v>
      </c>
      <c r="BQ275" s="12">
        <f>MAX(BP$4:BP275)</f>
        <v>102570.70000000004</v>
      </c>
      <c r="BR275" s="8">
        <f t="shared" si="47"/>
        <v>-0.2244783354310734</v>
      </c>
      <c r="BS275" s="20">
        <f t="shared" si="48"/>
        <v>0</v>
      </c>
      <c r="BT275" s="20">
        <f t="shared" si="49"/>
        <v>-2.7</v>
      </c>
    </row>
    <row r="276" spans="1:72" x14ac:dyDescent="0.3">
      <c r="A276" s="1">
        <v>42779</v>
      </c>
      <c r="B276" s="1">
        <v>42779</v>
      </c>
      <c r="C276" s="1" t="s">
        <v>45</v>
      </c>
      <c r="D276" s="3">
        <v>1525</v>
      </c>
      <c r="E276" s="3">
        <v>0</v>
      </c>
      <c r="F276" s="3">
        <f>D276+E276</f>
        <v>1525</v>
      </c>
      <c r="G276" s="20">
        <f>B276-A276</f>
        <v>0</v>
      </c>
      <c r="H276" s="3" t="s">
        <v>37</v>
      </c>
      <c r="L276" s="20">
        <f>IF(AND(F276&gt;=L$3,F276&lt;=L$4),0,1)</f>
        <v>1</v>
      </c>
      <c r="M276" s="20" t="s">
        <v>21</v>
      </c>
      <c r="N276" s="20">
        <v>8</v>
      </c>
      <c r="O276" s="20">
        <v>76430</v>
      </c>
      <c r="P276" s="20">
        <f>IF(M276="short",O276,O276+N276)</f>
        <v>76438</v>
      </c>
      <c r="Q276" s="20">
        <f>IF(M276="short",P276+Q$3,P276-Q$3)</f>
        <v>76438</v>
      </c>
      <c r="R276" s="20">
        <v>76303</v>
      </c>
      <c r="S276" s="20">
        <v>76953</v>
      </c>
      <c r="T276" s="19">
        <f>IF(M276="short",((R276-P276)+N276)/10,((P276-R276)+N276)/10)</f>
        <v>14.3</v>
      </c>
      <c r="U276" s="19">
        <f>IF(M276="long",((S276-O276)-N276)/10,((O276-S276)-N276)/10)</f>
        <v>51.5</v>
      </c>
      <c r="W276" s="19">
        <f>-T276+(Q$3/10)</f>
        <v>-14.3</v>
      </c>
      <c r="X276" s="19">
        <f>U276+(Q$3/10)</f>
        <v>51.5</v>
      </c>
      <c r="Y276" s="7">
        <f>IF(AND(M276="long",R276&lt;Q276),1, )</f>
        <v>1</v>
      </c>
      <c r="Z276" s="7">
        <f>IF(AND(M276="short",R276&gt;Q276),1, )</f>
        <v>0</v>
      </c>
      <c r="AA276" s="7">
        <f>Y276+Z276</f>
        <v>1</v>
      </c>
      <c r="AB276" s="7">
        <f>IF(OR(I276=1,K276=1),0,L276*AA276)</f>
        <v>1</v>
      </c>
      <c r="AC276" s="19">
        <f>IF(W276&lt;=-AC$3,-AC$3,0)</f>
        <v>-12</v>
      </c>
      <c r="AD276" s="7">
        <f t="shared" si="40"/>
        <v>0</v>
      </c>
      <c r="AE276" s="19">
        <f>IF(AND(AC276=0,U276&gt;=AE$3-(N276/10)),0,-AC$3*AA276)</f>
        <v>-12</v>
      </c>
      <c r="AF276" s="19">
        <f>IF(AND(AC276=0,X276&gt;AF$3),AF$3*AA276,AE276*AA276)</f>
        <v>-12</v>
      </c>
      <c r="AG276" s="19">
        <f>AG275+AF276</f>
        <v>270</v>
      </c>
      <c r="AH276" s="7">
        <f>IF(AF276&gt;0,1, )</f>
        <v>0</v>
      </c>
      <c r="AI276" s="19">
        <f>IF(I276=1,AF276,)</f>
        <v>0</v>
      </c>
      <c r="AJ276" s="19">
        <f>IF(K276=1,AF276, )</f>
        <v>0</v>
      </c>
      <c r="AK276" s="19">
        <f>IF(L276=1, ,AF276)</f>
        <v>0</v>
      </c>
      <c r="AL276" s="19">
        <f>AB276*AF276</f>
        <v>-12</v>
      </c>
      <c r="AM276" s="19">
        <f>AM275+AL276</f>
        <v>388</v>
      </c>
      <c r="AN276" s="20">
        <f>IF(AL276&gt;0,1, )</f>
        <v>0</v>
      </c>
      <c r="AP276" s="12">
        <f>IF(B276=B275,AP275,AS275*AP$3)</f>
        <v>733.68</v>
      </c>
      <c r="AQ276" s="12">
        <f>INT(AP276/AQ$3)</f>
        <v>61</v>
      </c>
      <c r="AR276" s="12">
        <f>AL276*AQ276</f>
        <v>-732</v>
      </c>
      <c r="AS276" s="12">
        <f>AS275+AR276</f>
        <v>24334</v>
      </c>
      <c r="AT276" s="12">
        <f>MAX(AS$4:AS276)</f>
        <v>25912</v>
      </c>
      <c r="AU276" s="8">
        <f>(AS276-AT276)/AT276</f>
        <v>-6.0898425439950603E-2</v>
      </c>
      <c r="AW276" s="20">
        <v>76430</v>
      </c>
      <c r="AX276" s="20">
        <v>76503</v>
      </c>
      <c r="AY276" s="12">
        <f>IF(M276="long",((Q276-AW276)+N276)/10,((AW276-Q276)+N276)/10)</f>
        <v>1.6</v>
      </c>
      <c r="AZ276" s="20">
        <f>IF(AY276&gt;=(N276/10),1, )</f>
        <v>1</v>
      </c>
      <c r="BA276" s="12">
        <f>IF(AY276&gt;BA$3,BA$3,AY276*AZ276)</f>
        <v>1.6</v>
      </c>
      <c r="BB276" s="12">
        <f>IF(M276="long",((AX276-Q276)-N276)/10*AZ276,((Q276-AX276)-N276)/10*AZ276)</f>
        <v>5.7</v>
      </c>
      <c r="BC276" s="12">
        <f>IF(AND(BA276&lt;BA$3,BB276&gt;BC$3),BC$3,-BA276)</f>
        <v>-1.6</v>
      </c>
      <c r="BD276" s="12">
        <f>BD275+BC276</f>
        <v>457.00000000000006</v>
      </c>
      <c r="BE276" s="12">
        <f>BC276*I276</f>
        <v>0</v>
      </c>
      <c r="BF276" s="12">
        <f>K276*BC276</f>
        <v>0</v>
      </c>
      <c r="BG276" s="12">
        <f>AB276*BC276</f>
        <v>-1.6</v>
      </c>
      <c r="BH276" s="12">
        <f>BH275+BG276</f>
        <v>654.6</v>
      </c>
      <c r="BJ276" s="20">
        <f t="shared" si="41"/>
        <v>1</v>
      </c>
      <c r="BK276" s="12">
        <f t="shared" si="42"/>
        <v>-1.6</v>
      </c>
      <c r="BM276" s="12">
        <f t="shared" si="43"/>
        <v>8063.390000000004</v>
      </c>
      <c r="BN276" s="12">
        <f t="shared" si="44"/>
        <v>403</v>
      </c>
      <c r="BO276" s="12">
        <f t="shared" si="45"/>
        <v>-644.80000000000007</v>
      </c>
      <c r="BP276" s="12">
        <f t="shared" si="46"/>
        <v>78901.000000000029</v>
      </c>
      <c r="BQ276" s="12">
        <f>MAX(BP$4:BP276)</f>
        <v>102570.70000000004</v>
      </c>
      <c r="BR276" s="8">
        <f t="shared" si="47"/>
        <v>-0.23076473105867468</v>
      </c>
      <c r="BS276" s="20">
        <f t="shared" si="48"/>
        <v>0</v>
      </c>
      <c r="BT276" s="20">
        <f t="shared" si="49"/>
        <v>-1.6</v>
      </c>
    </row>
    <row r="277" spans="1:72" x14ac:dyDescent="0.3">
      <c r="A277" s="1">
        <v>42779</v>
      </c>
      <c r="B277" s="1">
        <v>42779</v>
      </c>
      <c r="C277" s="1" t="s">
        <v>45</v>
      </c>
      <c r="D277" s="3">
        <v>1540</v>
      </c>
      <c r="E277" s="3">
        <v>0</v>
      </c>
      <c r="F277" s="3">
        <f>D277+E277</f>
        <v>1540</v>
      </c>
      <c r="G277" s="20">
        <f>B277-A277</f>
        <v>0</v>
      </c>
      <c r="H277" s="3" t="s">
        <v>37</v>
      </c>
      <c r="L277" s="20">
        <f>IF(AND(F277&gt;=L$3,F277&lt;=L$4),0,1)</f>
        <v>1</v>
      </c>
      <c r="M277" s="20" t="s">
        <v>21</v>
      </c>
      <c r="N277" s="20">
        <v>8</v>
      </c>
      <c r="O277" s="20">
        <v>76280</v>
      </c>
      <c r="P277" s="20">
        <f>IF(M277="short",O277,O277+N277)</f>
        <v>76288</v>
      </c>
      <c r="Q277" s="20">
        <f>IF(M277="short",P277+Q$3,P277-Q$3)</f>
        <v>76288</v>
      </c>
      <c r="R277" s="20">
        <v>76306</v>
      </c>
      <c r="S277" s="20">
        <v>76953</v>
      </c>
      <c r="T277" s="19">
        <f>IF(M277="short",((R277-P277)+N277)/10,((P277-R277)+N277)/10)</f>
        <v>-1</v>
      </c>
      <c r="U277" s="19">
        <f>IF(M277="long",((S277-O277)-N277)/10,((O277-S277)-N277)/10)</f>
        <v>66.5</v>
      </c>
      <c r="W277" s="19">
        <f>-T277+(Q$3/10)</f>
        <v>1</v>
      </c>
      <c r="X277" s="19">
        <f>U277+(Q$3/10)</f>
        <v>66.5</v>
      </c>
      <c r="Y277" s="7">
        <f>IF(AND(M277="long",R277&lt;Q277),1, )</f>
        <v>0</v>
      </c>
      <c r="Z277" s="7">
        <f>IF(AND(M277="short",R277&gt;Q277),1, )</f>
        <v>0</v>
      </c>
      <c r="AA277" s="7">
        <f>Y277+Z277</f>
        <v>0</v>
      </c>
      <c r="AB277" s="7">
        <f>IF(OR(I277=1,K277=1),0,L277*AA277)</f>
        <v>0</v>
      </c>
      <c r="AC277" s="19">
        <f>IF(W277&lt;=-AC$3,-AC$3,0)</f>
        <v>0</v>
      </c>
      <c r="AD277" s="7">
        <f t="shared" si="40"/>
        <v>0</v>
      </c>
      <c r="AE277" s="19">
        <f>IF(AND(AC277=0,U277&gt;=AE$3-(N277/10)),0,-AC$3*AA277)</f>
        <v>0</v>
      </c>
      <c r="AF277" s="19">
        <f>IF(AND(AC277=0,X277&gt;AF$3),AF$3*AA277,AE277*AA277)</f>
        <v>0</v>
      </c>
      <c r="AG277" s="19">
        <f>AG276+AF277</f>
        <v>270</v>
      </c>
      <c r="AH277" s="7">
        <f>IF(AF277&gt;0,1, )</f>
        <v>0</v>
      </c>
      <c r="AI277" s="19">
        <f>IF(I277=1,AF277,)</f>
        <v>0</v>
      </c>
      <c r="AJ277" s="19">
        <f>IF(K277=1,AF277, )</f>
        <v>0</v>
      </c>
      <c r="AK277" s="19">
        <f>IF(L277=1, ,AF277)</f>
        <v>0</v>
      </c>
      <c r="AL277" s="19">
        <f>AB277*AF277</f>
        <v>0</v>
      </c>
      <c r="AM277" s="19">
        <f>AM276+AL277</f>
        <v>388</v>
      </c>
      <c r="AN277" s="20">
        <f>IF(AL277&gt;0,1, )</f>
        <v>0</v>
      </c>
      <c r="AP277" s="12">
        <f>IF(B277=B276,AP276,AS276*AP$3)</f>
        <v>733.68</v>
      </c>
      <c r="AQ277" s="12">
        <f>INT(AP277/AQ$3)</f>
        <v>61</v>
      </c>
      <c r="AR277" s="12">
        <f>AL277*AQ277</f>
        <v>0</v>
      </c>
      <c r="AS277" s="12">
        <f>AS276+AR277</f>
        <v>24334</v>
      </c>
      <c r="AT277" s="12">
        <f>MAX(AS$4:AS277)</f>
        <v>25912</v>
      </c>
      <c r="AU277" s="8">
        <f>(AS277-AT277)/AT277</f>
        <v>-6.0898425439950603E-2</v>
      </c>
      <c r="AW277" s="20">
        <v>76303</v>
      </c>
      <c r="AX277" s="20">
        <v>76953</v>
      </c>
      <c r="AY277" s="12">
        <f>IF(M277="long",((Q277-AW277)+N277)/10,((AW277-Q277)+N277)/10)</f>
        <v>-0.7</v>
      </c>
      <c r="AZ277" s="20">
        <f>IF(AY277&gt;=(N277/10),1, )</f>
        <v>0</v>
      </c>
      <c r="BA277" s="12">
        <f>IF(AY277&gt;BA$3,BA$3,AY277*AZ277)</f>
        <v>0</v>
      </c>
      <c r="BB277" s="12">
        <f>IF(M277="long",((AX277-Q277)-N277)/10*AZ277,((Q277-AX277)-N277)/10*AZ277)</f>
        <v>0</v>
      </c>
      <c r="BC277" s="12">
        <f>IF(AND(BA277&lt;BA$3,BB277&gt;BC$3),BC$3,-BA277)</f>
        <v>0</v>
      </c>
      <c r="BD277" s="12">
        <f>BD276+BC277</f>
        <v>457.00000000000006</v>
      </c>
      <c r="BE277" s="12">
        <f>BC277*I277</f>
        <v>0</v>
      </c>
      <c r="BF277" s="12">
        <f>K277*BC277</f>
        <v>0</v>
      </c>
      <c r="BG277" s="12">
        <f>AB277*BC277</f>
        <v>0</v>
      </c>
      <c r="BH277" s="12">
        <f>BH276+BG277</f>
        <v>654.6</v>
      </c>
      <c r="BJ277" s="20">
        <f t="shared" si="41"/>
        <v>0</v>
      </c>
      <c r="BK277" s="12">
        <f t="shared" si="42"/>
        <v>0</v>
      </c>
      <c r="BM277" s="12">
        <f t="shared" si="43"/>
        <v>8063.390000000004</v>
      </c>
      <c r="BN277" s="12">
        <f t="shared" si="44"/>
        <v>403</v>
      </c>
      <c r="BO277" s="12">
        <f t="shared" si="45"/>
        <v>0</v>
      </c>
      <c r="BP277" s="12">
        <f t="shared" si="46"/>
        <v>78901.000000000029</v>
      </c>
      <c r="BQ277" s="12">
        <f>MAX(BP$4:BP277)</f>
        <v>102570.70000000004</v>
      </c>
      <c r="BR277" s="8">
        <f t="shared" si="47"/>
        <v>-0.23076473105867468</v>
      </c>
      <c r="BS277" s="20">
        <f t="shared" si="48"/>
        <v>0</v>
      </c>
      <c r="BT277" s="20">
        <f t="shared" si="49"/>
        <v>0</v>
      </c>
    </row>
    <row r="278" spans="1:72" x14ac:dyDescent="0.3">
      <c r="A278" s="1">
        <v>42779</v>
      </c>
      <c r="B278" s="1">
        <v>42780</v>
      </c>
      <c r="C278" s="1" t="s">
        <v>45</v>
      </c>
      <c r="D278" s="3">
        <v>130</v>
      </c>
      <c r="E278" s="3">
        <v>0</v>
      </c>
      <c r="F278" s="3">
        <f>D278+E278</f>
        <v>130</v>
      </c>
      <c r="G278" s="20">
        <f>B278-A278</f>
        <v>1</v>
      </c>
      <c r="H278" s="3" t="s">
        <v>37</v>
      </c>
      <c r="L278" s="20">
        <f>IF(AND(F278&gt;=L$3,F278&lt;=L$4),0,1)</f>
        <v>1</v>
      </c>
      <c r="M278" s="20" t="s">
        <v>20</v>
      </c>
      <c r="N278" s="20">
        <v>8</v>
      </c>
      <c r="O278" s="20">
        <v>76710</v>
      </c>
      <c r="P278" s="20">
        <f>IF(M278="short",O278,O278+N278)</f>
        <v>76710</v>
      </c>
      <c r="Q278" s="20">
        <f>IF(M278="short",P278+Q$3,P278-Q$3)</f>
        <v>76710</v>
      </c>
      <c r="R278" s="20">
        <v>76953</v>
      </c>
      <c r="S278" s="20">
        <v>76172</v>
      </c>
      <c r="T278" s="19">
        <f>IF(M278="short",((R278-P278)+N278)/10,((P278-R278)+N278)/10)</f>
        <v>25.1</v>
      </c>
      <c r="U278" s="19">
        <f>IF(M278="long",((S278-O278)-N278)/10,((O278-S278)-N278)/10)</f>
        <v>53</v>
      </c>
      <c r="W278" s="19">
        <f>-T278+(Q$3/10)</f>
        <v>-25.1</v>
      </c>
      <c r="X278" s="19">
        <f>U278+(Q$3/10)</f>
        <v>53</v>
      </c>
      <c r="Y278" s="7">
        <f>IF(AND(M278="long",R278&lt;Q278),1, )</f>
        <v>0</v>
      </c>
      <c r="Z278" s="7">
        <f>IF(AND(M278="short",R278&gt;Q278),1, )</f>
        <v>1</v>
      </c>
      <c r="AA278" s="7">
        <f>Y278+Z278</f>
        <v>1</v>
      </c>
      <c r="AB278" s="7">
        <f>IF(OR(I278=1,K278=1),0,L278*AA278)</f>
        <v>1</v>
      </c>
      <c r="AC278" s="19">
        <f>IF(W278&lt;=-AC$3,-AC$3,0)</f>
        <v>-12</v>
      </c>
      <c r="AD278" s="7">
        <f t="shared" si="40"/>
        <v>0</v>
      </c>
      <c r="AE278" s="19">
        <f>IF(AND(AC278=0,U278&gt;=AE$3-(N278/10)),0,-AC$3*AA278)</f>
        <v>-12</v>
      </c>
      <c r="AF278" s="19">
        <f>IF(AND(AC278=0,X278&gt;AF$3),AF$3*AA278,AE278*AA278)</f>
        <v>-12</v>
      </c>
      <c r="AG278" s="19">
        <f>AG277+AF278</f>
        <v>258</v>
      </c>
      <c r="AH278" s="7">
        <f>IF(AF278&gt;0,1, )</f>
        <v>0</v>
      </c>
      <c r="AI278" s="19">
        <f>IF(I278=1,AF278,)</f>
        <v>0</v>
      </c>
      <c r="AJ278" s="19">
        <f>IF(K278=1,AF278, )</f>
        <v>0</v>
      </c>
      <c r="AK278" s="19">
        <f>IF(L278=1, ,AF278)</f>
        <v>0</v>
      </c>
      <c r="AL278" s="19">
        <f>AB278*AF278</f>
        <v>-12</v>
      </c>
      <c r="AM278" s="19">
        <f>AM277+AL278</f>
        <v>376</v>
      </c>
      <c r="AN278" s="20">
        <f>IF(AL278&gt;0,1, )</f>
        <v>0</v>
      </c>
      <c r="AP278" s="12">
        <f>IF(B278=B277,AP277,AS277*AP$3)</f>
        <v>730.02</v>
      </c>
      <c r="AQ278" s="12">
        <f>INT(AP278/AQ$3)</f>
        <v>60</v>
      </c>
      <c r="AR278" s="12">
        <f>AL278*AQ278</f>
        <v>-720</v>
      </c>
      <c r="AS278" s="12">
        <f>AS277+AR278</f>
        <v>23614</v>
      </c>
      <c r="AT278" s="12">
        <f>MAX(AS$4:AS278)</f>
        <v>25912</v>
      </c>
      <c r="AU278" s="8">
        <f>(AS278-AT278)/AT278</f>
        <v>-8.8684779252855825E-2</v>
      </c>
      <c r="AW278" s="20">
        <v>76731</v>
      </c>
      <c r="AX278" s="20">
        <v>76635</v>
      </c>
      <c r="AY278" s="12">
        <f>IF(M278="long",((Q278-AW278)+N278)/10,((AW278-Q278)+N278)/10)</f>
        <v>2.9</v>
      </c>
      <c r="AZ278" s="20">
        <f>IF(AY278&gt;=(N278/10),1, )</f>
        <v>1</v>
      </c>
      <c r="BA278" s="12">
        <f>IF(AY278&gt;BA$3,BA$3,AY278*AZ278)</f>
        <v>2.9</v>
      </c>
      <c r="BB278" s="12">
        <f>IF(M278="long",((AX278-Q278)-N278)/10*AZ278,((Q278-AX278)-N278)/10*AZ278)</f>
        <v>6.7</v>
      </c>
      <c r="BC278" s="12">
        <f>IF(AND(BA278&lt;BA$3,BB278&gt;BC$3),BC$3,-BA278)</f>
        <v>-2.9</v>
      </c>
      <c r="BD278" s="12">
        <f>BD277+BC278</f>
        <v>454.10000000000008</v>
      </c>
      <c r="BE278" s="12">
        <f>BC278*I278</f>
        <v>0</v>
      </c>
      <c r="BF278" s="12">
        <f>K278*BC278</f>
        <v>0</v>
      </c>
      <c r="BG278" s="12">
        <f>AB278*BC278</f>
        <v>-2.9</v>
      </c>
      <c r="BH278" s="12">
        <f>BH277+BG278</f>
        <v>651.70000000000005</v>
      </c>
      <c r="BJ278" s="20">
        <f t="shared" si="41"/>
        <v>1</v>
      </c>
      <c r="BK278" s="12">
        <f t="shared" si="42"/>
        <v>-2.9</v>
      </c>
      <c r="BM278" s="12">
        <f t="shared" si="43"/>
        <v>7890.1000000000031</v>
      </c>
      <c r="BN278" s="12">
        <f t="shared" si="44"/>
        <v>394</v>
      </c>
      <c r="BO278" s="12">
        <f t="shared" si="45"/>
        <v>-1142.5999999999999</v>
      </c>
      <c r="BP278" s="12">
        <f t="shared" si="46"/>
        <v>77758.400000000023</v>
      </c>
      <c r="BQ278" s="12">
        <f>MAX(BP$4:BP278)</f>
        <v>102570.70000000004</v>
      </c>
      <c r="BR278" s="8">
        <f t="shared" si="47"/>
        <v>-0.24190436450175351</v>
      </c>
      <c r="BS278" s="20">
        <f t="shared" si="48"/>
        <v>0</v>
      </c>
      <c r="BT278" s="20">
        <f t="shared" si="49"/>
        <v>-2.9</v>
      </c>
    </row>
    <row r="279" spans="1:72" x14ac:dyDescent="0.3">
      <c r="A279" s="1">
        <v>42776</v>
      </c>
      <c r="B279" s="1">
        <v>42780</v>
      </c>
      <c r="C279" s="1" t="s">
        <v>45</v>
      </c>
      <c r="D279" s="3">
        <v>1330</v>
      </c>
      <c r="E279" s="3">
        <v>0</v>
      </c>
      <c r="F279" s="3">
        <f>D279+E279</f>
        <v>1330</v>
      </c>
      <c r="G279" s="20">
        <f>B279-A279</f>
        <v>4</v>
      </c>
      <c r="H279" s="3" t="s">
        <v>43</v>
      </c>
      <c r="L279" s="20">
        <f>IF(AND(F279&gt;=L$3,F279&lt;=L$4),0,1)</f>
        <v>1</v>
      </c>
      <c r="M279" s="20" t="s">
        <v>21</v>
      </c>
      <c r="N279" s="20">
        <v>10</v>
      </c>
      <c r="O279" s="20">
        <v>130240</v>
      </c>
      <c r="P279" s="20">
        <f>IF(M279="short",O279,O279+N279)</f>
        <v>130250</v>
      </c>
      <c r="Q279" s="20">
        <f>IF(M279="short",P279+Q$3,P279-Q$3)</f>
        <v>130250</v>
      </c>
      <c r="R279" s="20">
        <v>130239</v>
      </c>
      <c r="S279" s="20">
        <v>131062</v>
      </c>
      <c r="T279" s="19">
        <f>IF(M279="short",((R279-P279)+N279)/10,((P279-R279)+N279)/10)</f>
        <v>2.1</v>
      </c>
      <c r="U279" s="19">
        <f>IF(M279="long",((S279-O279)-N279)/10,((O279-S279)-N279)/10)</f>
        <v>81.2</v>
      </c>
      <c r="W279" s="19">
        <f>-T279+(Q$3/10)</f>
        <v>-2.1</v>
      </c>
      <c r="X279" s="19">
        <f>U279+(Q$3/10)</f>
        <v>81.2</v>
      </c>
      <c r="Y279" s="7">
        <f>IF(AND(M279="long",R279&lt;Q279),1, )</f>
        <v>1</v>
      </c>
      <c r="Z279" s="7">
        <f>IF(AND(M279="short",R279&gt;Q279),1, )</f>
        <v>0</v>
      </c>
      <c r="AA279" s="7">
        <f>Y279+Z279</f>
        <v>1</v>
      </c>
      <c r="AB279" s="7">
        <f>IF(OR(I279=1,K279=1),0,L279*AA279)</f>
        <v>1</v>
      </c>
      <c r="AC279" s="19">
        <f>IF(W279&lt;=-AC$3,-AC$3,0)</f>
        <v>0</v>
      </c>
      <c r="AD279" s="7">
        <f t="shared" si="40"/>
        <v>0</v>
      </c>
      <c r="AE279" s="19">
        <f>IF(AND(AC279=0,U279&gt;=AE$3-(N279/10)),0,-AC$3*AA279)</f>
        <v>0</v>
      </c>
      <c r="AF279" s="19">
        <f>IF(AND(AC279=0,X279&gt;AF$3),AF$3*AA279,AE279*AA279)</f>
        <v>10</v>
      </c>
      <c r="AG279" s="19">
        <f>AG278+AF279</f>
        <v>268</v>
      </c>
      <c r="AH279" s="7">
        <f>IF(AF279&gt;0,1, )</f>
        <v>1</v>
      </c>
      <c r="AI279" s="19">
        <f>IF(I279=1,AF279,)</f>
        <v>0</v>
      </c>
      <c r="AJ279" s="19">
        <f>IF(K279=1,AF279, )</f>
        <v>0</v>
      </c>
      <c r="AK279" s="19">
        <f>IF(L279=1, ,AF279)</f>
        <v>0</v>
      </c>
      <c r="AL279" s="19">
        <f>AB279*AF279</f>
        <v>10</v>
      </c>
      <c r="AM279" s="19">
        <f>AM278+AL279</f>
        <v>386</v>
      </c>
      <c r="AN279" s="20">
        <f>IF(AL279&gt;0,1, )</f>
        <v>1</v>
      </c>
      <c r="AP279" s="12">
        <f>IF(B279=B278,AP278,AS278*AP$3)</f>
        <v>730.02</v>
      </c>
      <c r="AQ279" s="12">
        <f>INT(AP279/AQ$3)</f>
        <v>60</v>
      </c>
      <c r="AR279" s="12">
        <f>AL279*AQ279</f>
        <v>600</v>
      </c>
      <c r="AS279" s="12">
        <f>AS278+AR279</f>
        <v>24214</v>
      </c>
      <c r="AT279" s="12">
        <f>MAX(AS$4:AS279)</f>
        <v>25912</v>
      </c>
      <c r="AU279" s="8">
        <f>(AS279-AT279)/AT279</f>
        <v>-6.5529484408768143E-2</v>
      </c>
      <c r="AW279" s="20">
        <v>130239</v>
      </c>
      <c r="AX279" s="20">
        <v>131062</v>
      </c>
      <c r="AY279" s="12">
        <f>IF(M279="long",((Q279-AW279)+N279)/10,((AW279-Q279)+N279)/10)</f>
        <v>2.1</v>
      </c>
      <c r="AZ279" s="20">
        <f>IF(AY279&gt;=(N279/10),1, )</f>
        <v>1</v>
      </c>
      <c r="BA279" s="12">
        <f>IF(AY279&gt;BA$3,BA$3,AY279*AZ279)</f>
        <v>2.1</v>
      </c>
      <c r="BB279" s="12">
        <f>IF(M279="long",((AX279-Q279)-N279)/10*AZ279,((Q279-AX279)-N279)/10*AZ279)</f>
        <v>80.2</v>
      </c>
      <c r="BC279" s="12">
        <f>IF(AND(BA279&lt;BA$3,BB279&gt;BC$3),BC$3,-BA279)</f>
        <v>20</v>
      </c>
      <c r="BD279" s="12">
        <f>BD278+BC279</f>
        <v>474.10000000000008</v>
      </c>
      <c r="BE279" s="12">
        <f>BC279*I279</f>
        <v>0</v>
      </c>
      <c r="BF279" s="12">
        <f>K279*BC279</f>
        <v>0</v>
      </c>
      <c r="BG279" s="12">
        <f>AB279*BC279</f>
        <v>20</v>
      </c>
      <c r="BH279" s="12">
        <f>BH278+BG279</f>
        <v>671.7</v>
      </c>
      <c r="BJ279" s="20">
        <f t="shared" si="41"/>
        <v>0</v>
      </c>
      <c r="BK279" s="12">
        <f t="shared" si="42"/>
        <v>0</v>
      </c>
      <c r="BM279" s="12">
        <f t="shared" si="43"/>
        <v>7890.1000000000031</v>
      </c>
      <c r="BN279" s="12">
        <f t="shared" si="44"/>
        <v>394</v>
      </c>
      <c r="BO279" s="12">
        <f t="shared" si="45"/>
        <v>7880</v>
      </c>
      <c r="BP279" s="12">
        <f t="shared" si="46"/>
        <v>85638.400000000023</v>
      </c>
      <c r="BQ279" s="12">
        <f>MAX(BP$4:BP279)</f>
        <v>102570.70000000004</v>
      </c>
      <c r="BR279" s="8">
        <f t="shared" si="47"/>
        <v>-0.16507930627362405</v>
      </c>
      <c r="BS279" s="20">
        <f t="shared" si="48"/>
        <v>1</v>
      </c>
      <c r="BT279" s="20">
        <f t="shared" si="49"/>
        <v>0</v>
      </c>
    </row>
    <row r="280" spans="1:72" x14ac:dyDescent="0.3">
      <c r="A280" s="1">
        <v>42780</v>
      </c>
      <c r="B280" s="1">
        <v>42780</v>
      </c>
      <c r="C280" s="1" t="s">
        <v>45</v>
      </c>
      <c r="D280" s="3">
        <v>1500</v>
      </c>
      <c r="E280" s="3">
        <v>0</v>
      </c>
      <c r="F280" s="3">
        <f>D280+E280</f>
        <v>1500</v>
      </c>
      <c r="G280" s="20">
        <f>B280-A280</f>
        <v>0</v>
      </c>
      <c r="H280" s="3" t="s">
        <v>43</v>
      </c>
      <c r="K280" s="20">
        <v>1</v>
      </c>
      <c r="L280" s="20">
        <f>IF(AND(F280&gt;=L$3,F280&lt;=L$4),0,1)</f>
        <v>1</v>
      </c>
      <c r="M280" s="20" t="s">
        <v>20</v>
      </c>
      <c r="N280" s="20">
        <v>10</v>
      </c>
      <c r="O280" s="20">
        <v>130670</v>
      </c>
      <c r="P280" s="20">
        <f>IF(M280="short",O280,O280+N280)</f>
        <v>130670</v>
      </c>
      <c r="Q280" s="20">
        <f>IF(M280="short",P280+Q$3,P280-Q$3)</f>
        <v>130670</v>
      </c>
      <c r="R280" s="20">
        <v>130751</v>
      </c>
      <c r="S280" s="20">
        <v>130539</v>
      </c>
      <c r="T280" s="19">
        <f>IF(M280="short",((R280-P280)+N280)/10,((P280-R280)+N280)/10)</f>
        <v>9.1</v>
      </c>
      <c r="U280" s="19">
        <f>IF(M280="long",((S280-O280)-N280)/10,((O280-S280)-N280)/10)</f>
        <v>12.1</v>
      </c>
      <c r="W280" s="19">
        <f>-T280+(Q$3/10)</f>
        <v>-9.1</v>
      </c>
      <c r="X280" s="19">
        <f>U280+(Q$3/10)</f>
        <v>12.1</v>
      </c>
      <c r="Y280" s="7">
        <f>IF(AND(M280="long",R280&lt;Q280),1, )</f>
        <v>0</v>
      </c>
      <c r="Z280" s="7">
        <f>IF(AND(M280="short",R280&gt;Q280),1, )</f>
        <v>1</v>
      </c>
      <c r="AA280" s="7">
        <f>Y280+Z280</f>
        <v>1</v>
      </c>
      <c r="AB280" s="7">
        <f>IF(OR(I280=1,K280=1),0,L280*AA280)</f>
        <v>0</v>
      </c>
      <c r="AC280" s="19">
        <f>IF(W280&lt;=-AC$3,-AC$3,0)</f>
        <v>0</v>
      </c>
      <c r="AD280" s="7">
        <f t="shared" si="40"/>
        <v>1</v>
      </c>
      <c r="AE280" s="19">
        <f>IF(AND(AC280=0,U280&gt;=AE$3-(N280/10)),0,-AC$3*AA280)</f>
        <v>-12</v>
      </c>
      <c r="AF280" s="19">
        <f>IF(AND(AC280=0,X280&gt;AF$3),AF$3*AA280,AE280*AA280)</f>
        <v>10</v>
      </c>
      <c r="AG280" s="19">
        <f>AG279+AF280</f>
        <v>278</v>
      </c>
      <c r="AH280" s="7">
        <f>IF(AF280&gt;0,1, )</f>
        <v>1</v>
      </c>
      <c r="AI280" s="19">
        <f>IF(I280=1,AF280,)</f>
        <v>0</v>
      </c>
      <c r="AJ280" s="19">
        <f>IF(K280=1,AF280, )</f>
        <v>10</v>
      </c>
      <c r="AK280" s="19">
        <f>IF(L280=1, ,AF280)</f>
        <v>0</v>
      </c>
      <c r="AL280" s="19">
        <f>AB280*AF280</f>
        <v>0</v>
      </c>
      <c r="AM280" s="19">
        <f>AM279+AL280</f>
        <v>386</v>
      </c>
      <c r="AN280" s="20">
        <f>IF(AL280&gt;0,1, )</f>
        <v>0</v>
      </c>
      <c r="AP280" s="12">
        <f>IF(B280=B279,AP279,AS279*AP$3)</f>
        <v>730.02</v>
      </c>
      <c r="AQ280" s="12">
        <f>INT(AP280/AQ$3)</f>
        <v>60</v>
      </c>
      <c r="AR280" s="12">
        <f>AL280*AQ280</f>
        <v>0</v>
      </c>
      <c r="AS280" s="12">
        <f>AS279+AR280</f>
        <v>24214</v>
      </c>
      <c r="AT280" s="12">
        <f>MAX(AS$4:AS280)</f>
        <v>25912</v>
      </c>
      <c r="AU280" s="8">
        <f>(AS280-AT280)/AT280</f>
        <v>-6.5529484408768143E-2</v>
      </c>
      <c r="AW280" s="20">
        <v>130749</v>
      </c>
      <c r="AX280" s="20">
        <v>130540</v>
      </c>
      <c r="AY280" s="12">
        <f>IF(M280="long",((Q280-AW280)+N280)/10,((AW280-Q280)+N280)/10)</f>
        <v>8.9</v>
      </c>
      <c r="AZ280" s="20">
        <f>IF(AY280&gt;=(N280/10),1, )</f>
        <v>1</v>
      </c>
      <c r="BA280" s="12">
        <f>IF(AY280&gt;BA$3,BA$3,AY280*AZ280)</f>
        <v>8.9</v>
      </c>
      <c r="BB280" s="12">
        <f>IF(M280="long",((AX280-Q280)-N280)/10*AZ280,((Q280-AX280)-N280)/10*AZ280)</f>
        <v>12</v>
      </c>
      <c r="BC280" s="12">
        <f>IF(AND(BA280&lt;BA$3,BB280&gt;BC$3),BC$3,-BA280)</f>
        <v>-8.9</v>
      </c>
      <c r="BD280" s="12">
        <f>BD279+BC280</f>
        <v>465.2000000000001</v>
      </c>
      <c r="BE280" s="12">
        <f>BC280*I280</f>
        <v>0</v>
      </c>
      <c r="BF280" s="12">
        <f>K280*BC280</f>
        <v>-8.9</v>
      </c>
      <c r="BG280" s="12">
        <f>AB280*BC280</f>
        <v>0</v>
      </c>
      <c r="BH280" s="12">
        <f>BH279+BG280</f>
        <v>671.7</v>
      </c>
      <c r="BJ280" s="20">
        <f t="shared" si="41"/>
        <v>1</v>
      </c>
      <c r="BK280" s="12">
        <f t="shared" si="42"/>
        <v>-8.9</v>
      </c>
      <c r="BM280" s="12">
        <f t="shared" si="43"/>
        <v>7890.1000000000031</v>
      </c>
      <c r="BN280" s="12">
        <f t="shared" si="44"/>
        <v>394</v>
      </c>
      <c r="BO280" s="12">
        <f t="shared" si="45"/>
        <v>0</v>
      </c>
      <c r="BP280" s="12">
        <f t="shared" si="46"/>
        <v>85638.400000000023</v>
      </c>
      <c r="BQ280" s="12">
        <f>MAX(BP$4:BP280)</f>
        <v>102570.70000000004</v>
      </c>
      <c r="BR280" s="8">
        <f t="shared" si="47"/>
        <v>-0.16507930627362405</v>
      </c>
      <c r="BS280" s="20">
        <f t="shared" si="48"/>
        <v>0</v>
      </c>
      <c r="BT280" s="20">
        <f t="shared" si="49"/>
        <v>0</v>
      </c>
    </row>
    <row r="281" spans="1:72" x14ac:dyDescent="0.3">
      <c r="A281" s="1">
        <v>42780</v>
      </c>
      <c r="B281" s="1">
        <v>42780</v>
      </c>
      <c r="C281" s="1" t="s">
        <v>45</v>
      </c>
      <c r="D281" s="3">
        <v>1500</v>
      </c>
      <c r="E281" s="3">
        <v>0</v>
      </c>
      <c r="F281" s="3">
        <f>D281+E281</f>
        <v>1500</v>
      </c>
      <c r="G281" s="20">
        <f>B281-A281</f>
        <v>0</v>
      </c>
      <c r="H281" s="3" t="s">
        <v>43</v>
      </c>
      <c r="K281" s="20">
        <v>1</v>
      </c>
      <c r="L281" s="20">
        <f>IF(AND(F281&gt;=L$3,F281&lt;=L$4),0,1)</f>
        <v>1</v>
      </c>
      <c r="M281" s="20" t="s">
        <v>20</v>
      </c>
      <c r="N281" s="20">
        <v>10</v>
      </c>
      <c r="O281" s="20">
        <v>130880</v>
      </c>
      <c r="P281" s="20">
        <f>IF(M281="short",O281,O281+N281)</f>
        <v>130880</v>
      </c>
      <c r="Q281" s="20">
        <f>IF(M281="short",P281+Q$3,P281-Q$3)</f>
        <v>130880</v>
      </c>
      <c r="R281" s="20">
        <v>131062</v>
      </c>
      <c r="S281" s="20">
        <v>130545</v>
      </c>
      <c r="T281" s="19">
        <f>IF(M281="short",((R281-P281)+N281)/10,((P281-R281)+N281)/10)</f>
        <v>19.2</v>
      </c>
      <c r="U281" s="19">
        <f>IF(M281="long",((S281-O281)-N281)/10,((O281-S281)-N281)/10)</f>
        <v>32.5</v>
      </c>
      <c r="W281" s="19">
        <f>-T281+(Q$3/10)</f>
        <v>-19.2</v>
      </c>
      <c r="X281" s="19">
        <f>U281+(Q$3/10)</f>
        <v>32.5</v>
      </c>
      <c r="Y281" s="7">
        <f>IF(AND(M281="long",R281&lt;Q281),1, )</f>
        <v>0</v>
      </c>
      <c r="Z281" s="7">
        <f>IF(AND(M281="short",R281&gt;Q281),1, )</f>
        <v>1</v>
      </c>
      <c r="AA281" s="7">
        <f>Y281+Z281</f>
        <v>1</v>
      </c>
      <c r="AB281" s="7">
        <f>IF(OR(I281=1,K281=1),0,L281*AA281)</f>
        <v>0</v>
      </c>
      <c r="AC281" s="19">
        <f>IF(W281&lt;=-AC$3,-AC$3,0)</f>
        <v>-12</v>
      </c>
      <c r="AD281" s="7">
        <f t="shared" si="40"/>
        <v>1</v>
      </c>
      <c r="AE281" s="19">
        <f>IF(AND(AC281=0,U281&gt;=AE$3-(N281/10)),0,-AC$3*AA281)</f>
        <v>-12</v>
      </c>
      <c r="AF281" s="19">
        <f>IF(AND(AC281=0,X281&gt;AF$3),AF$3*AA281,AE281*AA281)</f>
        <v>-12</v>
      </c>
      <c r="AG281" s="19">
        <f>AG280+AF281</f>
        <v>266</v>
      </c>
      <c r="AH281" s="7">
        <f>IF(AF281&gt;0,1, )</f>
        <v>0</v>
      </c>
      <c r="AI281" s="19">
        <f>IF(I281=1,AF281,)</f>
        <v>0</v>
      </c>
      <c r="AJ281" s="19">
        <f>IF(K281=1,AF281, )</f>
        <v>-12</v>
      </c>
      <c r="AK281" s="19">
        <f>IF(L281=1, ,AF281)</f>
        <v>0</v>
      </c>
      <c r="AL281" s="19">
        <f>AB281*AF281</f>
        <v>0</v>
      </c>
      <c r="AM281" s="19">
        <f>AM280+AL281</f>
        <v>386</v>
      </c>
      <c r="AN281" s="20">
        <f>IF(AL281&gt;0,1, )</f>
        <v>0</v>
      </c>
      <c r="AP281" s="12">
        <f>IF(B281=B280,AP280,AS280*AP$3)</f>
        <v>730.02</v>
      </c>
      <c r="AQ281" s="12">
        <f>INT(AP281/AQ$3)</f>
        <v>60</v>
      </c>
      <c r="AR281" s="12">
        <f>AL281*AQ281</f>
        <v>0</v>
      </c>
      <c r="AS281" s="12">
        <f>AS280+AR281</f>
        <v>24214</v>
      </c>
      <c r="AT281" s="12">
        <f>MAX(AS$4:AS281)</f>
        <v>25912</v>
      </c>
      <c r="AU281" s="8">
        <f>(AS281-AT281)/AT281</f>
        <v>-6.5529484408768143E-2</v>
      </c>
      <c r="AW281" s="20">
        <v>131059</v>
      </c>
      <c r="AX281" s="20">
        <v>130545</v>
      </c>
      <c r="AY281" s="12">
        <f>IF(M281="long",((Q281-AW281)+N281)/10,((AW281-Q281)+N281)/10)</f>
        <v>18.899999999999999</v>
      </c>
      <c r="AZ281" s="20">
        <f>IF(AY281&gt;=(N281/10),1, )</f>
        <v>1</v>
      </c>
      <c r="BA281" s="12">
        <f>IF(AY281&gt;BA$3,BA$3,AY281*AZ281)</f>
        <v>18.899999999999999</v>
      </c>
      <c r="BB281" s="12">
        <f>IF(M281="long",((AX281-Q281)-N281)/10*AZ281,((Q281-AX281)-N281)/10*AZ281)</f>
        <v>32.5</v>
      </c>
      <c r="BC281" s="12">
        <f>IF(AND(BA281&lt;BA$3,BB281&gt;BC$3),BC$3,-BA281)</f>
        <v>20</v>
      </c>
      <c r="BD281" s="12">
        <f>BD280+BC281</f>
        <v>485.2000000000001</v>
      </c>
      <c r="BE281" s="12">
        <f>BC281*I281</f>
        <v>0</v>
      </c>
      <c r="BF281" s="12">
        <f>K281*BC281</f>
        <v>20</v>
      </c>
      <c r="BG281" s="12">
        <f>AB281*BC281</f>
        <v>0</v>
      </c>
      <c r="BH281" s="12">
        <f>BH280+BG281</f>
        <v>671.7</v>
      </c>
      <c r="BJ281" s="20">
        <f t="shared" si="41"/>
        <v>0</v>
      </c>
      <c r="BK281" s="12">
        <f t="shared" si="42"/>
        <v>0</v>
      </c>
      <c r="BM281" s="12">
        <f t="shared" si="43"/>
        <v>7890.1000000000031</v>
      </c>
      <c r="BN281" s="12">
        <f t="shared" si="44"/>
        <v>394</v>
      </c>
      <c r="BO281" s="12">
        <f t="shared" si="45"/>
        <v>0</v>
      </c>
      <c r="BP281" s="12">
        <f t="shared" si="46"/>
        <v>85638.400000000023</v>
      </c>
      <c r="BQ281" s="12">
        <f>MAX(BP$4:BP281)</f>
        <v>102570.70000000004</v>
      </c>
      <c r="BR281" s="8">
        <f t="shared" si="47"/>
        <v>-0.16507930627362405</v>
      </c>
      <c r="BS281" s="20">
        <f t="shared" si="48"/>
        <v>0</v>
      </c>
      <c r="BT281" s="20">
        <f t="shared" si="49"/>
        <v>0</v>
      </c>
    </row>
    <row r="282" spans="1:72" x14ac:dyDescent="0.3">
      <c r="A282" s="1">
        <v>42780</v>
      </c>
      <c r="B282" s="1">
        <v>42780</v>
      </c>
      <c r="C282" s="1" t="s">
        <v>45</v>
      </c>
      <c r="D282" s="3">
        <v>1500</v>
      </c>
      <c r="E282" s="3">
        <v>0</v>
      </c>
      <c r="F282" s="3">
        <f>D282+E282</f>
        <v>1500</v>
      </c>
      <c r="G282" s="20">
        <f>B282-A282</f>
        <v>0</v>
      </c>
      <c r="H282" s="3" t="s">
        <v>38</v>
      </c>
      <c r="K282" s="20">
        <v>1</v>
      </c>
      <c r="L282" s="20">
        <f>IF(AND(F282&gt;=L$3,F282&lt;=L$4),0,1)</f>
        <v>1</v>
      </c>
      <c r="M282" s="20" t="s">
        <v>20</v>
      </c>
      <c r="N282" s="20">
        <v>7</v>
      </c>
      <c r="O282" s="20">
        <v>113690</v>
      </c>
      <c r="P282" s="20">
        <f>IF(M282="short",O282,O282+N282)</f>
        <v>113690</v>
      </c>
      <c r="Q282" s="20">
        <f>IF(M282="short",P282+Q$3,P282-Q$3)</f>
        <v>113690</v>
      </c>
      <c r="R282" s="20">
        <v>114217</v>
      </c>
      <c r="S282" s="20">
        <v>113812</v>
      </c>
      <c r="T282" s="19">
        <f>IF(M282="short",((R282-P282)+N282)/10,((P282-R282)+N282)/10)</f>
        <v>53.4</v>
      </c>
      <c r="U282" s="19">
        <f>IF(M282="long",((S282-O282)-N282)/10,((O282-S282)-N282)/10)</f>
        <v>-12.9</v>
      </c>
      <c r="W282" s="19">
        <f>-T282+(Q$3/10)</f>
        <v>-53.4</v>
      </c>
      <c r="X282" s="19">
        <f>U282+(Q$3/10)</f>
        <v>-12.9</v>
      </c>
      <c r="Y282" s="7">
        <f>IF(AND(M282="long",R282&lt;Q282),1, )</f>
        <v>0</v>
      </c>
      <c r="Z282" s="7">
        <f>IF(AND(M282="short",R282&gt;Q282),1, )</f>
        <v>1</v>
      </c>
      <c r="AA282" s="7">
        <f>Y282+Z282</f>
        <v>1</v>
      </c>
      <c r="AB282" s="7">
        <f>IF(OR(I282=1,K282=1),0,L282*AA282)</f>
        <v>0</v>
      </c>
      <c r="AC282" s="19">
        <f>IF(W282&lt;=-AC$3,-AC$3,0)</f>
        <v>-12</v>
      </c>
      <c r="AD282" s="7">
        <f t="shared" si="40"/>
        <v>1</v>
      </c>
      <c r="AE282" s="19">
        <f>IF(AND(AC282=0,U282&gt;=AE$3-(N282/10)),0,-AC$3*AA282)</f>
        <v>-12</v>
      </c>
      <c r="AF282" s="19">
        <f>IF(AND(AC282=0,X282&gt;AF$3),AF$3*AA282,AE282*AA282)</f>
        <v>-12</v>
      </c>
      <c r="AG282" s="19">
        <f>AG281+AF282</f>
        <v>254</v>
      </c>
      <c r="AH282" s="7">
        <f>IF(AF282&gt;0,1, )</f>
        <v>0</v>
      </c>
      <c r="AI282" s="19">
        <f>IF(I282=1,AF282,)</f>
        <v>0</v>
      </c>
      <c r="AJ282" s="19">
        <f>IF(K282=1,AF282, )</f>
        <v>-12</v>
      </c>
      <c r="AK282" s="19">
        <f>IF(L282=1, ,AF282)</f>
        <v>0</v>
      </c>
      <c r="AL282" s="19">
        <f>AB282*AF282</f>
        <v>0</v>
      </c>
      <c r="AM282" s="19">
        <f>AM281+AL282</f>
        <v>386</v>
      </c>
      <c r="AN282" s="20">
        <f>IF(AL282&gt;0,1, )</f>
        <v>0</v>
      </c>
      <c r="AP282" s="12">
        <f>IF(B282=B281,AP281,AS281*AP$3)</f>
        <v>730.02</v>
      </c>
      <c r="AQ282" s="12">
        <f>INT(AP282/AQ$3)</f>
        <v>60</v>
      </c>
      <c r="AR282" s="12">
        <f>AL282*AQ282</f>
        <v>0</v>
      </c>
      <c r="AS282" s="12">
        <f>AS281+AR282</f>
        <v>24214</v>
      </c>
      <c r="AT282" s="12">
        <f>MAX(AS$4:AS282)</f>
        <v>25912</v>
      </c>
      <c r="AU282" s="8">
        <f>(AS282-AT282)/AT282</f>
        <v>-6.5529484408768143E-2</v>
      </c>
      <c r="AW282" s="20">
        <v>114591</v>
      </c>
      <c r="AX282" s="20">
        <v>112611</v>
      </c>
      <c r="AY282" s="12">
        <f>IF(M282="long",((Q282-AW282)+N282)/10,((AW282-Q282)+N282)/10)</f>
        <v>90.8</v>
      </c>
      <c r="AZ282" s="20">
        <f>IF(AY282&gt;=(N282/10),1, )</f>
        <v>1</v>
      </c>
      <c r="BA282" s="12">
        <f>IF(AY282&gt;BA$3,BA$3,AY282*AZ282)</f>
        <v>20</v>
      </c>
      <c r="BB282" s="12">
        <f>IF(M282="long",((AX282-Q282)-N282)/10*AZ282,((Q282-AX282)-N282)/10*AZ282)</f>
        <v>107.2</v>
      </c>
      <c r="BC282" s="12">
        <f>IF(AND(BA282&lt;BA$3,BB282&gt;BC$3),BC$3,-BA282)</f>
        <v>-20</v>
      </c>
      <c r="BD282" s="12">
        <f>BD281+BC282</f>
        <v>465.2000000000001</v>
      </c>
      <c r="BE282" s="12">
        <f>BC282*I282</f>
        <v>0</v>
      </c>
      <c r="BF282" s="12">
        <f>K282*BC282</f>
        <v>-20</v>
      </c>
      <c r="BG282" s="12">
        <f>AB282*BC282</f>
        <v>0</v>
      </c>
      <c r="BH282" s="12">
        <f>BH281+BG282</f>
        <v>671.7</v>
      </c>
      <c r="BJ282" s="20">
        <f t="shared" si="41"/>
        <v>1</v>
      </c>
      <c r="BK282" s="12">
        <f t="shared" si="42"/>
        <v>-20</v>
      </c>
      <c r="BM282" s="12">
        <f t="shared" si="43"/>
        <v>7890.1000000000031</v>
      </c>
      <c r="BN282" s="12">
        <f t="shared" si="44"/>
        <v>394</v>
      </c>
      <c r="BO282" s="12">
        <f t="shared" si="45"/>
        <v>0</v>
      </c>
      <c r="BP282" s="12">
        <f t="shared" si="46"/>
        <v>85638.400000000023</v>
      </c>
      <c r="BQ282" s="12">
        <f>MAX(BP$4:BP282)</f>
        <v>102570.70000000004</v>
      </c>
      <c r="BR282" s="8">
        <f t="shared" si="47"/>
        <v>-0.16507930627362405</v>
      </c>
      <c r="BS282" s="20">
        <f t="shared" si="48"/>
        <v>0</v>
      </c>
      <c r="BT282" s="20">
        <f t="shared" si="49"/>
        <v>0</v>
      </c>
    </row>
    <row r="283" spans="1:72" x14ac:dyDescent="0.3">
      <c r="A283" s="1">
        <v>42780</v>
      </c>
      <c r="B283" s="1">
        <v>42780</v>
      </c>
      <c r="C283" s="1" t="s">
        <v>45</v>
      </c>
      <c r="D283" s="3">
        <v>1500</v>
      </c>
      <c r="E283" s="3">
        <v>0</v>
      </c>
      <c r="F283" s="3">
        <f>D283+E283</f>
        <v>1500</v>
      </c>
      <c r="G283" s="20">
        <f>B283-A283</f>
        <v>0</v>
      </c>
      <c r="H283" s="3" t="s">
        <v>38</v>
      </c>
      <c r="K283" s="20">
        <v>1</v>
      </c>
      <c r="L283" s="20">
        <f>IF(AND(F283&gt;=L$3,F283&lt;=L$4),0,1)</f>
        <v>1</v>
      </c>
      <c r="M283" s="20" t="s">
        <v>20</v>
      </c>
      <c r="N283" s="20">
        <v>7</v>
      </c>
      <c r="O283" s="20">
        <v>113950</v>
      </c>
      <c r="P283" s="20">
        <f>IF(M283="short",O283,O283+N283)</f>
        <v>113950</v>
      </c>
      <c r="Q283" s="20">
        <f>IF(M283="short",P283+Q$3,P283-Q$3)</f>
        <v>113950</v>
      </c>
      <c r="R283" s="20">
        <v>114217</v>
      </c>
      <c r="S283" s="20">
        <v>113812</v>
      </c>
      <c r="T283" s="19">
        <f>IF(M283="short",((R283-P283)+N283)/10,((P283-R283)+N283)/10)</f>
        <v>27.4</v>
      </c>
      <c r="U283" s="19">
        <f>IF(M283="long",((S283-O283)-N283)/10,((O283-S283)-N283)/10)</f>
        <v>13.1</v>
      </c>
      <c r="W283" s="19">
        <f>-T283+(Q$3/10)</f>
        <v>-27.4</v>
      </c>
      <c r="X283" s="19">
        <f>U283+(Q$3/10)</f>
        <v>13.1</v>
      </c>
      <c r="Y283" s="7">
        <f>IF(AND(M283="long",R283&lt;Q283),1, )</f>
        <v>0</v>
      </c>
      <c r="Z283" s="7">
        <f>IF(AND(M283="short",R283&gt;Q283),1, )</f>
        <v>1</v>
      </c>
      <c r="AA283" s="7">
        <f>Y283+Z283</f>
        <v>1</v>
      </c>
      <c r="AB283" s="7">
        <f>IF(OR(I283=1,K283=1),0,L283*AA283)</f>
        <v>0</v>
      </c>
      <c r="AC283" s="19">
        <f>IF(W283&lt;=-AC$3,-AC$3,0)</f>
        <v>-12</v>
      </c>
      <c r="AD283" s="7">
        <f t="shared" si="40"/>
        <v>1</v>
      </c>
      <c r="AE283" s="19">
        <f>IF(AND(AC283=0,U283&gt;=AE$3-(N283/10)),0,-AC$3*AA283)</f>
        <v>-12</v>
      </c>
      <c r="AF283" s="19">
        <f>IF(AND(AC283=0,X283&gt;AF$3),AF$3*AA283,AE283*AA283)</f>
        <v>-12</v>
      </c>
      <c r="AG283" s="19">
        <f>AG282+AF283</f>
        <v>242</v>
      </c>
      <c r="AH283" s="7">
        <f>IF(AF283&gt;0,1, )</f>
        <v>0</v>
      </c>
      <c r="AI283" s="19">
        <f>IF(I283=1,AF283,)</f>
        <v>0</v>
      </c>
      <c r="AJ283" s="19">
        <f>IF(K283=1,AF283, )</f>
        <v>-12</v>
      </c>
      <c r="AK283" s="19">
        <f>IF(L283=1, ,AF283)</f>
        <v>0</v>
      </c>
      <c r="AL283" s="19">
        <f>AB283*AF283</f>
        <v>0</v>
      </c>
      <c r="AM283" s="19">
        <f>AM282+AL283</f>
        <v>386</v>
      </c>
      <c r="AN283" s="20">
        <f>IF(AL283&gt;0,1, )</f>
        <v>0</v>
      </c>
      <c r="AP283" s="12">
        <f>IF(B283=B282,AP282,AS282*AP$3)</f>
        <v>730.02</v>
      </c>
      <c r="AQ283" s="12">
        <f>INT(AP283/AQ$3)</f>
        <v>60</v>
      </c>
      <c r="AR283" s="12">
        <f>AL283*AQ283</f>
        <v>0</v>
      </c>
      <c r="AS283" s="12">
        <f>AS282+AR283</f>
        <v>24214</v>
      </c>
      <c r="AT283" s="12">
        <f>MAX(AS$4:AS283)</f>
        <v>25912</v>
      </c>
      <c r="AU283" s="8">
        <f>(AS283-AT283)/AT283</f>
        <v>-6.5529484408768143E-2</v>
      </c>
      <c r="AW283" s="20">
        <v>114219</v>
      </c>
      <c r="AX283" s="20">
        <v>113818</v>
      </c>
      <c r="AY283" s="12">
        <f>IF(M283="long",((Q283-AW283)+N283)/10,((AW283-Q283)+N283)/10)</f>
        <v>27.6</v>
      </c>
      <c r="AZ283" s="20">
        <f>IF(AY283&gt;=(N283/10),1, )</f>
        <v>1</v>
      </c>
      <c r="BA283" s="12">
        <f>IF(AY283&gt;BA$3,BA$3,AY283*AZ283)</f>
        <v>20</v>
      </c>
      <c r="BB283" s="12">
        <f>IF(M283="long",((AX283-Q283)-N283)/10*AZ283,((Q283-AX283)-N283)/10*AZ283)</f>
        <v>12.5</v>
      </c>
      <c r="BC283" s="12">
        <f>IF(AND(BA283&lt;BA$3,BB283&gt;BC$3),BC$3,-BA283)</f>
        <v>-20</v>
      </c>
      <c r="BD283" s="12">
        <f>BD282+BC283</f>
        <v>445.2000000000001</v>
      </c>
      <c r="BE283" s="12">
        <f>BC283*I283</f>
        <v>0</v>
      </c>
      <c r="BF283" s="12">
        <f>K283*BC283</f>
        <v>-20</v>
      </c>
      <c r="BG283" s="12">
        <f>AB283*BC283</f>
        <v>0</v>
      </c>
      <c r="BH283" s="12">
        <f>BH282+BG283</f>
        <v>671.7</v>
      </c>
      <c r="BJ283" s="20">
        <f t="shared" si="41"/>
        <v>1</v>
      </c>
      <c r="BK283" s="12">
        <f t="shared" si="42"/>
        <v>-20</v>
      </c>
      <c r="BM283" s="12">
        <f t="shared" si="43"/>
        <v>7890.1000000000031</v>
      </c>
      <c r="BN283" s="12">
        <f t="shared" si="44"/>
        <v>394</v>
      </c>
      <c r="BO283" s="12">
        <f t="shared" si="45"/>
        <v>0</v>
      </c>
      <c r="BP283" s="12">
        <f t="shared" si="46"/>
        <v>85638.400000000023</v>
      </c>
      <c r="BQ283" s="12">
        <f>MAX(BP$4:BP283)</f>
        <v>102570.70000000004</v>
      </c>
      <c r="BR283" s="8">
        <f t="shared" si="47"/>
        <v>-0.16507930627362405</v>
      </c>
      <c r="BS283" s="20">
        <f t="shared" si="48"/>
        <v>0</v>
      </c>
      <c r="BT283" s="20">
        <f t="shared" si="49"/>
        <v>0</v>
      </c>
    </row>
    <row r="284" spans="1:72" x14ac:dyDescent="0.3">
      <c r="A284" s="1">
        <v>42780</v>
      </c>
      <c r="B284" s="1">
        <v>42780</v>
      </c>
      <c r="C284" s="1" t="s">
        <v>45</v>
      </c>
      <c r="D284" s="3">
        <v>1540</v>
      </c>
      <c r="E284" s="3">
        <v>0</v>
      </c>
      <c r="F284" s="3">
        <f>D284+E284</f>
        <v>1540</v>
      </c>
      <c r="G284" s="20">
        <f>B284-A284</f>
        <v>0</v>
      </c>
      <c r="H284" s="3" t="s">
        <v>37</v>
      </c>
      <c r="K284" s="20">
        <v>1</v>
      </c>
      <c r="L284" s="20">
        <f>IF(AND(F284&gt;=L$3,F284&lt;=L$4),0,1)</f>
        <v>1</v>
      </c>
      <c r="M284" s="20" t="s">
        <v>21</v>
      </c>
      <c r="N284" s="20">
        <v>8</v>
      </c>
      <c r="O284" s="20">
        <v>76430</v>
      </c>
      <c r="P284" s="20">
        <f>IF(M284="short",O284,O284+N284)</f>
        <v>76438</v>
      </c>
      <c r="Q284" s="20">
        <f>IF(M284="short",P284+Q$3,P284-Q$3)</f>
        <v>76438</v>
      </c>
      <c r="R284" s="20">
        <v>76172</v>
      </c>
      <c r="S284" s="20">
        <v>76792</v>
      </c>
      <c r="T284" s="19">
        <f>IF(M284="short",((R284-P284)+N284)/10,((P284-R284)+N284)/10)</f>
        <v>27.4</v>
      </c>
      <c r="U284" s="19">
        <f>IF(M284="long",((S284-O284)-N284)/10,((O284-S284)-N284)/10)</f>
        <v>35.4</v>
      </c>
      <c r="W284" s="19">
        <f>-T284+(Q$3/10)</f>
        <v>-27.4</v>
      </c>
      <c r="X284" s="19">
        <f>U284+(Q$3/10)</f>
        <v>35.4</v>
      </c>
      <c r="Y284" s="7">
        <f>IF(AND(M284="long",R284&lt;Q284),1, )</f>
        <v>1</v>
      </c>
      <c r="Z284" s="7">
        <f>IF(AND(M284="short",R284&gt;Q284),1, )</f>
        <v>0</v>
      </c>
      <c r="AA284" s="7">
        <f>Y284+Z284</f>
        <v>1</v>
      </c>
      <c r="AB284" s="7">
        <f>IF(OR(I284=1,K284=1),0,L284*AA284)</f>
        <v>0</v>
      </c>
      <c r="AC284" s="19">
        <f>IF(W284&lt;=-AC$3,-AC$3,0)</f>
        <v>-12</v>
      </c>
      <c r="AD284" s="7">
        <f t="shared" si="40"/>
        <v>1</v>
      </c>
      <c r="AE284" s="19">
        <f>IF(AND(AC284=0,U284&gt;=AE$3-(N284/10)),0,-AC$3*AA284)</f>
        <v>-12</v>
      </c>
      <c r="AF284" s="19">
        <f>IF(AND(AC284=0,X284&gt;AF$3),AF$3*AA284,AE284*AA284)</f>
        <v>-12</v>
      </c>
      <c r="AG284" s="19">
        <f>AG283+AF284</f>
        <v>230</v>
      </c>
      <c r="AH284" s="7">
        <f>IF(AF284&gt;0,1, )</f>
        <v>0</v>
      </c>
      <c r="AI284" s="19">
        <f>IF(I284=1,AF284,)</f>
        <v>0</v>
      </c>
      <c r="AJ284" s="19">
        <f>IF(K284=1,AF284, )</f>
        <v>-12</v>
      </c>
      <c r="AK284" s="19">
        <f>IF(L284=1, ,AF284)</f>
        <v>0</v>
      </c>
      <c r="AL284" s="19">
        <f>AB284*AF284</f>
        <v>0</v>
      </c>
      <c r="AM284" s="19">
        <f>AM283+AL284</f>
        <v>386</v>
      </c>
      <c r="AN284" s="20">
        <f>IF(AL284&gt;0,1, )</f>
        <v>0</v>
      </c>
      <c r="AP284" s="12">
        <f>IF(B284=B283,AP283,AS283*AP$3)</f>
        <v>730.02</v>
      </c>
      <c r="AQ284" s="12">
        <f>INT(AP284/AQ$3)</f>
        <v>60</v>
      </c>
      <c r="AR284" s="12">
        <f>AL284*AQ284</f>
        <v>0</v>
      </c>
      <c r="AS284" s="12">
        <f>AS283+AR284</f>
        <v>24214</v>
      </c>
      <c r="AT284" s="12">
        <f>MAX(AS$4:AS284)</f>
        <v>25912</v>
      </c>
      <c r="AU284" s="8">
        <f>(AS284-AT284)/AT284</f>
        <v>-6.5529484408768143E-2</v>
      </c>
      <c r="AW284" s="20">
        <v>76172</v>
      </c>
      <c r="AX284" s="20">
        <v>77311</v>
      </c>
      <c r="AY284" s="12">
        <f>IF(M284="long",((Q284-AW284)+N284)/10,((AW284-Q284)+N284)/10)</f>
        <v>27.4</v>
      </c>
      <c r="AZ284" s="20">
        <f>IF(AY284&gt;=(N284/10),1, )</f>
        <v>1</v>
      </c>
      <c r="BA284" s="12">
        <f>IF(AY284&gt;BA$3,BA$3,AY284*AZ284)</f>
        <v>20</v>
      </c>
      <c r="BB284" s="12">
        <f>IF(M284="long",((AX284-Q284)-N284)/10*AZ284,((Q284-AX284)-N284)/10*AZ284)</f>
        <v>86.5</v>
      </c>
      <c r="BC284" s="12">
        <f>IF(AND(BA284&lt;BA$3,BB284&gt;BC$3),BC$3,-BA284)</f>
        <v>-20</v>
      </c>
      <c r="BD284" s="12">
        <f>BD283+BC284</f>
        <v>425.2000000000001</v>
      </c>
      <c r="BE284" s="12">
        <f>BC284*I284</f>
        <v>0</v>
      </c>
      <c r="BF284" s="12">
        <f>K284*BC284</f>
        <v>-20</v>
      </c>
      <c r="BG284" s="12">
        <f>AB284*BC284</f>
        <v>0</v>
      </c>
      <c r="BH284" s="12">
        <f>BH283+BG284</f>
        <v>671.7</v>
      </c>
      <c r="BJ284" s="20">
        <f t="shared" si="41"/>
        <v>1</v>
      </c>
      <c r="BK284" s="12">
        <f t="shared" si="42"/>
        <v>-20</v>
      </c>
      <c r="BM284" s="12">
        <f t="shared" si="43"/>
        <v>7890.1000000000031</v>
      </c>
      <c r="BN284" s="12">
        <f t="shared" si="44"/>
        <v>394</v>
      </c>
      <c r="BO284" s="12">
        <f t="shared" si="45"/>
        <v>0</v>
      </c>
      <c r="BP284" s="12">
        <f t="shared" si="46"/>
        <v>85638.400000000023</v>
      </c>
      <c r="BQ284" s="12">
        <f>MAX(BP$4:BP284)</f>
        <v>102570.70000000004</v>
      </c>
      <c r="BR284" s="8">
        <f t="shared" si="47"/>
        <v>-0.16507930627362405</v>
      </c>
      <c r="BS284" s="20">
        <f t="shared" si="48"/>
        <v>0</v>
      </c>
      <c r="BT284" s="20">
        <f t="shared" si="49"/>
        <v>0</v>
      </c>
    </row>
    <row r="285" spans="1:72" x14ac:dyDescent="0.3">
      <c r="A285" s="1">
        <v>42780</v>
      </c>
      <c r="B285" s="1">
        <v>42781</v>
      </c>
      <c r="C285" s="1" t="s">
        <v>45</v>
      </c>
      <c r="D285" s="3">
        <v>55</v>
      </c>
      <c r="E285" s="3">
        <v>0</v>
      </c>
      <c r="F285" s="3">
        <f>D285+E285</f>
        <v>55</v>
      </c>
      <c r="G285" s="20">
        <f>B285-A285</f>
        <v>1</v>
      </c>
      <c r="H285" s="3" t="s">
        <v>43</v>
      </c>
      <c r="L285" s="20">
        <f>IF(AND(F285&gt;=L$3,F285&lt;=L$4),0,1)</f>
        <v>1</v>
      </c>
      <c r="M285" s="20" t="s">
        <v>20</v>
      </c>
      <c r="N285" s="20">
        <v>20</v>
      </c>
      <c r="O285" s="20">
        <v>130940</v>
      </c>
      <c r="P285" s="20">
        <f>IF(M285="short",O285,O285+N285)</f>
        <v>130940</v>
      </c>
      <c r="Q285" s="20">
        <f>IF(M285="short",P285+Q$3,P285-Q$3)</f>
        <v>130940</v>
      </c>
      <c r="R285" s="20">
        <v>130950</v>
      </c>
      <c r="S285" s="20">
        <v>130646</v>
      </c>
      <c r="T285" s="19">
        <f>IF(M285="short",((R285-P285)+N285)/10,((P285-R285)+N285)/10)</f>
        <v>3</v>
      </c>
      <c r="U285" s="19">
        <f>IF(M285="long",((S285-O285)-N285)/10,((O285-S285)-N285)/10)</f>
        <v>27.4</v>
      </c>
      <c r="W285" s="19">
        <f>-T285+(Q$3/10)</f>
        <v>-3</v>
      </c>
      <c r="X285" s="19">
        <f>U285+(Q$3/10)</f>
        <v>27.4</v>
      </c>
      <c r="Y285" s="7">
        <f>IF(AND(M285="long",R285&lt;Q285),1, )</f>
        <v>0</v>
      </c>
      <c r="Z285" s="7">
        <f>IF(AND(M285="short",R285&gt;Q285),1, )</f>
        <v>1</v>
      </c>
      <c r="AA285" s="7">
        <f>Y285+Z285</f>
        <v>1</v>
      </c>
      <c r="AB285" s="7">
        <f>IF(OR(I285=1,K285=1),0,L285*AA285)</f>
        <v>1</v>
      </c>
      <c r="AC285" s="19">
        <f>IF(W285&lt;=-AC$3,-AC$3,0)</f>
        <v>0</v>
      </c>
      <c r="AD285" s="7">
        <f t="shared" si="40"/>
        <v>0</v>
      </c>
      <c r="AE285" s="19">
        <f>IF(AND(AC285=0,U285&gt;=AE$3-(N285/10)),0,-AC$3*AA285)</f>
        <v>0</v>
      </c>
      <c r="AF285" s="19">
        <f>IF(AND(AC285=0,X285&gt;AF$3),AF$3*AA285,AE285*AA285)</f>
        <v>10</v>
      </c>
      <c r="AG285" s="19">
        <f>AG284+AF285</f>
        <v>240</v>
      </c>
      <c r="AH285" s="7">
        <f>IF(AF285&gt;0,1, )</f>
        <v>1</v>
      </c>
      <c r="AI285" s="19">
        <f>IF(I285=1,AF285,)</f>
        <v>0</v>
      </c>
      <c r="AJ285" s="19">
        <f>IF(K285=1,AF285, )</f>
        <v>0</v>
      </c>
      <c r="AK285" s="19">
        <f>IF(L285=1, ,AF285)</f>
        <v>0</v>
      </c>
      <c r="AL285" s="19">
        <f>AB285*AF285</f>
        <v>10</v>
      </c>
      <c r="AM285" s="19">
        <f>AM284+AL285</f>
        <v>396</v>
      </c>
      <c r="AN285" s="20">
        <f>IF(AL285&gt;0,1, )</f>
        <v>1</v>
      </c>
      <c r="AP285" s="12">
        <f>IF(B285=B284,AP284,AS284*AP$3)</f>
        <v>726.42</v>
      </c>
      <c r="AQ285" s="12">
        <f>INT(AP285/AQ$3)</f>
        <v>60</v>
      </c>
      <c r="AR285" s="12">
        <f>AL285*AQ285</f>
        <v>600</v>
      </c>
      <c r="AS285" s="12">
        <f>AS284+AR285</f>
        <v>24814</v>
      </c>
      <c r="AT285" s="12">
        <f>MAX(AS$4:AS285)</f>
        <v>25912</v>
      </c>
      <c r="AU285" s="8">
        <f>(AS285-AT285)/AT285</f>
        <v>-4.2374189564680455E-2</v>
      </c>
      <c r="AW285" s="20">
        <v>130950</v>
      </c>
      <c r="AX285" s="20">
        <v>130634</v>
      </c>
      <c r="AY285" s="12">
        <f>IF(M285="long",((Q285-AW285)+N285)/10,((AW285-Q285)+N285)/10)</f>
        <v>3</v>
      </c>
      <c r="AZ285" s="20">
        <f>IF(AY285&gt;=(N285/10),1, )</f>
        <v>1</v>
      </c>
      <c r="BA285" s="12">
        <f>IF(AY285&gt;BA$3,BA$3,AY285*AZ285)</f>
        <v>3</v>
      </c>
      <c r="BB285" s="12">
        <f>IF(M285="long",((AX285-Q285)-N285)/10*AZ285,((Q285-AX285)-N285)/10*AZ285)</f>
        <v>28.6</v>
      </c>
      <c r="BC285" s="12">
        <f>IF(AND(BA285&lt;BA$3,BB285&gt;BC$3),BC$3,-BA285)</f>
        <v>20</v>
      </c>
      <c r="BD285" s="12">
        <f>BD284+BC285</f>
        <v>445.2000000000001</v>
      </c>
      <c r="BE285" s="12">
        <f>BC285*I285</f>
        <v>0</v>
      </c>
      <c r="BF285" s="12">
        <f>K285*BC285</f>
        <v>0</v>
      </c>
      <c r="BG285" s="12">
        <f>AB285*BC285</f>
        <v>20</v>
      </c>
      <c r="BH285" s="12">
        <f>BH284+BG285</f>
        <v>691.7</v>
      </c>
      <c r="BJ285" s="20">
        <f t="shared" si="41"/>
        <v>0</v>
      </c>
      <c r="BK285" s="12">
        <f t="shared" si="42"/>
        <v>0</v>
      </c>
      <c r="BM285" s="12">
        <f t="shared" si="43"/>
        <v>8563.840000000002</v>
      </c>
      <c r="BN285" s="12">
        <f t="shared" si="44"/>
        <v>428</v>
      </c>
      <c r="BO285" s="12">
        <f t="shared" si="45"/>
        <v>8560</v>
      </c>
      <c r="BP285" s="12">
        <f t="shared" si="46"/>
        <v>94198.400000000023</v>
      </c>
      <c r="BQ285" s="12">
        <f>MAX(BP$4:BP285)</f>
        <v>102570.70000000004</v>
      </c>
      <c r="BR285" s="8">
        <f t="shared" si="47"/>
        <v>-8.1624674492813382E-2</v>
      </c>
      <c r="BS285" s="20">
        <f t="shared" si="48"/>
        <v>1</v>
      </c>
      <c r="BT285" s="20">
        <f t="shared" si="49"/>
        <v>0</v>
      </c>
    </row>
    <row r="286" spans="1:72" x14ac:dyDescent="0.3">
      <c r="A286" s="1">
        <v>42780</v>
      </c>
      <c r="B286" s="1">
        <v>42781</v>
      </c>
      <c r="C286" s="1" t="s">
        <v>45</v>
      </c>
      <c r="D286" s="3">
        <v>830</v>
      </c>
      <c r="E286" s="3">
        <v>0</v>
      </c>
      <c r="F286" s="3">
        <f>D286+E286</f>
        <v>830</v>
      </c>
      <c r="G286" s="20">
        <f>B286-A286</f>
        <v>1</v>
      </c>
      <c r="H286" s="3" t="s">
        <v>37</v>
      </c>
      <c r="I286" s="20">
        <v>1</v>
      </c>
      <c r="J286" s="20">
        <v>20</v>
      </c>
      <c r="L286" s="20">
        <f>IF(AND(F286&gt;=L$3,F286&lt;=L$4),0,1)</f>
        <v>1</v>
      </c>
      <c r="M286" s="20" t="s">
        <v>20</v>
      </c>
      <c r="N286" s="20">
        <v>8</v>
      </c>
      <c r="O286" s="20">
        <v>76790</v>
      </c>
      <c r="P286" s="20">
        <f>IF(M286="short",O286,O286+N286)</f>
        <v>76790</v>
      </c>
      <c r="Q286" s="20">
        <f>IF(M286="short",P286+Q$3,P286-Q$3)</f>
        <v>76790</v>
      </c>
      <c r="R286" s="20">
        <v>76866</v>
      </c>
      <c r="S286" s="20">
        <v>76361</v>
      </c>
      <c r="T286" s="19">
        <f>IF(M286="short",((R286-P286)+N286)/10,((P286-R286)+N286)/10)</f>
        <v>8.4</v>
      </c>
      <c r="U286" s="19">
        <f>IF(M286="long",((S286-O286)-N286)/10,((O286-S286)-N286)/10)</f>
        <v>42.1</v>
      </c>
      <c r="W286" s="19">
        <f>-T286+(Q$3/10)</f>
        <v>-8.4</v>
      </c>
      <c r="X286" s="19">
        <f>U286+(Q$3/10)</f>
        <v>42.1</v>
      </c>
      <c r="Y286" s="7">
        <f>IF(AND(M286="long",R286&lt;Q286),1, )</f>
        <v>0</v>
      </c>
      <c r="Z286" s="7">
        <f>IF(AND(M286="short",R286&gt;Q286),1, )</f>
        <v>1</v>
      </c>
      <c r="AA286" s="7">
        <f>Y286+Z286</f>
        <v>1</v>
      </c>
      <c r="AB286" s="7">
        <f>IF(OR(I286=1,K286=1),0,L286*AA286)</f>
        <v>0</v>
      </c>
      <c r="AC286" s="19">
        <f>IF(W286&lt;=-AC$3,-AC$3,0)</f>
        <v>0</v>
      </c>
      <c r="AD286" s="7">
        <f t="shared" si="40"/>
        <v>0</v>
      </c>
      <c r="AE286" s="19">
        <f>IF(AND(AC286=0,U286&gt;=AE$3-(N286/10)),0,-AC$3*AA286)</f>
        <v>0</v>
      </c>
      <c r="AF286" s="19">
        <f>IF(AND(AC286=0,X286&gt;AF$3),AF$3*AA286,AE286*AA286)</f>
        <v>10</v>
      </c>
      <c r="AG286" s="19">
        <f>AG285+AF286</f>
        <v>250</v>
      </c>
      <c r="AH286" s="7">
        <f>IF(AF286&gt;0,1, )</f>
        <v>1</v>
      </c>
      <c r="AI286" s="19">
        <f>IF(I286=1,AF286,)</f>
        <v>10</v>
      </c>
      <c r="AJ286" s="19">
        <f>IF(K286=1,AF286, )</f>
        <v>0</v>
      </c>
      <c r="AK286" s="19">
        <f>IF(L286=1, ,AF286)</f>
        <v>0</v>
      </c>
      <c r="AL286" s="19">
        <f>AB286*AF286</f>
        <v>0</v>
      </c>
      <c r="AM286" s="19">
        <f>AM285+AL286</f>
        <v>396</v>
      </c>
      <c r="AN286" s="20">
        <f>IF(AL286&gt;0,1, )</f>
        <v>0</v>
      </c>
      <c r="AP286" s="12">
        <f>IF(B286=B285,AP285,AS285*AP$3)</f>
        <v>726.42</v>
      </c>
      <c r="AQ286" s="12">
        <f>INT(AP286/AQ$3)</f>
        <v>60</v>
      </c>
      <c r="AR286" s="12">
        <f>AL286*AQ286</f>
        <v>0</v>
      </c>
      <c r="AS286" s="12">
        <f>AS285+AR286</f>
        <v>24814</v>
      </c>
      <c r="AT286" s="12">
        <f>MAX(AS$4:AS286)</f>
        <v>25912</v>
      </c>
      <c r="AU286" s="8">
        <f>(AS286-AT286)/AT286</f>
        <v>-4.2374189564680455E-2</v>
      </c>
      <c r="AW286" s="20">
        <v>76792</v>
      </c>
      <c r="AX286" s="20">
        <v>76724</v>
      </c>
      <c r="AY286" s="12">
        <f>IF(M286="long",((Q286-AW286)+N286)/10,((AW286-Q286)+N286)/10)</f>
        <v>1</v>
      </c>
      <c r="AZ286" s="20">
        <f>IF(AY286&gt;=(N286/10),1, )</f>
        <v>1</v>
      </c>
      <c r="BA286" s="12">
        <f>IF(AY286&gt;BA$3,BA$3,AY286*AZ286)</f>
        <v>1</v>
      </c>
      <c r="BB286" s="12">
        <f>IF(M286="long",((AX286-Q286)-N286)/10*AZ286,((Q286-AX286)-N286)/10*AZ286)</f>
        <v>5.8</v>
      </c>
      <c r="BC286" s="12">
        <f>IF(AND(BA286&lt;BA$3,BB286&gt;BC$3),BC$3,-BA286)</f>
        <v>-1</v>
      </c>
      <c r="BD286" s="12">
        <f>BD285+BC286</f>
        <v>444.2000000000001</v>
      </c>
      <c r="BE286" s="12">
        <f>BC286*I286</f>
        <v>-1</v>
      </c>
      <c r="BF286" s="12">
        <f>K286*BC286</f>
        <v>0</v>
      </c>
      <c r="BG286" s="12">
        <f>AB286*BC286</f>
        <v>0</v>
      </c>
      <c r="BH286" s="12">
        <f>BH285+BG286</f>
        <v>691.7</v>
      </c>
      <c r="BJ286" s="20">
        <f t="shared" si="41"/>
        <v>1</v>
      </c>
      <c r="BK286" s="12">
        <f t="shared" si="42"/>
        <v>-1</v>
      </c>
      <c r="BM286" s="12">
        <f t="shared" si="43"/>
        <v>8563.840000000002</v>
      </c>
      <c r="BN286" s="12">
        <f t="shared" si="44"/>
        <v>428</v>
      </c>
      <c r="BO286" s="12">
        <f t="shared" si="45"/>
        <v>0</v>
      </c>
      <c r="BP286" s="12">
        <f t="shared" si="46"/>
        <v>94198.400000000023</v>
      </c>
      <c r="BQ286" s="12">
        <f>MAX(BP$4:BP286)</f>
        <v>102570.70000000004</v>
      </c>
      <c r="BR286" s="8">
        <f t="shared" si="47"/>
        <v>-8.1624674492813382E-2</v>
      </c>
      <c r="BS286" s="20">
        <f t="shared" si="48"/>
        <v>0</v>
      </c>
      <c r="BT286" s="20">
        <f t="shared" si="49"/>
        <v>0</v>
      </c>
    </row>
    <row r="287" spans="1:72" x14ac:dyDescent="0.3">
      <c r="A287" s="1">
        <v>42781</v>
      </c>
      <c r="B287" s="1">
        <v>42781</v>
      </c>
      <c r="C287" s="1" t="s">
        <v>45</v>
      </c>
      <c r="D287" s="3">
        <v>1645</v>
      </c>
      <c r="E287" s="3">
        <v>0</v>
      </c>
      <c r="F287" s="3">
        <f>D287+E287</f>
        <v>1645</v>
      </c>
      <c r="G287" s="20">
        <f>B287-A287</f>
        <v>0</v>
      </c>
      <c r="H287" s="3" t="s">
        <v>38</v>
      </c>
      <c r="L287" s="20">
        <f>IF(AND(F287&gt;=L$3,F287&lt;=L$4),0,1)</f>
        <v>1</v>
      </c>
      <c r="M287" s="20" t="s">
        <v>21</v>
      </c>
      <c r="N287" s="20">
        <v>7</v>
      </c>
      <c r="O287" s="20">
        <v>114060</v>
      </c>
      <c r="P287" s="20">
        <f>IF(M287="short",O287,O287+N287)</f>
        <v>114067</v>
      </c>
      <c r="Q287" s="20">
        <f>IF(M287="short",P287+Q$3,P287-Q$3)</f>
        <v>114067</v>
      </c>
      <c r="R287" s="20">
        <v>114043</v>
      </c>
      <c r="S287" s="20">
        <v>114238</v>
      </c>
      <c r="T287" s="19">
        <f>IF(M287="short",((R287-P287)+N287)/10,((P287-R287)+N287)/10)</f>
        <v>3.1</v>
      </c>
      <c r="U287" s="19">
        <f>IF(M287="long",((S287-O287)-N287)/10,((O287-S287)-N287)/10)</f>
        <v>17.100000000000001</v>
      </c>
      <c r="W287" s="19">
        <f>-T287+(Q$3/10)</f>
        <v>-3.1</v>
      </c>
      <c r="X287" s="19">
        <f>U287+(Q$3/10)</f>
        <v>17.100000000000001</v>
      </c>
      <c r="Y287" s="7">
        <f>IF(AND(M287="long",R287&lt;Q287),1, )</f>
        <v>1</v>
      </c>
      <c r="Z287" s="7">
        <f>IF(AND(M287="short",R287&gt;Q287),1, )</f>
        <v>0</v>
      </c>
      <c r="AA287" s="7">
        <f>Y287+Z287</f>
        <v>1</v>
      </c>
      <c r="AB287" s="7">
        <f>IF(OR(I287=1,K287=1),0,L287*AA287)</f>
        <v>1</v>
      </c>
      <c r="AC287" s="19">
        <f>IF(W287&lt;=-AC$3,-AC$3,0)</f>
        <v>0</v>
      </c>
      <c r="AD287" s="7">
        <f t="shared" si="40"/>
        <v>0</v>
      </c>
      <c r="AE287" s="19">
        <f>IF(AND(AC287=0,U287&gt;=AE$3-(N287/10)),0,-AC$3*AA287)</f>
        <v>-12</v>
      </c>
      <c r="AF287" s="19">
        <f>IF(AND(AC287=0,X287&gt;AF$3),AF$3*AA287,AE287*AA287)</f>
        <v>10</v>
      </c>
      <c r="AG287" s="19">
        <f>AG286+AF287</f>
        <v>260</v>
      </c>
      <c r="AH287" s="7">
        <f>IF(AF287&gt;0,1, )</f>
        <v>1</v>
      </c>
      <c r="AI287" s="19">
        <f>IF(I287=1,AF287,)</f>
        <v>0</v>
      </c>
      <c r="AJ287" s="19">
        <f>IF(K287=1,AF287, )</f>
        <v>0</v>
      </c>
      <c r="AK287" s="19">
        <f>IF(L287=1, ,AF287)</f>
        <v>0</v>
      </c>
      <c r="AL287" s="19">
        <f>AB287*AF287</f>
        <v>10</v>
      </c>
      <c r="AM287" s="19">
        <f>AM286+AL287</f>
        <v>406</v>
      </c>
      <c r="AN287" s="20">
        <f>IF(AL287&gt;0,1, )</f>
        <v>1</v>
      </c>
      <c r="AP287" s="12">
        <f>IF(B287=B286,AP286,AS286*AP$3)</f>
        <v>726.42</v>
      </c>
      <c r="AQ287" s="12">
        <f>INT(AP287/AQ$3)</f>
        <v>60</v>
      </c>
      <c r="AR287" s="12">
        <f>AL287*AQ287</f>
        <v>600</v>
      </c>
      <c r="AS287" s="12">
        <f>AS286+AR287</f>
        <v>25414</v>
      </c>
      <c r="AT287" s="12">
        <f>MAX(AS$4:AS287)</f>
        <v>25912</v>
      </c>
      <c r="AU287" s="8">
        <f>(AS287-AT287)/AT287</f>
        <v>-1.9218894720592777E-2</v>
      </c>
      <c r="AW287" s="20">
        <v>114043</v>
      </c>
      <c r="AX287" s="20">
        <v>114238</v>
      </c>
      <c r="AY287" s="12">
        <f>IF(M287="long",((Q287-AW287)+N287)/10,((AW287-Q287)+N287)/10)</f>
        <v>3.1</v>
      </c>
      <c r="AZ287" s="20">
        <f>IF(AY287&gt;=(N287/10),1, )</f>
        <v>1</v>
      </c>
      <c r="BA287" s="12">
        <f>IF(AY287&gt;BA$3,BA$3,AY287*AZ287)</f>
        <v>3.1</v>
      </c>
      <c r="BB287" s="12">
        <f>IF(M287="long",((AX287-Q287)-N287)/10*AZ287,((Q287-AX287)-N287)/10*AZ287)</f>
        <v>16.399999999999999</v>
      </c>
      <c r="BC287" s="12">
        <f>IF(AND(BA287&lt;BA$3,BB287&gt;BC$3),BC$3,-BA287)</f>
        <v>-3.1</v>
      </c>
      <c r="BD287" s="12">
        <f>BD286+BC287</f>
        <v>441.10000000000008</v>
      </c>
      <c r="BE287" s="12">
        <f>BC287*I287</f>
        <v>0</v>
      </c>
      <c r="BF287" s="12">
        <f>K287*BC287</f>
        <v>0</v>
      </c>
      <c r="BG287" s="12">
        <f>AB287*BC287</f>
        <v>-3.1</v>
      </c>
      <c r="BH287" s="12">
        <f>BH286+BG287</f>
        <v>688.6</v>
      </c>
      <c r="BJ287" s="20">
        <f t="shared" si="41"/>
        <v>1</v>
      </c>
      <c r="BK287" s="12">
        <f t="shared" si="42"/>
        <v>-3.1</v>
      </c>
      <c r="BM287" s="12">
        <f t="shared" si="43"/>
        <v>8563.840000000002</v>
      </c>
      <c r="BN287" s="12">
        <f t="shared" si="44"/>
        <v>428</v>
      </c>
      <c r="BO287" s="12">
        <f t="shared" si="45"/>
        <v>-1326.8</v>
      </c>
      <c r="BP287" s="12">
        <f t="shared" si="46"/>
        <v>92871.60000000002</v>
      </c>
      <c r="BQ287" s="12">
        <f>MAX(BP$4:BP287)</f>
        <v>102570.70000000004</v>
      </c>
      <c r="BR287" s="8">
        <f t="shared" si="47"/>
        <v>-9.4560142418839074E-2</v>
      </c>
      <c r="BS287" s="20">
        <f t="shared" si="48"/>
        <v>0</v>
      </c>
      <c r="BT287" s="20">
        <f t="shared" si="49"/>
        <v>-3.1</v>
      </c>
    </row>
    <row r="288" spans="1:72" x14ac:dyDescent="0.3">
      <c r="A288" s="1">
        <v>42781</v>
      </c>
      <c r="B288" s="1">
        <v>42782</v>
      </c>
      <c r="C288" s="1" t="s">
        <v>45</v>
      </c>
      <c r="D288" s="3">
        <v>20</v>
      </c>
      <c r="E288" s="3">
        <v>0</v>
      </c>
      <c r="F288" s="3">
        <f>D288+E288</f>
        <v>20</v>
      </c>
      <c r="G288" s="20">
        <f>B288-A288</f>
        <v>1</v>
      </c>
      <c r="H288" s="3" t="s">
        <v>17</v>
      </c>
      <c r="I288" s="20">
        <v>1</v>
      </c>
      <c r="J288" s="20">
        <v>25</v>
      </c>
      <c r="L288" s="20">
        <f>IF(AND(F288&gt;=L$3,F288&lt;=L$4),0,1)</f>
        <v>1</v>
      </c>
      <c r="M288" s="20" t="s">
        <v>20</v>
      </c>
      <c r="N288" s="20">
        <v>7</v>
      </c>
      <c r="O288" s="20">
        <v>106110</v>
      </c>
      <c r="P288" s="20">
        <f>IF(M288="short",O288,O288+N288)</f>
        <v>106110</v>
      </c>
      <c r="Q288" s="20">
        <f>IF(M288="short",P288+Q$3,P288-Q$3)</f>
        <v>106110</v>
      </c>
      <c r="R288" s="20">
        <v>106237</v>
      </c>
      <c r="S288" s="20">
        <v>105993</v>
      </c>
      <c r="T288" s="19">
        <f>IF(M288="short",((R288-P288)+N288)/10,((P288-R288)+N288)/10)</f>
        <v>13.4</v>
      </c>
      <c r="U288" s="19">
        <f>IF(M288="long",((S288-O288)-N288)/10,((O288-S288)-N288)/10)</f>
        <v>11</v>
      </c>
      <c r="W288" s="19">
        <f>-T288+(Q$3/10)</f>
        <v>-13.4</v>
      </c>
      <c r="X288" s="19">
        <f>U288+(Q$3/10)</f>
        <v>11</v>
      </c>
      <c r="Y288" s="7">
        <f>IF(AND(M288="long",R288&lt;Q288),1, )</f>
        <v>0</v>
      </c>
      <c r="Z288" s="7">
        <f>IF(AND(M288="short",R288&gt;Q288),1, )</f>
        <v>1</v>
      </c>
      <c r="AA288" s="7">
        <f>Y288+Z288</f>
        <v>1</v>
      </c>
      <c r="AB288" s="7">
        <f>IF(OR(I288=1,K288=1),0,L288*AA288)</f>
        <v>0</v>
      </c>
      <c r="AC288" s="19">
        <f>IF(W288&lt;=-AC$3,-AC$3,0)</f>
        <v>-12</v>
      </c>
      <c r="AD288" s="7">
        <f t="shared" si="40"/>
        <v>0</v>
      </c>
      <c r="AE288" s="19">
        <f>IF(AND(AC288=0,U288&gt;=AE$3-(N288/10)),0,-AC$3*AA288)</f>
        <v>-12</v>
      </c>
      <c r="AF288" s="19">
        <f>IF(AND(AC288=0,X288&gt;AF$3),AF$3*AA288,AE288*AA288)</f>
        <v>-12</v>
      </c>
      <c r="AG288" s="19">
        <f>AG287+AF288</f>
        <v>248</v>
      </c>
      <c r="AH288" s="7">
        <f>IF(AF288&gt;0,1, )</f>
        <v>0</v>
      </c>
      <c r="AI288" s="19">
        <f>IF(I288=1,AF288,)</f>
        <v>-12</v>
      </c>
      <c r="AJ288" s="19">
        <f>IF(K288=1,AF288, )</f>
        <v>0</v>
      </c>
      <c r="AK288" s="19">
        <f>IF(L288=1, ,AF288)</f>
        <v>0</v>
      </c>
      <c r="AL288" s="19">
        <f>AB288*AF288</f>
        <v>0</v>
      </c>
      <c r="AM288" s="19">
        <f>AM287+AL288</f>
        <v>406</v>
      </c>
      <c r="AN288" s="20">
        <f>IF(AL288&gt;0,1, )</f>
        <v>0</v>
      </c>
      <c r="AP288" s="12">
        <f>IF(B288=B287,AP287,AS287*AP$3)</f>
        <v>762.42</v>
      </c>
      <c r="AQ288" s="12">
        <f>INT(AP288/AQ$3)</f>
        <v>63</v>
      </c>
      <c r="AR288" s="12">
        <f>AL288*AQ288</f>
        <v>0</v>
      </c>
      <c r="AS288" s="12">
        <f>AS287+AR288</f>
        <v>25414</v>
      </c>
      <c r="AT288" s="12">
        <f>MAX(AS$4:AS288)</f>
        <v>25912</v>
      </c>
      <c r="AU288" s="8">
        <f>(AS288-AT288)/AT288</f>
        <v>-1.9218894720592777E-2</v>
      </c>
      <c r="AW288" s="20">
        <v>106236</v>
      </c>
      <c r="AX288" s="20">
        <v>105992</v>
      </c>
      <c r="AY288" s="12">
        <f>IF(M288="long",((Q288-AW288)+N288)/10,((AW288-Q288)+N288)/10)</f>
        <v>13.3</v>
      </c>
      <c r="AZ288" s="20">
        <f>IF(AY288&gt;=(N288/10),1, )</f>
        <v>1</v>
      </c>
      <c r="BA288" s="12">
        <f>IF(AY288&gt;BA$3,BA$3,AY288*AZ288)</f>
        <v>13.3</v>
      </c>
      <c r="BB288" s="12">
        <f>IF(M288="long",((AX288-Q288)-N288)/10*AZ288,((Q288-AX288)-N288)/10*AZ288)</f>
        <v>11.1</v>
      </c>
      <c r="BC288" s="12">
        <f>IF(AND(BA288&lt;BA$3,BB288&gt;BC$3),BC$3,-BA288)</f>
        <v>-13.3</v>
      </c>
      <c r="BD288" s="12">
        <f>BD287+BC288</f>
        <v>427.80000000000007</v>
      </c>
      <c r="BE288" s="12">
        <f>BC288*I288</f>
        <v>-13.3</v>
      </c>
      <c r="BF288" s="12">
        <f>K288*BC288</f>
        <v>0</v>
      </c>
      <c r="BG288" s="12">
        <f>AB288*BC288</f>
        <v>0</v>
      </c>
      <c r="BH288" s="12">
        <f>BH287+BG288</f>
        <v>688.6</v>
      </c>
      <c r="BJ288" s="20">
        <f t="shared" si="41"/>
        <v>1</v>
      </c>
      <c r="BK288" s="12">
        <f t="shared" si="42"/>
        <v>-13.3</v>
      </c>
      <c r="BM288" s="12">
        <f t="shared" si="43"/>
        <v>9287.1600000000017</v>
      </c>
      <c r="BN288" s="12">
        <f t="shared" si="44"/>
        <v>464</v>
      </c>
      <c r="BO288" s="12">
        <f t="shared" si="45"/>
        <v>0</v>
      </c>
      <c r="BP288" s="12">
        <f t="shared" si="46"/>
        <v>92871.60000000002</v>
      </c>
      <c r="BQ288" s="12">
        <f>MAX(BP$4:BP288)</f>
        <v>102570.70000000004</v>
      </c>
      <c r="BR288" s="8">
        <f t="shared" si="47"/>
        <v>-9.4560142418839074E-2</v>
      </c>
      <c r="BS288" s="20">
        <f t="shared" si="48"/>
        <v>0</v>
      </c>
      <c r="BT288" s="20">
        <f t="shared" si="49"/>
        <v>0</v>
      </c>
    </row>
    <row r="289" spans="1:72" x14ac:dyDescent="0.3">
      <c r="A289" s="1">
        <v>42782</v>
      </c>
      <c r="B289" s="1">
        <v>42782</v>
      </c>
      <c r="C289" s="1" t="s">
        <v>45</v>
      </c>
      <c r="D289" s="3">
        <v>910</v>
      </c>
      <c r="E289" s="3">
        <v>0</v>
      </c>
      <c r="F289" s="3">
        <f>D289+E289</f>
        <v>910</v>
      </c>
      <c r="G289" s="20">
        <f>B289-A289</f>
        <v>0</v>
      </c>
      <c r="H289" s="3" t="s">
        <v>17</v>
      </c>
      <c r="I289" s="20">
        <v>1</v>
      </c>
      <c r="J289" s="20">
        <v>10</v>
      </c>
      <c r="L289" s="20">
        <f>IF(AND(F289&gt;=L$3,F289&lt;=L$4),0,1)</f>
        <v>1</v>
      </c>
      <c r="M289" s="20" t="s">
        <v>20</v>
      </c>
      <c r="N289" s="20">
        <v>7</v>
      </c>
      <c r="O289" s="20">
        <v>106400</v>
      </c>
      <c r="P289" s="20">
        <f>IF(M289="short",O289,O289+N289)</f>
        <v>106400</v>
      </c>
      <c r="Q289" s="20">
        <f>IF(M289="short",P289+Q$3,P289-Q$3)</f>
        <v>106400</v>
      </c>
      <c r="R289" s="20">
        <v>106409</v>
      </c>
      <c r="S289" s="20">
        <v>106236</v>
      </c>
      <c r="T289" s="19">
        <f>IF(M289="short",((R289-P289)+N289)/10,((P289-R289)+N289)/10)</f>
        <v>1.6</v>
      </c>
      <c r="U289" s="19">
        <f>IF(M289="long",((S289-O289)-N289)/10,((O289-S289)-N289)/10)</f>
        <v>15.7</v>
      </c>
      <c r="W289" s="19">
        <f>-T289+(Q$3/10)</f>
        <v>-1.6</v>
      </c>
      <c r="X289" s="19">
        <f>U289+(Q$3/10)</f>
        <v>15.7</v>
      </c>
      <c r="Y289" s="7">
        <f>IF(AND(M289="long",R289&lt;Q289),1, )</f>
        <v>0</v>
      </c>
      <c r="Z289" s="7">
        <f>IF(AND(M289="short",R289&gt;Q289),1, )</f>
        <v>1</v>
      </c>
      <c r="AA289" s="7">
        <f>Y289+Z289</f>
        <v>1</v>
      </c>
      <c r="AB289" s="7">
        <f>IF(OR(I289=1,K289=1),0,L289*AA289)</f>
        <v>0</v>
      </c>
      <c r="AC289" s="19">
        <f>IF(W289&lt;=-AC$3,-AC$3,0)</f>
        <v>0</v>
      </c>
      <c r="AD289" s="7">
        <f t="shared" si="40"/>
        <v>0</v>
      </c>
      <c r="AE289" s="19">
        <f>IF(AND(AC289=0,U289&gt;=AE$3-(N289/10)),0,-AC$3*AA289)</f>
        <v>-12</v>
      </c>
      <c r="AF289" s="19">
        <f>IF(AND(AC289=0,X289&gt;AF$3),AF$3*AA289,AE289*AA289)</f>
        <v>10</v>
      </c>
      <c r="AG289" s="19">
        <f>AG288+AF289</f>
        <v>258</v>
      </c>
      <c r="AH289" s="7">
        <f>IF(AF289&gt;0,1, )</f>
        <v>1</v>
      </c>
      <c r="AI289" s="19">
        <f>IF(I289=1,AF289,)</f>
        <v>10</v>
      </c>
      <c r="AJ289" s="19">
        <f>IF(K289=1,AF289, )</f>
        <v>0</v>
      </c>
      <c r="AK289" s="19">
        <f>IF(L289=1, ,AF289)</f>
        <v>0</v>
      </c>
      <c r="AL289" s="19">
        <f>AB289*AF289</f>
        <v>0</v>
      </c>
      <c r="AM289" s="19">
        <f>AM288+AL289</f>
        <v>406</v>
      </c>
      <c r="AN289" s="20">
        <f>IF(AL289&gt;0,1, )</f>
        <v>0</v>
      </c>
      <c r="AP289" s="12">
        <f>IF(B289=B288,AP288,AS288*AP$3)</f>
        <v>762.42</v>
      </c>
      <c r="AQ289" s="12">
        <f>INT(AP289/AQ$3)</f>
        <v>63</v>
      </c>
      <c r="AR289" s="12">
        <f>AL289*AQ289</f>
        <v>0</v>
      </c>
      <c r="AS289" s="12">
        <f>AS288+AR289</f>
        <v>25414</v>
      </c>
      <c r="AT289" s="12">
        <f>MAX(AS$4:AS289)</f>
        <v>25912</v>
      </c>
      <c r="AU289" s="8">
        <f>(AS289-AT289)/AT289</f>
        <v>-1.9218894720592777E-2</v>
      </c>
      <c r="AW289" s="20">
        <v>106406</v>
      </c>
      <c r="AX289" s="20">
        <v>106235</v>
      </c>
      <c r="AY289" s="12">
        <f>IF(M289="long",((Q289-AW289)+N289)/10,((AW289-Q289)+N289)/10)</f>
        <v>1.3</v>
      </c>
      <c r="AZ289" s="20">
        <f>IF(AY289&gt;=(N289/10),1, )</f>
        <v>1</v>
      </c>
      <c r="BA289" s="12">
        <f>IF(AY289&gt;BA$3,BA$3,AY289*AZ289)</f>
        <v>1.3</v>
      </c>
      <c r="BB289" s="12">
        <f>IF(M289="long",((AX289-Q289)-N289)/10*AZ289,((Q289-AX289)-N289)/10*AZ289)</f>
        <v>15.8</v>
      </c>
      <c r="BC289" s="12">
        <f>IF(AND(BA289&lt;BA$3,BB289&gt;BC$3),BC$3,-BA289)</f>
        <v>-1.3</v>
      </c>
      <c r="BD289" s="12">
        <f>BD288+BC289</f>
        <v>426.50000000000006</v>
      </c>
      <c r="BE289" s="12">
        <f>BC289*I289</f>
        <v>-1.3</v>
      </c>
      <c r="BF289" s="12">
        <f>K289*BC289</f>
        <v>0</v>
      </c>
      <c r="BG289" s="12">
        <f>AB289*BC289</f>
        <v>0</v>
      </c>
      <c r="BH289" s="12">
        <f>BH288+BG289</f>
        <v>688.6</v>
      </c>
      <c r="BJ289" s="20">
        <f t="shared" si="41"/>
        <v>1</v>
      </c>
      <c r="BK289" s="12">
        <f t="shared" si="42"/>
        <v>-1.3</v>
      </c>
      <c r="BM289" s="12">
        <f t="shared" si="43"/>
        <v>9287.1600000000017</v>
      </c>
      <c r="BN289" s="12">
        <f t="shared" si="44"/>
        <v>464</v>
      </c>
      <c r="BO289" s="12">
        <f t="shared" si="45"/>
        <v>0</v>
      </c>
      <c r="BP289" s="12">
        <f t="shared" si="46"/>
        <v>92871.60000000002</v>
      </c>
      <c r="BQ289" s="12">
        <f>MAX(BP$4:BP289)</f>
        <v>102570.70000000004</v>
      </c>
      <c r="BR289" s="8">
        <f t="shared" si="47"/>
        <v>-9.4560142418839074E-2</v>
      </c>
      <c r="BS289" s="20">
        <f t="shared" si="48"/>
        <v>0</v>
      </c>
      <c r="BT289" s="20">
        <f t="shared" si="49"/>
        <v>0</v>
      </c>
    </row>
    <row r="290" spans="1:72" x14ac:dyDescent="0.3">
      <c r="A290" s="1">
        <v>42782</v>
      </c>
      <c r="B290" s="1">
        <v>42782</v>
      </c>
      <c r="C290" s="1" t="s">
        <v>45</v>
      </c>
      <c r="D290" s="3">
        <v>1515</v>
      </c>
      <c r="E290" s="3">
        <v>0</v>
      </c>
      <c r="F290" s="3">
        <f>D290+E290</f>
        <v>1515</v>
      </c>
      <c r="G290" s="20">
        <f>B290-A290</f>
        <v>0</v>
      </c>
      <c r="H290" s="3" t="s">
        <v>38</v>
      </c>
      <c r="L290" s="20">
        <f>IF(AND(F290&gt;=L$3,F290&lt;=L$4),0,1)</f>
        <v>1</v>
      </c>
      <c r="M290" s="20" t="s">
        <v>21</v>
      </c>
      <c r="N290" s="20">
        <v>7</v>
      </c>
      <c r="O290" s="20">
        <v>113380</v>
      </c>
      <c r="P290" s="20">
        <f>IF(M290="short",O290,O290+N290)</f>
        <v>113387</v>
      </c>
      <c r="Q290" s="20">
        <f>IF(M290="short",P290+Q$3,P290-Q$3)</f>
        <v>113387</v>
      </c>
      <c r="R290" s="20">
        <v>113353</v>
      </c>
      <c r="S290" s="20">
        <v>113547</v>
      </c>
      <c r="T290" s="19">
        <f>IF(M290="short",((R290-P290)+N290)/10,((P290-R290)+N290)/10)</f>
        <v>4.0999999999999996</v>
      </c>
      <c r="U290" s="19">
        <f>IF(M290="long",((S290-O290)-N290)/10,((O290-S290)-N290)/10)</f>
        <v>16</v>
      </c>
      <c r="W290" s="19">
        <f>-T290+(Q$3/10)</f>
        <v>-4.0999999999999996</v>
      </c>
      <c r="X290" s="19">
        <f>U290+(Q$3/10)</f>
        <v>16</v>
      </c>
      <c r="Y290" s="7">
        <f>IF(AND(M290="long",R290&lt;Q290),1, )</f>
        <v>1</v>
      </c>
      <c r="Z290" s="7">
        <f>IF(AND(M290="short",R290&gt;Q290),1, )</f>
        <v>0</v>
      </c>
      <c r="AA290" s="7">
        <f>Y290+Z290</f>
        <v>1</v>
      </c>
      <c r="AB290" s="7">
        <f>IF(OR(I290=1,K290=1),0,L290*AA290)</f>
        <v>1</v>
      </c>
      <c r="AC290" s="19">
        <f>IF(W290&lt;=-AC$3,-AC$3,0)</f>
        <v>0</v>
      </c>
      <c r="AD290" s="7">
        <f t="shared" si="40"/>
        <v>0</v>
      </c>
      <c r="AE290" s="19">
        <f>IF(AND(AC290=0,U290&gt;=AE$3-(N290/10)),0,-AC$3*AA290)</f>
        <v>-12</v>
      </c>
      <c r="AF290" s="19">
        <f>IF(AND(AC290=0,X290&gt;AF$3),AF$3*AA290,AE290*AA290)</f>
        <v>10</v>
      </c>
      <c r="AG290" s="19">
        <f>AG289+AF290</f>
        <v>268</v>
      </c>
      <c r="AH290" s="7">
        <f>IF(AF290&gt;0,1, )</f>
        <v>1</v>
      </c>
      <c r="AI290" s="19">
        <f>IF(I290=1,AF290,)</f>
        <v>0</v>
      </c>
      <c r="AJ290" s="19">
        <f>IF(K290=1,AF290, )</f>
        <v>0</v>
      </c>
      <c r="AK290" s="19">
        <f>IF(L290=1, ,AF290)</f>
        <v>0</v>
      </c>
      <c r="AL290" s="19">
        <f>AB290*AF290</f>
        <v>10</v>
      </c>
      <c r="AM290" s="19">
        <f>AM289+AL290</f>
        <v>416</v>
      </c>
      <c r="AN290" s="20">
        <f>IF(AL290&gt;0,1, )</f>
        <v>1</v>
      </c>
      <c r="AP290" s="12">
        <f>IF(B290=B289,AP289,AS289*AP$3)</f>
        <v>762.42</v>
      </c>
      <c r="AQ290" s="12">
        <f>INT(AP290/AQ$3)</f>
        <v>63</v>
      </c>
      <c r="AR290" s="12">
        <f>AL290*AQ290</f>
        <v>630</v>
      </c>
      <c r="AS290" s="12">
        <f>AS289+AR290</f>
        <v>26044</v>
      </c>
      <c r="AT290" s="12">
        <f>MAX(AS$4:AS290)</f>
        <v>26044</v>
      </c>
      <c r="AU290" s="8">
        <f>(AS290-AT290)/AT290</f>
        <v>0</v>
      </c>
      <c r="AW290" s="20">
        <v>113353</v>
      </c>
      <c r="AX290" s="20">
        <v>113547</v>
      </c>
      <c r="AY290" s="12">
        <f>IF(M290="long",((Q290-AW290)+N290)/10,((AW290-Q290)+N290)/10)</f>
        <v>4.0999999999999996</v>
      </c>
      <c r="AZ290" s="20">
        <f>IF(AY290&gt;=(N290/10),1, )</f>
        <v>1</v>
      </c>
      <c r="BA290" s="12">
        <f>IF(AY290&gt;BA$3,BA$3,AY290*AZ290)</f>
        <v>4.0999999999999996</v>
      </c>
      <c r="BB290" s="12">
        <f>IF(M290="long",((AX290-Q290)-N290)/10*AZ290,((Q290-AX290)-N290)/10*AZ290)</f>
        <v>15.3</v>
      </c>
      <c r="BC290" s="12">
        <f>IF(AND(BA290&lt;BA$3,BB290&gt;BC$3),BC$3,-BA290)</f>
        <v>-4.0999999999999996</v>
      </c>
      <c r="BD290" s="12">
        <f>BD289+BC290</f>
        <v>422.40000000000003</v>
      </c>
      <c r="BE290" s="12">
        <f>BC290*I290</f>
        <v>0</v>
      </c>
      <c r="BF290" s="12">
        <f>K290*BC290</f>
        <v>0</v>
      </c>
      <c r="BG290" s="12">
        <f>AB290*BC290</f>
        <v>-4.0999999999999996</v>
      </c>
      <c r="BH290" s="12">
        <f>BH289+BG290</f>
        <v>684.5</v>
      </c>
      <c r="BJ290" s="20">
        <f t="shared" si="41"/>
        <v>1</v>
      </c>
      <c r="BK290" s="12">
        <f t="shared" si="42"/>
        <v>-4.0999999999999996</v>
      </c>
      <c r="BM290" s="12">
        <f t="shared" si="43"/>
        <v>9287.1600000000017</v>
      </c>
      <c r="BN290" s="12">
        <f t="shared" si="44"/>
        <v>464</v>
      </c>
      <c r="BO290" s="12">
        <f t="shared" si="45"/>
        <v>-1902.3999999999999</v>
      </c>
      <c r="BP290" s="12">
        <f t="shared" si="46"/>
        <v>90969.200000000026</v>
      </c>
      <c r="BQ290" s="12">
        <f>MAX(BP$4:BP290)</f>
        <v>102570.70000000004</v>
      </c>
      <c r="BR290" s="8">
        <f t="shared" si="47"/>
        <v>-0.11310734936975189</v>
      </c>
      <c r="BS290" s="20">
        <f t="shared" si="48"/>
        <v>0</v>
      </c>
      <c r="BT290" s="20">
        <f t="shared" si="49"/>
        <v>-4.0999999999999996</v>
      </c>
    </row>
    <row r="291" spans="1:72" x14ac:dyDescent="0.3">
      <c r="A291" s="1">
        <v>42782</v>
      </c>
      <c r="B291" s="1">
        <v>42782</v>
      </c>
      <c r="C291" s="1" t="s">
        <v>45</v>
      </c>
      <c r="D291" s="3">
        <v>1615</v>
      </c>
      <c r="E291" s="3">
        <v>0</v>
      </c>
      <c r="F291" s="3">
        <f>D291+E291</f>
        <v>1615</v>
      </c>
      <c r="G291" s="20">
        <f>B291-A291</f>
        <v>0</v>
      </c>
      <c r="H291" s="3" t="s">
        <v>17</v>
      </c>
      <c r="L291" s="20">
        <f>IF(AND(F291&gt;=L$3,F291&lt;=L$4),0,1)</f>
        <v>1</v>
      </c>
      <c r="M291" s="20" t="s">
        <v>20</v>
      </c>
      <c r="N291" s="20">
        <v>7</v>
      </c>
      <c r="O291" s="20">
        <v>106800</v>
      </c>
      <c r="P291" s="20">
        <f>IF(M291="short",O291,O291+N291)</f>
        <v>106800</v>
      </c>
      <c r="Q291" s="20">
        <f>IF(M291="short",P291+Q$3,P291-Q$3)</f>
        <v>106800</v>
      </c>
      <c r="R291" s="20">
        <v>106787</v>
      </c>
      <c r="S291" s="20">
        <v>106470</v>
      </c>
      <c r="T291" s="19">
        <f>IF(M291="short",((R291-P291)+N291)/10,((P291-R291)+N291)/10)</f>
        <v>-0.6</v>
      </c>
      <c r="U291" s="19">
        <f>IF(M291="long",((S291-O291)-N291)/10,((O291-S291)-N291)/10)</f>
        <v>32.299999999999997</v>
      </c>
      <c r="W291" s="19">
        <f>-T291+(Q$3/10)</f>
        <v>0.6</v>
      </c>
      <c r="X291" s="19">
        <f>U291+(Q$3/10)</f>
        <v>32.299999999999997</v>
      </c>
      <c r="Y291" s="7">
        <f>IF(AND(M291="long",R291&lt;Q291),1, )</f>
        <v>0</v>
      </c>
      <c r="Z291" s="7">
        <f>IF(AND(M291="short",R291&gt;Q291),1, )</f>
        <v>0</v>
      </c>
      <c r="AA291" s="7">
        <f>Y291+Z291</f>
        <v>0</v>
      </c>
      <c r="AB291" s="7">
        <f>IF(OR(I291=1,K291=1),0,L291*AA291)</f>
        <v>0</v>
      </c>
      <c r="AC291" s="19">
        <f>IF(W291&lt;=-AC$3,-AC$3,0)</f>
        <v>0</v>
      </c>
      <c r="AD291" s="7">
        <f t="shared" si="40"/>
        <v>0</v>
      </c>
      <c r="AE291" s="19">
        <f>IF(AND(AC291=0,U291&gt;=AE$3-(N291/10)),0,-AC$3*AA291)</f>
        <v>0</v>
      </c>
      <c r="AF291" s="19">
        <f>IF(AND(AC291=0,X291&gt;AF$3),AF$3*AA291,AE291*AA291)</f>
        <v>0</v>
      </c>
      <c r="AG291" s="19">
        <f>AG290+AF291</f>
        <v>268</v>
      </c>
      <c r="AH291" s="7">
        <f>IF(AF291&gt;0,1, )</f>
        <v>0</v>
      </c>
      <c r="AI291" s="19">
        <f>IF(I291=1,AF291,)</f>
        <v>0</v>
      </c>
      <c r="AJ291" s="19">
        <f>IF(K291=1,AF291, )</f>
        <v>0</v>
      </c>
      <c r="AK291" s="19">
        <f>IF(L291=1, ,AF291)</f>
        <v>0</v>
      </c>
      <c r="AL291" s="19">
        <f>AB291*AF291</f>
        <v>0</v>
      </c>
      <c r="AM291" s="19">
        <f>AM290+AL291</f>
        <v>416</v>
      </c>
      <c r="AN291" s="20">
        <f>IF(AL291&gt;0,1, )</f>
        <v>0</v>
      </c>
      <c r="AP291" s="12">
        <f>IF(B291=B290,AP290,AS290*AP$3)</f>
        <v>762.42</v>
      </c>
      <c r="AQ291" s="12">
        <f>INT(AP291/AQ$3)</f>
        <v>63</v>
      </c>
      <c r="AR291" s="12">
        <f>AL291*AQ291</f>
        <v>0</v>
      </c>
      <c r="AS291" s="12">
        <f>AS290+AR291</f>
        <v>26044</v>
      </c>
      <c r="AT291" s="12">
        <f>MAX(AS$4:AS291)</f>
        <v>26044</v>
      </c>
      <c r="AU291" s="8">
        <f>(AS291-AT291)/AT291</f>
        <v>0</v>
      </c>
      <c r="AW291" s="20">
        <v>106787</v>
      </c>
      <c r="AX291" s="20">
        <v>106468</v>
      </c>
      <c r="AY291" s="12">
        <f>IF(M291="long",((Q291-AW291)+N291)/10,((AW291-Q291)+N291)/10)</f>
        <v>-0.6</v>
      </c>
      <c r="AZ291" s="20">
        <f>IF(AY291&gt;=(N291/10),1, )</f>
        <v>0</v>
      </c>
      <c r="BA291" s="12">
        <f>IF(AY291&gt;BA$3,BA$3,AY291*AZ291)</f>
        <v>0</v>
      </c>
      <c r="BB291" s="12">
        <f>IF(M291="long",((AX291-Q291)-N291)/10*AZ291,((Q291-AX291)-N291)/10*AZ291)</f>
        <v>0</v>
      </c>
      <c r="BC291" s="12">
        <f>IF(AND(BA291&lt;BA$3,BB291&gt;BC$3),BC$3,-BA291)</f>
        <v>0</v>
      </c>
      <c r="BD291" s="12">
        <f>BD290+BC291</f>
        <v>422.40000000000003</v>
      </c>
      <c r="BE291" s="12">
        <f>BC291*I291</f>
        <v>0</v>
      </c>
      <c r="BF291" s="12">
        <f>K291*BC291</f>
        <v>0</v>
      </c>
      <c r="BG291" s="12">
        <f>AB291*BC291</f>
        <v>0</v>
      </c>
      <c r="BH291" s="12">
        <f>BH290+BG291</f>
        <v>684.5</v>
      </c>
      <c r="BJ291" s="20">
        <f t="shared" si="41"/>
        <v>0</v>
      </c>
      <c r="BK291" s="12">
        <f t="shared" si="42"/>
        <v>0</v>
      </c>
      <c r="BM291" s="12">
        <f t="shared" si="43"/>
        <v>9287.1600000000017</v>
      </c>
      <c r="BN291" s="12">
        <f t="shared" si="44"/>
        <v>464</v>
      </c>
      <c r="BO291" s="12">
        <f t="shared" si="45"/>
        <v>0</v>
      </c>
      <c r="BP291" s="12">
        <f t="shared" si="46"/>
        <v>90969.200000000026</v>
      </c>
      <c r="BQ291" s="12">
        <f>MAX(BP$4:BP291)</f>
        <v>102570.70000000004</v>
      </c>
      <c r="BR291" s="8">
        <f t="shared" si="47"/>
        <v>-0.11310734936975189</v>
      </c>
      <c r="BS291" s="20">
        <f t="shared" si="48"/>
        <v>0</v>
      </c>
      <c r="BT291" s="20">
        <f t="shared" si="49"/>
        <v>0</v>
      </c>
    </row>
    <row r="292" spans="1:72" x14ac:dyDescent="0.3">
      <c r="A292" s="1">
        <v>42782</v>
      </c>
      <c r="B292" s="1">
        <v>42783</v>
      </c>
      <c r="C292" s="1" t="s">
        <v>45</v>
      </c>
      <c r="D292" s="3">
        <v>800</v>
      </c>
      <c r="E292" s="3">
        <v>0</v>
      </c>
      <c r="F292" s="3">
        <f>D292+E292</f>
        <v>800</v>
      </c>
      <c r="G292" s="20">
        <f>B292-A292</f>
        <v>1</v>
      </c>
      <c r="H292" s="3" t="s">
        <v>17</v>
      </c>
      <c r="L292" s="20">
        <f>IF(AND(F292&gt;=L$3,F292&lt;=L$4),0,1)</f>
        <v>1</v>
      </c>
      <c r="M292" s="20" t="s">
        <v>21</v>
      </c>
      <c r="N292" s="20">
        <v>7</v>
      </c>
      <c r="O292" s="20">
        <v>106410</v>
      </c>
      <c r="P292" s="20">
        <f>IF(M292="short",O292,O292+N292)</f>
        <v>106417</v>
      </c>
      <c r="Q292" s="20">
        <f>IF(M292="short",P292+Q$3,P292-Q$3)</f>
        <v>106417</v>
      </c>
      <c r="R292" s="20">
        <v>106365</v>
      </c>
      <c r="S292" s="20">
        <v>106528</v>
      </c>
      <c r="T292" s="19">
        <f>IF(M292="short",((R292-P292)+N292)/10,((P292-R292)+N292)/10)</f>
        <v>5.9</v>
      </c>
      <c r="U292" s="19">
        <f>IF(M292="long",((S292-O292)-N292)/10,((O292-S292)-N292)/10)</f>
        <v>11.1</v>
      </c>
      <c r="W292" s="19">
        <f>-T292+(Q$3/10)</f>
        <v>-5.9</v>
      </c>
      <c r="X292" s="19">
        <f>U292+(Q$3/10)</f>
        <v>11.1</v>
      </c>
      <c r="Y292" s="7">
        <f>IF(AND(M292="long",R292&lt;Q292),1, )</f>
        <v>1</v>
      </c>
      <c r="Z292" s="7">
        <f>IF(AND(M292="short",R292&gt;Q292),1, )</f>
        <v>0</v>
      </c>
      <c r="AA292" s="7">
        <f>Y292+Z292</f>
        <v>1</v>
      </c>
      <c r="AB292" s="7">
        <f>IF(OR(I292=1,K292=1),0,L292*AA292)</f>
        <v>1</v>
      </c>
      <c r="AC292" s="19">
        <f>IF(W292&lt;=-AC$3,-AC$3,0)</f>
        <v>0</v>
      </c>
      <c r="AD292" s="7">
        <f t="shared" si="40"/>
        <v>0</v>
      </c>
      <c r="AE292" s="19">
        <f>IF(AND(AC292=0,U292&gt;=AE$3-(N292/10)),0,-AC$3*AA292)</f>
        <v>-12</v>
      </c>
      <c r="AF292" s="19">
        <f>IF(AND(AC292=0,X292&gt;AF$3),AF$3*AA292,AE292*AA292)</f>
        <v>10</v>
      </c>
      <c r="AG292" s="19">
        <f>AG291+AF292</f>
        <v>278</v>
      </c>
      <c r="AH292" s="7">
        <f>IF(AF292&gt;0,1, )</f>
        <v>1</v>
      </c>
      <c r="AI292" s="19">
        <f>IF(I292=1,AF292,)</f>
        <v>0</v>
      </c>
      <c r="AJ292" s="19">
        <f>IF(K292=1,AF292, )</f>
        <v>0</v>
      </c>
      <c r="AK292" s="19">
        <f>IF(L292=1, ,AF292)</f>
        <v>0</v>
      </c>
      <c r="AL292" s="19">
        <f>AB292*AF292</f>
        <v>10</v>
      </c>
      <c r="AM292" s="19">
        <f>AM291+AL292</f>
        <v>426</v>
      </c>
      <c r="AN292" s="20">
        <f>IF(AL292&gt;0,1, )</f>
        <v>1</v>
      </c>
      <c r="AP292" s="12">
        <f>IF(B292=B291,AP291,AS291*AP$3)</f>
        <v>781.31999999999994</v>
      </c>
      <c r="AQ292" s="12">
        <f>INT(AP292/AQ$3)</f>
        <v>65</v>
      </c>
      <c r="AR292" s="12">
        <f>AL292*AQ292</f>
        <v>650</v>
      </c>
      <c r="AS292" s="12">
        <f>AS291+AR292</f>
        <v>26694</v>
      </c>
      <c r="AT292" s="12">
        <f>MAX(AS$4:AS292)</f>
        <v>26694</v>
      </c>
      <c r="AU292" s="8">
        <f>(AS292-AT292)/AT292</f>
        <v>0</v>
      </c>
      <c r="AW292" s="20">
        <v>106401</v>
      </c>
      <c r="AX292" s="20">
        <v>106503</v>
      </c>
      <c r="AY292" s="12">
        <f>IF(M292="long",((Q292-AW292)+N292)/10,((AW292-Q292)+N292)/10)</f>
        <v>2.2999999999999998</v>
      </c>
      <c r="AZ292" s="20">
        <f>IF(AY292&gt;=(N292/10),1, )</f>
        <v>1</v>
      </c>
      <c r="BA292" s="12">
        <f>IF(AY292&gt;BA$3,BA$3,AY292*AZ292)</f>
        <v>2.2999999999999998</v>
      </c>
      <c r="BB292" s="12">
        <f>IF(M292="long",((AX292-Q292)-N292)/10*AZ292,((Q292-AX292)-N292)/10*AZ292)</f>
        <v>7.9</v>
      </c>
      <c r="BC292" s="12">
        <f>IF(AND(BA292&lt;BA$3,BB292&gt;BC$3),BC$3,-BA292)</f>
        <v>-2.2999999999999998</v>
      </c>
      <c r="BD292" s="12">
        <f>BD291+BC292</f>
        <v>420.1</v>
      </c>
      <c r="BE292" s="12">
        <f>BC292*I292</f>
        <v>0</v>
      </c>
      <c r="BF292" s="12">
        <f>K292*BC292</f>
        <v>0</v>
      </c>
      <c r="BG292" s="12">
        <f>AB292*BC292</f>
        <v>-2.2999999999999998</v>
      </c>
      <c r="BH292" s="12">
        <f>BH291+BG292</f>
        <v>682.2</v>
      </c>
      <c r="BJ292" s="20">
        <f t="shared" si="41"/>
        <v>1</v>
      </c>
      <c r="BK292" s="12">
        <f t="shared" si="42"/>
        <v>-2.2999999999999998</v>
      </c>
      <c r="BM292" s="12">
        <f t="shared" si="43"/>
        <v>9096.9200000000037</v>
      </c>
      <c r="BN292" s="12">
        <f t="shared" si="44"/>
        <v>454</v>
      </c>
      <c r="BO292" s="12">
        <f t="shared" si="45"/>
        <v>-1044.1999999999998</v>
      </c>
      <c r="BP292" s="12">
        <f t="shared" si="46"/>
        <v>89925.000000000029</v>
      </c>
      <c r="BQ292" s="12">
        <f>MAX(BP$4:BP292)</f>
        <v>102570.70000000004</v>
      </c>
      <c r="BR292" s="8">
        <f t="shared" si="47"/>
        <v>-0.12328764452226618</v>
      </c>
      <c r="BS292" s="20">
        <f t="shared" si="48"/>
        <v>0</v>
      </c>
      <c r="BT292" s="20">
        <f t="shared" si="49"/>
        <v>-2.2999999999999998</v>
      </c>
    </row>
    <row r="293" spans="1:72" x14ac:dyDescent="0.3">
      <c r="A293" s="1">
        <v>42782</v>
      </c>
      <c r="B293" s="1">
        <v>42783</v>
      </c>
      <c r="C293" s="1" t="s">
        <v>45</v>
      </c>
      <c r="D293" s="3">
        <v>900</v>
      </c>
      <c r="E293" s="3">
        <v>0</v>
      </c>
      <c r="F293" s="3">
        <f>D293+E293</f>
        <v>900</v>
      </c>
      <c r="G293" s="20">
        <f>B293-A293</f>
        <v>1</v>
      </c>
      <c r="H293" s="3" t="s">
        <v>37</v>
      </c>
      <c r="L293" s="20">
        <f>IF(AND(F293&gt;=L$3,F293&lt;=L$4),0,1)</f>
        <v>1</v>
      </c>
      <c r="M293" s="20" t="s">
        <v>21</v>
      </c>
      <c r="N293" s="20">
        <v>8</v>
      </c>
      <c r="O293" s="20">
        <v>76780</v>
      </c>
      <c r="P293" s="20">
        <f>IF(M293="short",O293,O293+N293)</f>
        <v>76788</v>
      </c>
      <c r="Q293" s="20">
        <f>IF(M293="short",P293+Q$3,P293-Q$3)</f>
        <v>76788</v>
      </c>
      <c r="R293" s="20">
        <v>76551</v>
      </c>
      <c r="S293" s="20">
        <v>76896</v>
      </c>
      <c r="T293" s="19">
        <f>IF(M293="short",((R293-P293)+N293)/10,((P293-R293)+N293)/10)</f>
        <v>24.5</v>
      </c>
      <c r="U293" s="19">
        <f>IF(M293="long",((S293-O293)-N293)/10,((O293-S293)-N293)/10)</f>
        <v>10.8</v>
      </c>
      <c r="W293" s="19">
        <f>-T293+(Q$3/10)</f>
        <v>-24.5</v>
      </c>
      <c r="X293" s="19">
        <f>U293+(Q$3/10)</f>
        <v>10.8</v>
      </c>
      <c r="Y293" s="7">
        <f>IF(AND(M293="long",R293&lt;Q293),1, )</f>
        <v>1</v>
      </c>
      <c r="Z293" s="7">
        <f>IF(AND(M293="short",R293&gt;Q293),1, )</f>
        <v>0</v>
      </c>
      <c r="AA293" s="7">
        <f>Y293+Z293</f>
        <v>1</v>
      </c>
      <c r="AB293" s="7">
        <f>IF(OR(I293=1,K293=1),0,L293*AA293)</f>
        <v>1</v>
      </c>
      <c r="AC293" s="19">
        <f>IF(W293&lt;=-AC$3,-AC$3,0)</f>
        <v>-12</v>
      </c>
      <c r="AD293" s="7">
        <f t="shared" si="40"/>
        <v>0</v>
      </c>
      <c r="AE293" s="19">
        <f>IF(AND(AC293=0,U293&gt;=AE$3-(N293/10)),0,-AC$3*AA293)</f>
        <v>-12</v>
      </c>
      <c r="AF293" s="19">
        <f>IF(AND(AC293=0,X293&gt;AF$3),AF$3*AA293,AE293*AA293)</f>
        <v>-12</v>
      </c>
      <c r="AG293" s="19">
        <f>AG292+AF293</f>
        <v>266</v>
      </c>
      <c r="AH293" s="7">
        <f>IF(AF293&gt;0,1, )</f>
        <v>0</v>
      </c>
      <c r="AI293" s="19">
        <f>IF(I293=1,AF293,)</f>
        <v>0</v>
      </c>
      <c r="AJ293" s="19">
        <f>IF(K293=1,AF293, )</f>
        <v>0</v>
      </c>
      <c r="AK293" s="19">
        <f>IF(L293=1, ,AF293)</f>
        <v>0</v>
      </c>
      <c r="AL293" s="19">
        <f>AB293*AF293</f>
        <v>-12</v>
      </c>
      <c r="AM293" s="19">
        <f>AM292+AL293</f>
        <v>414</v>
      </c>
      <c r="AN293" s="20">
        <f>IF(AL293&gt;0,1, )</f>
        <v>0</v>
      </c>
      <c r="AP293" s="12">
        <f>IF(B293=B292,AP292,AS292*AP$3)</f>
        <v>781.31999999999994</v>
      </c>
      <c r="AQ293" s="12">
        <f>INT(AP293/AQ$3)</f>
        <v>65</v>
      </c>
      <c r="AR293" s="12">
        <f>AL293*AQ293</f>
        <v>-780</v>
      </c>
      <c r="AS293" s="12">
        <f>AS292+AR293</f>
        <v>25914</v>
      </c>
      <c r="AT293" s="12">
        <f>MAX(AS$4:AS293)</f>
        <v>26694</v>
      </c>
      <c r="AU293" s="8">
        <f>(AS293-AT293)/AT293</f>
        <v>-2.9220049449314452E-2</v>
      </c>
      <c r="AW293" s="20">
        <v>76742</v>
      </c>
      <c r="AX293" s="20">
        <v>76828</v>
      </c>
      <c r="AY293" s="12">
        <f>IF(M293="long",((Q293-AW293)+N293)/10,((AW293-Q293)+N293)/10)</f>
        <v>5.4</v>
      </c>
      <c r="AZ293" s="20">
        <f>IF(AY293&gt;=(N293/10),1, )</f>
        <v>1</v>
      </c>
      <c r="BA293" s="12">
        <f>IF(AY293&gt;BA$3,BA$3,AY293*AZ293)</f>
        <v>5.4</v>
      </c>
      <c r="BB293" s="12">
        <f>IF(M293="long",((AX293-Q293)-N293)/10*AZ293,((Q293-AX293)-N293)/10*AZ293)</f>
        <v>3.2</v>
      </c>
      <c r="BC293" s="12">
        <f>IF(AND(BA293&lt;BA$3,BB293&gt;BC$3),BC$3,-BA293)</f>
        <v>-5.4</v>
      </c>
      <c r="BD293" s="12">
        <f>BD292+BC293</f>
        <v>414.70000000000005</v>
      </c>
      <c r="BE293" s="12">
        <f>BC293*I293</f>
        <v>0</v>
      </c>
      <c r="BF293" s="12">
        <f>K293*BC293</f>
        <v>0</v>
      </c>
      <c r="BG293" s="12">
        <f>AB293*BC293</f>
        <v>-5.4</v>
      </c>
      <c r="BH293" s="12">
        <f>BH292+BG293</f>
        <v>676.80000000000007</v>
      </c>
      <c r="BJ293" s="20">
        <f t="shared" si="41"/>
        <v>1</v>
      </c>
      <c r="BK293" s="12">
        <f t="shared" si="42"/>
        <v>-5.4</v>
      </c>
      <c r="BM293" s="12">
        <f t="shared" si="43"/>
        <v>9096.9200000000037</v>
      </c>
      <c r="BN293" s="12">
        <f t="shared" si="44"/>
        <v>454</v>
      </c>
      <c r="BO293" s="12">
        <f t="shared" si="45"/>
        <v>-2451.6000000000004</v>
      </c>
      <c r="BP293" s="12">
        <f t="shared" si="46"/>
        <v>87473.400000000023</v>
      </c>
      <c r="BQ293" s="12">
        <f>MAX(BP$4:BP293)</f>
        <v>102570.70000000004</v>
      </c>
      <c r="BR293" s="8">
        <f t="shared" si="47"/>
        <v>-0.14718920705425634</v>
      </c>
      <c r="BS293" s="20">
        <f t="shared" si="48"/>
        <v>0</v>
      </c>
      <c r="BT293" s="20">
        <f t="shared" si="49"/>
        <v>-5.4</v>
      </c>
    </row>
    <row r="294" spans="1:72" x14ac:dyDescent="0.3">
      <c r="A294" s="1">
        <v>42783</v>
      </c>
      <c r="B294" s="1">
        <v>42783</v>
      </c>
      <c r="C294" s="1" t="s">
        <v>45</v>
      </c>
      <c r="D294" s="3">
        <v>1540</v>
      </c>
      <c r="E294" s="3">
        <v>0</v>
      </c>
      <c r="F294" s="3">
        <f>D294+E294</f>
        <v>1540</v>
      </c>
      <c r="G294" s="20">
        <f>B294-A294</f>
        <v>0</v>
      </c>
      <c r="H294" s="3" t="s">
        <v>43</v>
      </c>
      <c r="L294" s="20">
        <f>IF(AND(F294&gt;=L$3,F294&lt;=L$4),0,1)</f>
        <v>1</v>
      </c>
      <c r="M294" s="20" t="s">
        <v>20</v>
      </c>
      <c r="N294" s="20">
        <v>10</v>
      </c>
      <c r="O294" s="20">
        <v>131100</v>
      </c>
      <c r="P294" s="20">
        <f>IF(M294="short",O294,O294+N294)</f>
        <v>131100</v>
      </c>
      <c r="Q294" s="20">
        <f>IF(M294="short",P294+Q$3,P294-Q$3)</f>
        <v>131100</v>
      </c>
      <c r="R294" s="20">
        <v>131255</v>
      </c>
      <c r="S294" s="20">
        <v>130733</v>
      </c>
      <c r="T294" s="19">
        <f>IF(M294="short",((R294-P294)+N294)/10,((P294-R294)+N294)/10)</f>
        <v>16.5</v>
      </c>
      <c r="U294" s="19">
        <f>IF(M294="long",((S294-O294)-N294)/10,((O294-S294)-N294)/10)</f>
        <v>35.700000000000003</v>
      </c>
      <c r="W294" s="19">
        <f>-T294+(Q$3/10)</f>
        <v>-16.5</v>
      </c>
      <c r="X294" s="19">
        <f>U294+(Q$3/10)</f>
        <v>35.700000000000003</v>
      </c>
      <c r="Y294" s="7">
        <f>IF(AND(M294="long",R294&lt;Q294),1, )</f>
        <v>0</v>
      </c>
      <c r="Z294" s="7">
        <f>IF(AND(M294="short",R294&gt;Q294),1, )</f>
        <v>1</v>
      </c>
      <c r="AA294" s="7">
        <f>Y294+Z294</f>
        <v>1</v>
      </c>
      <c r="AB294" s="7">
        <f>IF(OR(I294=1,K294=1),0,L294*AA294)</f>
        <v>1</v>
      </c>
      <c r="AC294" s="19">
        <f>IF(W294&lt;=-AC$3,-AC$3,0)</f>
        <v>-12</v>
      </c>
      <c r="AD294" s="7">
        <f t="shared" si="40"/>
        <v>0</v>
      </c>
      <c r="AE294" s="19">
        <f>IF(AND(AC294=0,U294&gt;=AE$3-(N294/10)),0,-AC$3*AA294)</f>
        <v>-12</v>
      </c>
      <c r="AF294" s="19">
        <f>IF(AND(AC294=0,X294&gt;AF$3),AF$3*AA294,AE294*AA294)</f>
        <v>-12</v>
      </c>
      <c r="AG294" s="19">
        <f>AG293+AF294</f>
        <v>254</v>
      </c>
      <c r="AH294" s="7">
        <f>IF(AF294&gt;0,1, )</f>
        <v>0</v>
      </c>
      <c r="AI294" s="19">
        <f>IF(I294=1,AF294,)</f>
        <v>0</v>
      </c>
      <c r="AJ294" s="19">
        <f>IF(K294=1,AF294, )</f>
        <v>0</v>
      </c>
      <c r="AK294" s="19">
        <f>IF(L294=1, ,AF294)</f>
        <v>0</v>
      </c>
      <c r="AL294" s="19">
        <f>AB294*AF294</f>
        <v>-12</v>
      </c>
      <c r="AM294" s="19">
        <f>AM293+AL294</f>
        <v>402</v>
      </c>
      <c r="AN294" s="20">
        <f>IF(AL294&gt;0,1, )</f>
        <v>0</v>
      </c>
      <c r="AP294" s="12">
        <f>IF(B294=B293,AP293,AS293*AP$3)</f>
        <v>781.31999999999994</v>
      </c>
      <c r="AQ294" s="12">
        <f>INT(AP294/AQ$3)</f>
        <v>65</v>
      </c>
      <c r="AR294" s="12">
        <f>AL294*AQ294</f>
        <v>-780</v>
      </c>
      <c r="AS294" s="12">
        <f>AS293+AR294</f>
        <v>25134</v>
      </c>
      <c r="AT294" s="12">
        <f>MAX(AS$4:AS294)</f>
        <v>26694</v>
      </c>
      <c r="AU294" s="8">
        <f>(AS294-AT294)/AT294</f>
        <v>-5.8440098898628903E-2</v>
      </c>
      <c r="AW294" s="20">
        <v>131254</v>
      </c>
      <c r="AX294" s="20">
        <v>130732</v>
      </c>
      <c r="AY294" s="12">
        <f>IF(M294="long",((Q294-AW294)+N294)/10,((AW294-Q294)+N294)/10)</f>
        <v>16.399999999999999</v>
      </c>
      <c r="AZ294" s="20">
        <f>IF(AY294&gt;=(N294/10),1, )</f>
        <v>1</v>
      </c>
      <c r="BA294" s="12">
        <f>IF(AY294&gt;BA$3,BA$3,AY294*AZ294)</f>
        <v>16.399999999999999</v>
      </c>
      <c r="BB294" s="12">
        <f>IF(M294="long",((AX294-Q294)-N294)/10*AZ294,((Q294-AX294)-N294)/10*AZ294)</f>
        <v>35.799999999999997</v>
      </c>
      <c r="BC294" s="12">
        <f>IF(AND(BA294&lt;BA$3,BB294&gt;BC$3),BC$3,-BA294)</f>
        <v>20</v>
      </c>
      <c r="BD294" s="12">
        <f>BD293+BC294</f>
        <v>434.70000000000005</v>
      </c>
      <c r="BE294" s="12">
        <f>BC294*I294</f>
        <v>0</v>
      </c>
      <c r="BF294" s="12">
        <f>K294*BC294</f>
        <v>0</v>
      </c>
      <c r="BG294" s="12">
        <f>AB294*BC294</f>
        <v>20</v>
      </c>
      <c r="BH294" s="12">
        <f>BH293+BG294</f>
        <v>696.80000000000007</v>
      </c>
      <c r="BJ294" s="20">
        <f t="shared" si="41"/>
        <v>0</v>
      </c>
      <c r="BK294" s="12">
        <f t="shared" si="42"/>
        <v>0</v>
      </c>
      <c r="BM294" s="12">
        <f t="shared" si="43"/>
        <v>9096.9200000000037</v>
      </c>
      <c r="BN294" s="12">
        <f t="shared" si="44"/>
        <v>454</v>
      </c>
      <c r="BO294" s="12">
        <f t="shared" si="45"/>
        <v>9080</v>
      </c>
      <c r="BP294" s="12">
        <f t="shared" si="46"/>
        <v>96553.400000000023</v>
      </c>
      <c r="BQ294" s="12">
        <f>MAX(BP$4:BP294)</f>
        <v>102570.70000000004</v>
      </c>
      <c r="BR294" s="8">
        <f t="shared" si="47"/>
        <v>-5.8664901380218862E-2</v>
      </c>
      <c r="BS294" s="20">
        <f t="shared" si="48"/>
        <v>1</v>
      </c>
      <c r="BT294" s="20">
        <f t="shared" si="49"/>
        <v>0</v>
      </c>
    </row>
    <row r="295" spans="1:72" x14ac:dyDescent="0.3">
      <c r="A295" s="1">
        <v>42783</v>
      </c>
      <c r="B295" s="1">
        <v>42787</v>
      </c>
      <c r="C295" s="1" t="s">
        <v>45</v>
      </c>
      <c r="D295" s="3">
        <v>410</v>
      </c>
      <c r="E295" s="3">
        <v>0</v>
      </c>
      <c r="F295" s="3">
        <f>D295+E295</f>
        <v>410</v>
      </c>
      <c r="G295" s="20">
        <f>B295-A295</f>
        <v>4</v>
      </c>
      <c r="H295" s="3" t="s">
        <v>38</v>
      </c>
      <c r="L295" s="20">
        <f>IF(AND(F295&gt;=L$3,F295&lt;=L$4),0,1)</f>
        <v>1</v>
      </c>
      <c r="M295" s="20" t="s">
        <v>20</v>
      </c>
      <c r="N295" s="20">
        <v>7</v>
      </c>
      <c r="O295" s="20">
        <v>113700</v>
      </c>
      <c r="P295" s="20">
        <f>IF(M295="short",O295,O295+N295)</f>
        <v>113700</v>
      </c>
      <c r="Q295" s="20">
        <f>IF(M295="short",P295+Q$3,P295-Q$3)</f>
        <v>113700</v>
      </c>
      <c r="R295" s="20">
        <v>113702</v>
      </c>
      <c r="S295" s="20">
        <v>113418</v>
      </c>
      <c r="T295" s="19">
        <f>IF(M295="short",((R295-P295)+N295)/10,((P295-R295)+N295)/10)</f>
        <v>0.9</v>
      </c>
      <c r="U295" s="19">
        <f>IF(M295="long",((S295-O295)-N295)/10,((O295-S295)-N295)/10)</f>
        <v>27.5</v>
      </c>
      <c r="W295" s="19">
        <f>-T295+(Q$3/10)</f>
        <v>-0.9</v>
      </c>
      <c r="X295" s="19">
        <f>U295+(Q$3/10)</f>
        <v>27.5</v>
      </c>
      <c r="Y295" s="7">
        <f>IF(AND(M295="long",R295&lt;Q295),1, )</f>
        <v>0</v>
      </c>
      <c r="Z295" s="7">
        <f>IF(AND(M295="short",R295&gt;Q295),1, )</f>
        <v>1</v>
      </c>
      <c r="AA295" s="7">
        <f>IF(-W295&gt;N295/10,1, )</f>
        <v>1</v>
      </c>
      <c r="AB295" s="7">
        <f>IF(OR(I295=1,K295=1),0,L295*AA295)</f>
        <v>1</v>
      </c>
      <c r="AC295" s="19">
        <f>IF(W295&lt;=-AC$3,-AC$3,0)</f>
        <v>0</v>
      </c>
      <c r="AD295" s="7">
        <f t="shared" si="40"/>
        <v>0</v>
      </c>
      <c r="AE295" s="19">
        <f>IF(AND(AC295=0,U295&gt;=AE$3-(N295/10)),0,-AC$3*AA295)</f>
        <v>0</v>
      </c>
      <c r="AF295" s="19">
        <f>IF(AND(AC295=0,X295&gt;AF$3),AF$3*AA295,AE295*AA295)</f>
        <v>10</v>
      </c>
      <c r="AG295" s="19">
        <f>AG294+AF295</f>
        <v>264</v>
      </c>
      <c r="AH295" s="7">
        <f>IF(AF295&gt;0,1, )</f>
        <v>1</v>
      </c>
      <c r="AI295" s="19">
        <f>IF(I295=1,AF295,)</f>
        <v>0</v>
      </c>
      <c r="AJ295" s="19">
        <f>IF(K295=1,AF295, )</f>
        <v>0</v>
      </c>
      <c r="AK295" s="19">
        <f>IF(L295=1, ,AF295)</f>
        <v>0</v>
      </c>
      <c r="AL295" s="19">
        <f>AB295*AF295</f>
        <v>10</v>
      </c>
      <c r="AM295" s="19">
        <f>AM294+AL295</f>
        <v>412</v>
      </c>
      <c r="AN295" s="20">
        <f>IF(AL295&gt;0,1, )</f>
        <v>1</v>
      </c>
      <c r="AP295" s="12">
        <f>IF(B295=B294,AP294,AS294*AP$3)</f>
        <v>754.02</v>
      </c>
      <c r="AQ295" s="12">
        <f>INT(AP295/AQ$3)</f>
        <v>62</v>
      </c>
      <c r="AR295" s="12">
        <f>AL295*AQ295</f>
        <v>620</v>
      </c>
      <c r="AS295" s="12">
        <f>AS294+AR295</f>
        <v>25754</v>
      </c>
      <c r="AT295" s="12">
        <f>MAX(AS$4:AS295)</f>
        <v>26694</v>
      </c>
      <c r="AU295" s="8">
        <f>(AS295-AT295)/AT295</f>
        <v>-3.5213905746609722E-2</v>
      </c>
      <c r="AW295" s="20">
        <v>113698</v>
      </c>
      <c r="AX295" s="20">
        <v>113417</v>
      </c>
      <c r="AY295" s="12">
        <f>IF(M295="long",((Q295-AW295)+N295)/10,((AW295-Q295)+N295)/10)</f>
        <v>0.5</v>
      </c>
      <c r="AZ295" s="20">
        <f>IF(AY295&gt;=(N295/10),1, )</f>
        <v>0</v>
      </c>
      <c r="BA295" s="12">
        <f>IF(AY295&gt;BA$3,BA$3,AY295*AZ295)</f>
        <v>0</v>
      </c>
      <c r="BB295" s="12">
        <f>IF(M295="long",((AX295-Q295)-N295)/10*AZ295,((Q295-AX295)-N295)/10*AZ295)</f>
        <v>0</v>
      </c>
      <c r="BC295" s="12">
        <f>IF(AND(BA295&lt;BA$3,BB295&gt;BC$3),BC$3,-BA295)</f>
        <v>0</v>
      </c>
      <c r="BD295" s="12">
        <f>BD294+BC295</f>
        <v>434.70000000000005</v>
      </c>
      <c r="BE295" s="12">
        <f>BC295*I295</f>
        <v>0</v>
      </c>
      <c r="BF295" s="12">
        <f>K295*BC295</f>
        <v>0</v>
      </c>
      <c r="BG295" s="12">
        <f>AB295*BC295</f>
        <v>0</v>
      </c>
      <c r="BH295" s="12">
        <f>BH294+BG295</f>
        <v>696.80000000000007</v>
      </c>
      <c r="BJ295" s="20">
        <f t="shared" si="41"/>
        <v>0</v>
      </c>
      <c r="BK295" s="12">
        <f t="shared" si="42"/>
        <v>0</v>
      </c>
      <c r="BM295" s="12">
        <f t="shared" si="43"/>
        <v>9655.340000000002</v>
      </c>
      <c r="BN295" s="12">
        <f t="shared" si="44"/>
        <v>482</v>
      </c>
      <c r="BO295" s="12">
        <f t="shared" si="45"/>
        <v>0</v>
      </c>
      <c r="BP295" s="12">
        <f t="shared" si="46"/>
        <v>96553.400000000023</v>
      </c>
      <c r="BQ295" s="12">
        <f>MAX(BP$4:BP295)</f>
        <v>102570.70000000004</v>
      </c>
      <c r="BR295" s="8">
        <f t="shared" si="47"/>
        <v>-5.8664901380218862E-2</v>
      </c>
      <c r="BS295" s="20">
        <f t="shared" si="48"/>
        <v>0</v>
      </c>
      <c r="BT295" s="20">
        <f t="shared" si="49"/>
        <v>0</v>
      </c>
    </row>
    <row r="296" spans="1:72" x14ac:dyDescent="0.3">
      <c r="A296" s="1">
        <v>42783</v>
      </c>
      <c r="B296" s="1">
        <v>42787</v>
      </c>
      <c r="C296" s="1" t="s">
        <v>45</v>
      </c>
      <c r="D296" s="3">
        <v>725</v>
      </c>
      <c r="E296" s="3">
        <v>0</v>
      </c>
      <c r="F296" s="3">
        <f>D296+E296</f>
        <v>725</v>
      </c>
      <c r="G296" s="20">
        <f>B296-A296</f>
        <v>4</v>
      </c>
      <c r="H296" s="3" t="s">
        <v>17</v>
      </c>
      <c r="L296" s="20">
        <f>IF(AND(F296&gt;=L$3,F296&lt;=L$4),0,1)</f>
        <v>1</v>
      </c>
      <c r="M296" s="20" t="s">
        <v>21</v>
      </c>
      <c r="N296" s="20">
        <v>7</v>
      </c>
      <c r="O296" s="20">
        <v>105750</v>
      </c>
      <c r="P296" s="20">
        <f>IF(M296="short",O296,O296+N296)</f>
        <v>105757</v>
      </c>
      <c r="Q296" s="20">
        <f>IF(M296="short",P296+Q$3,P296-Q$3)</f>
        <v>105757</v>
      </c>
      <c r="R296" s="20">
        <v>105419</v>
      </c>
      <c r="S296" s="20">
        <v>105793</v>
      </c>
      <c r="T296" s="19">
        <f>IF(M296="short",((R296-P296)+N296)/10,((P296-R296)+N296)/10)</f>
        <v>34.5</v>
      </c>
      <c r="U296" s="19">
        <f>IF(M296="long",((S296-O296)-N296)/10,((O296-S296)-N296)/10)</f>
        <v>3.6</v>
      </c>
      <c r="W296" s="19">
        <f>-T296+(Q$3/10)</f>
        <v>-34.5</v>
      </c>
      <c r="X296" s="19">
        <f>U296+(Q$3/10)</f>
        <v>3.6</v>
      </c>
      <c r="Y296" s="7">
        <f>IF(AND(M296="long",R296&lt;Q296),1, )</f>
        <v>1</v>
      </c>
      <c r="Z296" s="7">
        <f>IF(AND(M296="short",R296&gt;Q296),1, )</f>
        <v>0</v>
      </c>
      <c r="AA296" s="7">
        <f>IF(-W296&gt;N296/10,1, )</f>
        <v>1</v>
      </c>
      <c r="AB296" s="7">
        <f>IF(OR(I296=1,K296=1),0,L296*AA296)</f>
        <v>1</v>
      </c>
      <c r="AC296" s="19">
        <f>IF(W296&lt;=-AC$3,-AC$3,0)</f>
        <v>-12</v>
      </c>
      <c r="AD296" s="7">
        <f t="shared" si="40"/>
        <v>0</v>
      </c>
      <c r="AE296" s="19">
        <f>IF(AND(AC296=0,U296&gt;=AE$3-(N296/10)),0,-AC$3*AA296)</f>
        <v>-12</v>
      </c>
      <c r="AF296" s="19">
        <f>IF(AND(AC296=0,X296&gt;AF$3),AF$3*AA296,AE296*AA296)</f>
        <v>-12</v>
      </c>
      <c r="AG296" s="19">
        <f>AG295+AF296</f>
        <v>252</v>
      </c>
      <c r="AH296" s="7">
        <f>IF(AF296&gt;0,1, )</f>
        <v>0</v>
      </c>
      <c r="AI296" s="19">
        <f>IF(I296=1,AF296,)</f>
        <v>0</v>
      </c>
      <c r="AJ296" s="19">
        <f>IF(K296=1,AF296, )</f>
        <v>0</v>
      </c>
      <c r="AK296" s="19">
        <f>IF(L296=1, ,AF296)</f>
        <v>0</v>
      </c>
      <c r="AL296" s="19">
        <f>AB296*AF296</f>
        <v>-12</v>
      </c>
      <c r="AM296" s="19">
        <f>AM295+AL296</f>
        <v>400</v>
      </c>
      <c r="AN296" s="20">
        <f>IF(AL296&gt;0,1, )</f>
        <v>0</v>
      </c>
      <c r="AP296" s="12">
        <f>IF(B296=B295,AP295,AS295*AP$3)</f>
        <v>754.02</v>
      </c>
      <c r="AQ296" s="12">
        <f>INT(AP296/AQ$3)</f>
        <v>62</v>
      </c>
      <c r="AR296" s="12">
        <f>AL296*AQ296</f>
        <v>-744</v>
      </c>
      <c r="AS296" s="12">
        <f>AS295+AR296</f>
        <v>25010</v>
      </c>
      <c r="AT296" s="12">
        <f>MAX(AS$4:AS296)</f>
        <v>26694</v>
      </c>
      <c r="AU296" s="8">
        <f>(AS296-AT296)/AT296</f>
        <v>-6.308533752903274E-2</v>
      </c>
      <c r="AW296" s="20">
        <v>105734</v>
      </c>
      <c r="AX296" s="20">
        <v>105789</v>
      </c>
      <c r="AY296" s="12">
        <f>IF(M296="long",((Q296-AW296)+N296)/10,((AW296-Q296)+N296)/10)</f>
        <v>3</v>
      </c>
      <c r="AZ296" s="20">
        <f>IF(AY296&gt;=(N296/10),1, )</f>
        <v>1</v>
      </c>
      <c r="BA296" s="12">
        <f>IF(AY296&gt;BA$3,BA$3,AY296*AZ296)</f>
        <v>3</v>
      </c>
      <c r="BB296" s="12">
        <f>IF(M296="long",((AX296-Q296)-N296)/10*AZ296,((Q296-AX296)-N296)/10*AZ296)</f>
        <v>2.5</v>
      </c>
      <c r="BC296" s="12">
        <f>IF(AND(BA296&lt;BA$3,BB296&gt;BC$3),BC$3,-BA296)</f>
        <v>-3</v>
      </c>
      <c r="BD296" s="12">
        <f>BD295+BC296</f>
        <v>431.70000000000005</v>
      </c>
      <c r="BE296" s="12">
        <f>BC296*I296</f>
        <v>0</v>
      </c>
      <c r="BF296" s="12">
        <f>K296*BC296</f>
        <v>0</v>
      </c>
      <c r="BG296" s="12">
        <f>AB296*BC296</f>
        <v>-3</v>
      </c>
      <c r="BH296" s="12">
        <f>BH295+BG296</f>
        <v>693.80000000000007</v>
      </c>
      <c r="BJ296" s="20">
        <f t="shared" si="41"/>
        <v>1</v>
      </c>
      <c r="BK296" s="12">
        <f t="shared" si="42"/>
        <v>-3</v>
      </c>
      <c r="BM296" s="12">
        <f t="shared" si="43"/>
        <v>9655.340000000002</v>
      </c>
      <c r="BN296" s="12">
        <f t="shared" si="44"/>
        <v>482</v>
      </c>
      <c r="BO296" s="12">
        <f t="shared" si="45"/>
        <v>-1446</v>
      </c>
      <c r="BP296" s="12">
        <f t="shared" si="46"/>
        <v>95107.400000000023</v>
      </c>
      <c r="BQ296" s="12">
        <f>MAX(BP$4:BP296)</f>
        <v>102570.70000000004</v>
      </c>
      <c r="BR296" s="8">
        <f t="shared" si="47"/>
        <v>-7.2762494552538054E-2</v>
      </c>
      <c r="BS296" s="20">
        <f t="shared" si="48"/>
        <v>0</v>
      </c>
      <c r="BT296" s="20">
        <f t="shared" si="49"/>
        <v>-3</v>
      </c>
    </row>
    <row r="297" spans="1:72" x14ac:dyDescent="0.3">
      <c r="A297" s="1">
        <v>42787</v>
      </c>
      <c r="B297" s="1">
        <v>42787</v>
      </c>
      <c r="C297" s="1" t="s">
        <v>45</v>
      </c>
      <c r="D297" s="3">
        <v>1120</v>
      </c>
      <c r="E297" s="3">
        <v>0</v>
      </c>
      <c r="F297" s="3">
        <f>D297+E297</f>
        <v>1120</v>
      </c>
      <c r="G297" s="20">
        <f>B297-A297</f>
        <v>0</v>
      </c>
      <c r="H297" s="3" t="s">
        <v>17</v>
      </c>
      <c r="L297" s="20">
        <f>IF(AND(F297&gt;=L$3,F297&lt;=L$4),0,1)</f>
        <v>1</v>
      </c>
      <c r="M297" s="20" t="s">
        <v>21</v>
      </c>
      <c r="N297" s="20">
        <v>7</v>
      </c>
      <c r="O297" s="20">
        <v>105310</v>
      </c>
      <c r="P297" s="20">
        <f>IF(M297="short",O297,O297+N297)</f>
        <v>105317</v>
      </c>
      <c r="Q297" s="20">
        <f>IF(M297="short",P297+Q$3,P297-Q$3)</f>
        <v>105317</v>
      </c>
      <c r="R297" s="20">
        <v>105317</v>
      </c>
      <c r="S297" s="20">
        <v>105454</v>
      </c>
      <c r="T297" s="19">
        <f>IF(M297="short",((R297-P297)+N297)/10,((P297-R297)+N297)/10)</f>
        <v>0.7</v>
      </c>
      <c r="U297" s="19">
        <f>IF(M297="long",((S297-O297)-N297)/10,((O297-S297)-N297)/10)</f>
        <v>13.7</v>
      </c>
      <c r="W297" s="19">
        <f>-T297+(Q$3/10)</f>
        <v>-0.7</v>
      </c>
      <c r="X297" s="19">
        <f>U297+(Q$3/10)</f>
        <v>13.7</v>
      </c>
      <c r="Y297" s="7">
        <f>IF(AND(M297="long",R297&lt;Q297),1, )</f>
        <v>0</v>
      </c>
      <c r="Z297" s="7">
        <f>IF(AND(M297="short",R297&gt;Q297),1, )</f>
        <v>0</v>
      </c>
      <c r="AA297" s="7">
        <f>IF(-W297&gt;N297/10,1, )</f>
        <v>0</v>
      </c>
      <c r="AB297" s="7">
        <f>IF(OR(I297=1,K297=1),0,L297*AA297)</f>
        <v>0</v>
      </c>
      <c r="AC297" s="19">
        <f>IF(W297&lt;=-AC$3,-AC$3,0)</f>
        <v>0</v>
      </c>
      <c r="AD297" s="7">
        <f t="shared" si="40"/>
        <v>0</v>
      </c>
      <c r="AE297" s="19">
        <f>IF(AND(AC297=0,U297&gt;=AE$3-(N297/10)),0,-AC$3*AA297)</f>
        <v>0</v>
      </c>
      <c r="AF297" s="19">
        <f>IF(AND(AC297=0,X297&gt;AF$3),AF$3*AA297,AE297*AA297)</f>
        <v>0</v>
      </c>
      <c r="AG297" s="19">
        <f>AG296+AF297</f>
        <v>252</v>
      </c>
      <c r="AH297" s="7">
        <f>IF(AF297&gt;0,1, )</f>
        <v>0</v>
      </c>
      <c r="AI297" s="19">
        <f>IF(I297=1,AF297,)</f>
        <v>0</v>
      </c>
      <c r="AJ297" s="19">
        <f>IF(K297=1,AF297, )</f>
        <v>0</v>
      </c>
      <c r="AK297" s="19">
        <f>IF(L297=1, ,AF297)</f>
        <v>0</v>
      </c>
      <c r="AL297" s="19">
        <f>AB297*AF297</f>
        <v>0</v>
      </c>
      <c r="AM297" s="19">
        <f>AM296+AL297</f>
        <v>400</v>
      </c>
      <c r="AN297" s="20">
        <f>IF(AL297&gt;0,1, )</f>
        <v>0</v>
      </c>
      <c r="AP297" s="12">
        <f>IF(B297=B296,AP296,AS296*AP$3)</f>
        <v>754.02</v>
      </c>
      <c r="AQ297" s="12">
        <f>INT(AP297/AQ$3)</f>
        <v>62</v>
      </c>
      <c r="AR297" s="12">
        <f>AL297*AQ297</f>
        <v>0</v>
      </c>
      <c r="AS297" s="12">
        <f>AS296+AR297</f>
        <v>25010</v>
      </c>
      <c r="AT297" s="12">
        <f>MAX(AS$4:AS297)</f>
        <v>26694</v>
      </c>
      <c r="AU297" s="8">
        <f>(AS297-AT297)/AT297</f>
        <v>-6.308533752903274E-2</v>
      </c>
      <c r="AW297" s="20">
        <v>105309</v>
      </c>
      <c r="AX297" s="20">
        <v>105369</v>
      </c>
      <c r="AY297" s="12">
        <f>IF(M297="long",((Q297-AW297)+N297)/10,((AW297-Q297)+N297)/10)</f>
        <v>1.5</v>
      </c>
      <c r="AZ297" s="20">
        <f>IF(AY297&gt;=(N297/10),1, )</f>
        <v>1</v>
      </c>
      <c r="BA297" s="12">
        <f>IF(AY297&gt;BA$3,BA$3,AY297*AZ297)</f>
        <v>1.5</v>
      </c>
      <c r="BB297" s="12">
        <f>IF(M297="long",((AX297-Q297)-N297)/10*AZ297,((Q297-AX297)-N297)/10*AZ297)</f>
        <v>4.5</v>
      </c>
      <c r="BC297" s="12">
        <f>IF(AND(BA297&lt;BA$3,BB297&gt;BC$3),BC$3,-BA297)</f>
        <v>-1.5</v>
      </c>
      <c r="BD297" s="12">
        <f>BD296+BC297</f>
        <v>430.20000000000005</v>
      </c>
      <c r="BE297" s="12">
        <f>BC297*I297</f>
        <v>0</v>
      </c>
      <c r="BF297" s="12">
        <f>K297*BC297</f>
        <v>0</v>
      </c>
      <c r="BG297" s="12">
        <f>AB297*BC297</f>
        <v>0</v>
      </c>
      <c r="BH297" s="12">
        <f>BH296+BG297</f>
        <v>693.80000000000007</v>
      </c>
      <c r="BJ297" s="20">
        <f t="shared" si="41"/>
        <v>1</v>
      </c>
      <c r="BK297" s="12">
        <f t="shared" si="42"/>
        <v>-1.5</v>
      </c>
      <c r="BM297" s="12">
        <f t="shared" si="43"/>
        <v>9655.340000000002</v>
      </c>
      <c r="BN297" s="12">
        <f t="shared" si="44"/>
        <v>482</v>
      </c>
      <c r="BO297" s="12">
        <f t="shared" si="45"/>
        <v>0</v>
      </c>
      <c r="BP297" s="12">
        <f t="shared" si="46"/>
        <v>95107.400000000023</v>
      </c>
      <c r="BQ297" s="12">
        <f>MAX(BP$4:BP297)</f>
        <v>102570.70000000004</v>
      </c>
      <c r="BR297" s="8">
        <f t="shared" si="47"/>
        <v>-7.2762494552538054E-2</v>
      </c>
      <c r="BS297" s="20">
        <f t="shared" si="48"/>
        <v>0</v>
      </c>
      <c r="BT297" s="20">
        <f t="shared" si="49"/>
        <v>0</v>
      </c>
    </row>
    <row r="298" spans="1:72" x14ac:dyDescent="0.3">
      <c r="A298" s="1">
        <v>42752</v>
      </c>
      <c r="B298" s="1">
        <v>42788</v>
      </c>
      <c r="C298" s="1" t="s">
        <v>45</v>
      </c>
      <c r="D298" s="3">
        <v>740</v>
      </c>
      <c r="E298" s="3">
        <v>0</v>
      </c>
      <c r="F298" s="3">
        <f t="shared" ref="F298:F302" si="50">D298+E298</f>
        <v>740</v>
      </c>
      <c r="G298" s="20">
        <f>B298-A298</f>
        <v>36</v>
      </c>
      <c r="H298" s="3" t="s">
        <v>17</v>
      </c>
      <c r="L298" s="20">
        <f t="shared" ref="L298:L302" si="51">IF(AND(F298&gt;=L$3,F298&lt;=L$4),0,1)</f>
        <v>1</v>
      </c>
      <c r="M298" s="20" t="s">
        <v>21</v>
      </c>
      <c r="N298" s="20">
        <v>7</v>
      </c>
      <c r="O298" s="20">
        <v>105090</v>
      </c>
      <c r="P298" s="20">
        <f>IF(M298="short",O298,O298+N298)</f>
        <v>105097</v>
      </c>
      <c r="Q298" s="20">
        <f>IF(M298="short",P298+Q$3,P298-Q$3)</f>
        <v>105097</v>
      </c>
      <c r="R298" s="20">
        <v>104967</v>
      </c>
      <c r="S298" s="20">
        <v>105192</v>
      </c>
      <c r="T298" s="19">
        <f t="shared" ref="T298:T318" si="52">IF(M298="short",((R298-P298)+N298)/10,((P298-R298)+N298)/10)</f>
        <v>13.7</v>
      </c>
      <c r="U298" s="19">
        <f t="shared" ref="U298:U318" si="53">IF(M298="long",((S298-O298)-N298)/10,((O298-S298)-N298)/10)</f>
        <v>9.5</v>
      </c>
      <c r="W298" s="19">
        <f t="shared" ref="W298:W318" si="54">-T298+(Q$3/10)</f>
        <v>-13.7</v>
      </c>
      <c r="X298" s="19">
        <f t="shared" ref="X298:X318" si="55">U298+(Q$3/10)</f>
        <v>9.5</v>
      </c>
      <c r="Y298" s="7">
        <f>IF(AND(M298="long",R298&lt;Q298),1, )</f>
        <v>1</v>
      </c>
      <c r="Z298" s="7">
        <f>IF(AND(M298="short",R298&gt;Q298),1, )</f>
        <v>0</v>
      </c>
      <c r="AA298" s="7">
        <f t="shared" ref="AA298:AA318" si="56">IF(-W298&gt;N298/10,1, )</f>
        <v>1</v>
      </c>
      <c r="AB298" s="7">
        <f t="shared" ref="AB298:AB318" si="57">IF(OR(I298=1,K298=1),0,L298*AA298)</f>
        <v>1</v>
      </c>
      <c r="AC298" s="19">
        <f t="shared" ref="AC298:AC318" si="58">IF(W298&lt;=-AC$3,-AC$3,0)</f>
        <v>-12</v>
      </c>
      <c r="AD298" s="7">
        <f t="shared" si="40"/>
        <v>0</v>
      </c>
      <c r="AE298" s="19">
        <f t="shared" ref="AE298:AE318" si="59">IF(AND(AC298=0,U298&gt;=AE$3-(N298/10)),0,-AC$3*AA298)</f>
        <v>-12</v>
      </c>
      <c r="AF298" s="19">
        <f t="shared" ref="AF298:AF318" si="60">IF(AND(AC298=0,X298&gt;AF$3),AF$3*AA298,AE298*AA298)</f>
        <v>-12</v>
      </c>
      <c r="AG298" s="19">
        <f t="shared" ref="AG298:AG318" si="61">AG297+AF298</f>
        <v>240</v>
      </c>
      <c r="AH298" s="7">
        <f t="shared" ref="AH298:AH318" si="62">IF(AF298&gt;0,1, )</f>
        <v>0</v>
      </c>
      <c r="AI298" s="19">
        <f t="shared" ref="AI298:AI318" si="63">IF(I298=1,AF298,)</f>
        <v>0</v>
      </c>
      <c r="AJ298" s="19">
        <f t="shared" ref="AJ298:AJ318" si="64">IF(K298=1,AF298, )</f>
        <v>0</v>
      </c>
      <c r="AK298" s="19">
        <f t="shared" ref="AK298:AK318" si="65">IF(L298=1, ,AF298)</f>
        <v>0</v>
      </c>
      <c r="AL298" s="19">
        <f t="shared" ref="AL298:AL318" si="66">AB298*AF298</f>
        <v>-12</v>
      </c>
      <c r="AM298" s="19">
        <f t="shared" ref="AM298:AM318" si="67">AM297+AL298</f>
        <v>388</v>
      </c>
      <c r="AN298" s="20">
        <f t="shared" ref="AN298:AN318" si="68">IF(AL298&gt;0,1, )</f>
        <v>0</v>
      </c>
      <c r="AP298" s="12">
        <f t="shared" ref="AP298:AP318" si="69">IF(B298=B297,AP297,AS297*AP$3)</f>
        <v>750.3</v>
      </c>
      <c r="AQ298" s="12">
        <f t="shared" ref="AQ298:AQ318" si="70">INT(AP298/AQ$3)</f>
        <v>62</v>
      </c>
      <c r="AR298" s="12">
        <f t="shared" ref="AR298:AR318" si="71">AL298*AQ298</f>
        <v>-744</v>
      </c>
      <c r="AS298" s="12">
        <f t="shared" ref="AS298:AS318" si="72">AS297+AR298</f>
        <v>24266</v>
      </c>
      <c r="AT298" s="12">
        <f>MAX(AS$4:AS298)</f>
        <v>26694</v>
      </c>
      <c r="AU298" s="8">
        <f t="shared" ref="AU298:AU318" si="73">(AS298-AT298)/AT298</f>
        <v>-9.0956769311455757E-2</v>
      </c>
      <c r="AW298" s="20">
        <v>105044</v>
      </c>
      <c r="AX298" s="20">
        <v>105133</v>
      </c>
      <c r="AY298" s="12">
        <f>IF(M298="long",((Q298-AW298)+N298)/10,((AW298-Q298)+N298)/10)</f>
        <v>6</v>
      </c>
      <c r="AZ298" s="20">
        <f t="shared" ref="AZ298:AZ318" si="74">IF(AY298&gt;=(N298/10),1, )</f>
        <v>1</v>
      </c>
      <c r="BA298" s="12">
        <f t="shared" ref="BA298:BA318" si="75">IF(AY298&gt;BA$3,BA$3,AY298*AZ298)</f>
        <v>6</v>
      </c>
      <c r="BB298" s="12">
        <f t="shared" ref="BB298:BB318" si="76">IF(M298="long",((AX298-Q298)-N298)/10*AZ298,((Q298-AX298)-N298)/10*AZ298)</f>
        <v>2.9</v>
      </c>
      <c r="BC298" s="12">
        <f t="shared" ref="BC298:BC318" si="77">IF(AND(BA298&lt;BA$3,BB298&gt;BC$3),BC$3,-BA298)</f>
        <v>-6</v>
      </c>
      <c r="BD298" s="12">
        <f t="shared" ref="BD298:BD318" si="78">BD297+BC298</f>
        <v>424.20000000000005</v>
      </c>
      <c r="BE298" s="12">
        <f t="shared" ref="BE298:BE318" si="79">BC298*I298</f>
        <v>0</v>
      </c>
      <c r="BF298" s="12">
        <f t="shared" ref="BF298:BF318" si="80">K298*BC298</f>
        <v>0</v>
      </c>
      <c r="BG298" s="12">
        <f t="shared" ref="BG298:BG318" si="81">AB298*BC298</f>
        <v>-6</v>
      </c>
      <c r="BH298" s="12">
        <f t="shared" ref="BH298:BH318" si="82">BH297+BG298</f>
        <v>687.80000000000007</v>
      </c>
      <c r="BJ298" s="20">
        <f t="shared" si="41"/>
        <v>1</v>
      </c>
      <c r="BK298" s="12">
        <f t="shared" si="42"/>
        <v>-6</v>
      </c>
      <c r="BM298" s="12">
        <f t="shared" si="43"/>
        <v>9510.7400000000034</v>
      </c>
      <c r="BN298" s="12">
        <f t="shared" si="44"/>
        <v>475</v>
      </c>
      <c r="BO298" s="12">
        <f t="shared" si="45"/>
        <v>-2850</v>
      </c>
      <c r="BP298" s="12">
        <f t="shared" si="46"/>
        <v>92257.400000000023</v>
      </c>
      <c r="BQ298" s="12">
        <f>MAX(BP$4:BP298)</f>
        <v>102570.70000000004</v>
      </c>
      <c r="BR298" s="8">
        <f t="shared" si="47"/>
        <v>-0.10054820723656964</v>
      </c>
      <c r="BS298" s="20">
        <f t="shared" si="48"/>
        <v>0</v>
      </c>
      <c r="BT298" s="20">
        <f t="shared" si="49"/>
        <v>-6</v>
      </c>
    </row>
    <row r="299" spans="1:72" x14ac:dyDescent="0.3">
      <c r="A299" s="1">
        <v>42787</v>
      </c>
      <c r="B299" s="1">
        <v>42788</v>
      </c>
      <c r="C299" s="1" t="s">
        <v>45</v>
      </c>
      <c r="D299" s="3">
        <v>805</v>
      </c>
      <c r="E299" s="3">
        <v>0</v>
      </c>
      <c r="F299" s="3">
        <f t="shared" si="50"/>
        <v>805</v>
      </c>
      <c r="G299" s="20">
        <f>B299-A299</f>
        <v>1</v>
      </c>
      <c r="H299" s="3" t="s">
        <v>37</v>
      </c>
      <c r="I299" s="20">
        <v>1</v>
      </c>
      <c r="J299" s="20">
        <v>12</v>
      </c>
      <c r="L299" s="20">
        <f t="shared" si="51"/>
        <v>1</v>
      </c>
      <c r="M299" s="20" t="s">
        <v>20</v>
      </c>
      <c r="N299" s="20">
        <v>8</v>
      </c>
      <c r="O299" s="20">
        <v>76990</v>
      </c>
      <c r="P299" s="20">
        <f>IF(M299="short",O299,O299+N299)</f>
        <v>76990</v>
      </c>
      <c r="Q299" s="20">
        <f>IF(M299="short",P299+Q$3,P299-Q$3)</f>
        <v>76990</v>
      </c>
      <c r="R299" s="20">
        <v>77093</v>
      </c>
      <c r="S299" s="20">
        <v>76726</v>
      </c>
      <c r="T299" s="19">
        <f t="shared" si="52"/>
        <v>11.1</v>
      </c>
      <c r="U299" s="19">
        <f t="shared" si="53"/>
        <v>25.6</v>
      </c>
      <c r="W299" s="19">
        <f t="shared" si="54"/>
        <v>-11.1</v>
      </c>
      <c r="X299" s="19">
        <f t="shared" si="55"/>
        <v>25.6</v>
      </c>
      <c r="Y299" s="7">
        <f>IF(AND(M299="long",R299&lt;Q299),1, )</f>
        <v>0</v>
      </c>
      <c r="Z299" s="7">
        <f>IF(AND(M299="short",R299&gt;Q299),1, )</f>
        <v>1</v>
      </c>
      <c r="AA299" s="7">
        <f t="shared" si="56"/>
        <v>1</v>
      </c>
      <c r="AB299" s="7">
        <f t="shared" si="57"/>
        <v>0</v>
      </c>
      <c r="AC299" s="19">
        <f t="shared" si="58"/>
        <v>0</v>
      </c>
      <c r="AD299" s="7">
        <f t="shared" si="40"/>
        <v>0</v>
      </c>
      <c r="AE299" s="19">
        <f t="shared" si="59"/>
        <v>0</v>
      </c>
      <c r="AF299" s="19">
        <f t="shared" si="60"/>
        <v>10</v>
      </c>
      <c r="AG299" s="19">
        <f t="shared" si="61"/>
        <v>250</v>
      </c>
      <c r="AH299" s="7">
        <f t="shared" si="62"/>
        <v>1</v>
      </c>
      <c r="AI299" s="19">
        <f t="shared" si="63"/>
        <v>10</v>
      </c>
      <c r="AJ299" s="19">
        <f t="shared" si="64"/>
        <v>0</v>
      </c>
      <c r="AK299" s="19">
        <f t="shared" si="65"/>
        <v>0</v>
      </c>
      <c r="AL299" s="19">
        <f t="shared" si="66"/>
        <v>0</v>
      </c>
      <c r="AM299" s="19">
        <f t="shared" si="67"/>
        <v>388</v>
      </c>
      <c r="AN299" s="20">
        <f t="shared" si="68"/>
        <v>0</v>
      </c>
      <c r="AP299" s="12">
        <f t="shared" si="69"/>
        <v>750.3</v>
      </c>
      <c r="AQ299" s="12">
        <f t="shared" si="70"/>
        <v>62</v>
      </c>
      <c r="AR299" s="12">
        <f t="shared" si="71"/>
        <v>0</v>
      </c>
      <c r="AS299" s="12">
        <f t="shared" si="72"/>
        <v>24266</v>
      </c>
      <c r="AT299" s="12">
        <f>MAX(AS$4:AS299)</f>
        <v>26694</v>
      </c>
      <c r="AU299" s="8">
        <f t="shared" si="73"/>
        <v>-9.0956769311455757E-2</v>
      </c>
      <c r="AW299" s="20">
        <v>76991</v>
      </c>
      <c r="AX299" s="20">
        <v>76938</v>
      </c>
      <c r="AY299" s="12">
        <f>IF(M299="long",((Q299-AW299)+N299)/10,((AW299-Q299)+N299)/10)</f>
        <v>0.9</v>
      </c>
      <c r="AZ299" s="20">
        <f t="shared" si="74"/>
        <v>1</v>
      </c>
      <c r="BA299" s="12">
        <f t="shared" si="75"/>
        <v>0.9</v>
      </c>
      <c r="BB299" s="12">
        <f t="shared" si="76"/>
        <v>4.4000000000000004</v>
      </c>
      <c r="BC299" s="12">
        <f t="shared" si="77"/>
        <v>-0.9</v>
      </c>
      <c r="BD299" s="12">
        <f t="shared" si="78"/>
        <v>423.30000000000007</v>
      </c>
      <c r="BE299" s="12">
        <f t="shared" si="79"/>
        <v>-0.9</v>
      </c>
      <c r="BF299" s="12">
        <f t="shared" si="80"/>
        <v>0</v>
      </c>
      <c r="BG299" s="12">
        <f t="shared" si="81"/>
        <v>0</v>
      </c>
      <c r="BH299" s="12">
        <f t="shared" si="82"/>
        <v>687.80000000000007</v>
      </c>
      <c r="BJ299" s="20">
        <f t="shared" si="41"/>
        <v>1</v>
      </c>
      <c r="BK299" s="12">
        <f t="shared" si="42"/>
        <v>-0.9</v>
      </c>
      <c r="BM299" s="12">
        <f t="shared" si="43"/>
        <v>9510.7400000000034</v>
      </c>
      <c r="BN299" s="12">
        <f t="shared" si="44"/>
        <v>475</v>
      </c>
      <c r="BO299" s="12">
        <f t="shared" si="45"/>
        <v>0</v>
      </c>
      <c r="BP299" s="12">
        <f t="shared" si="46"/>
        <v>92257.400000000023</v>
      </c>
      <c r="BQ299" s="12">
        <f>MAX(BP$4:BP299)</f>
        <v>102570.70000000004</v>
      </c>
      <c r="BR299" s="8">
        <f t="shared" si="47"/>
        <v>-0.10054820723656964</v>
      </c>
      <c r="BS299" s="20">
        <f t="shared" si="48"/>
        <v>0</v>
      </c>
      <c r="BT299" s="20">
        <f t="shared" si="49"/>
        <v>0</v>
      </c>
    </row>
    <row r="300" spans="1:72" x14ac:dyDescent="0.3">
      <c r="A300" s="1">
        <v>42788</v>
      </c>
      <c r="B300" s="1">
        <v>42788</v>
      </c>
      <c r="C300" s="1" t="s">
        <v>45</v>
      </c>
      <c r="D300" s="3">
        <v>925</v>
      </c>
      <c r="E300" s="3">
        <v>0</v>
      </c>
      <c r="F300" s="3">
        <f t="shared" si="50"/>
        <v>925</v>
      </c>
      <c r="G300" s="20">
        <f>B300-A300</f>
        <v>0</v>
      </c>
      <c r="H300" s="3" t="s">
        <v>38</v>
      </c>
      <c r="L300" s="20">
        <f t="shared" si="51"/>
        <v>1</v>
      </c>
      <c r="M300" s="20" t="s">
        <v>21</v>
      </c>
      <c r="N300" s="20">
        <v>7</v>
      </c>
      <c r="O300" s="20">
        <v>113140</v>
      </c>
      <c r="P300" s="20">
        <f>IF(M300="short",O300,O300+N300)</f>
        <v>113147</v>
      </c>
      <c r="Q300" s="20">
        <f>IF(M300="short",P300+Q$3,P300-Q$3)</f>
        <v>113147</v>
      </c>
      <c r="R300" s="20">
        <v>113082</v>
      </c>
      <c r="S300" s="20">
        <v>113198</v>
      </c>
      <c r="T300" s="19">
        <f t="shared" si="52"/>
        <v>7.2</v>
      </c>
      <c r="U300" s="19">
        <f t="shared" si="53"/>
        <v>5.0999999999999996</v>
      </c>
      <c r="W300" s="19">
        <f t="shared" si="54"/>
        <v>-7.2</v>
      </c>
      <c r="X300" s="19">
        <f t="shared" si="55"/>
        <v>5.0999999999999996</v>
      </c>
      <c r="Y300" s="7">
        <f>IF(AND(M300="long",R300&lt;Q300),1, )</f>
        <v>1</v>
      </c>
      <c r="Z300" s="7">
        <f>IF(AND(M300="short",R300&gt;Q300),1, )</f>
        <v>0</v>
      </c>
      <c r="AA300" s="7">
        <f t="shared" si="56"/>
        <v>1</v>
      </c>
      <c r="AB300" s="7">
        <f t="shared" si="57"/>
        <v>1</v>
      </c>
      <c r="AC300" s="19">
        <f t="shared" si="58"/>
        <v>0</v>
      </c>
      <c r="AD300" s="7">
        <f t="shared" si="40"/>
        <v>0</v>
      </c>
      <c r="AE300" s="19">
        <f t="shared" si="59"/>
        <v>-12</v>
      </c>
      <c r="AF300" s="19">
        <f t="shared" si="60"/>
        <v>-12</v>
      </c>
      <c r="AG300" s="19">
        <f t="shared" si="61"/>
        <v>238</v>
      </c>
      <c r="AH300" s="7">
        <f t="shared" si="62"/>
        <v>0</v>
      </c>
      <c r="AI300" s="19">
        <f t="shared" si="63"/>
        <v>0</v>
      </c>
      <c r="AJ300" s="19">
        <f t="shared" si="64"/>
        <v>0</v>
      </c>
      <c r="AK300" s="19">
        <f t="shared" si="65"/>
        <v>0</v>
      </c>
      <c r="AL300" s="19">
        <f t="shared" si="66"/>
        <v>-12</v>
      </c>
      <c r="AM300" s="19">
        <f t="shared" si="67"/>
        <v>376</v>
      </c>
      <c r="AN300" s="20">
        <f t="shared" si="68"/>
        <v>0</v>
      </c>
      <c r="AP300" s="12">
        <f t="shared" si="69"/>
        <v>750.3</v>
      </c>
      <c r="AQ300" s="12">
        <f t="shared" si="70"/>
        <v>62</v>
      </c>
      <c r="AR300" s="12">
        <f t="shared" si="71"/>
        <v>-744</v>
      </c>
      <c r="AS300" s="12">
        <f t="shared" si="72"/>
        <v>23522</v>
      </c>
      <c r="AT300" s="12">
        <f>MAX(AS$4:AS300)</f>
        <v>26694</v>
      </c>
      <c r="AU300" s="8">
        <f t="shared" si="73"/>
        <v>-0.11882820109387877</v>
      </c>
      <c r="AW300" s="20">
        <v>113082</v>
      </c>
      <c r="AX300" s="20">
        <v>113198</v>
      </c>
      <c r="AY300" s="12">
        <f>IF(M300="long",((Q300-AW300)+N300)/10,((AW300-Q300)+N300)/10)</f>
        <v>7.2</v>
      </c>
      <c r="AZ300" s="20">
        <f t="shared" si="74"/>
        <v>1</v>
      </c>
      <c r="BA300" s="12">
        <f t="shared" si="75"/>
        <v>7.2</v>
      </c>
      <c r="BB300" s="12">
        <f t="shared" si="76"/>
        <v>4.4000000000000004</v>
      </c>
      <c r="BC300" s="12">
        <f t="shared" si="77"/>
        <v>-7.2</v>
      </c>
      <c r="BD300" s="12">
        <f t="shared" si="78"/>
        <v>416.10000000000008</v>
      </c>
      <c r="BE300" s="12">
        <f t="shared" si="79"/>
        <v>0</v>
      </c>
      <c r="BF300" s="12">
        <f t="shared" si="80"/>
        <v>0</v>
      </c>
      <c r="BG300" s="12">
        <f t="shared" si="81"/>
        <v>-7.2</v>
      </c>
      <c r="BH300" s="12">
        <f t="shared" si="82"/>
        <v>680.6</v>
      </c>
      <c r="BJ300" s="20">
        <f t="shared" si="41"/>
        <v>1</v>
      </c>
      <c r="BK300" s="12">
        <f t="shared" si="42"/>
        <v>-7.2</v>
      </c>
      <c r="BM300" s="12">
        <f t="shared" si="43"/>
        <v>9510.7400000000034</v>
      </c>
      <c r="BN300" s="12">
        <f t="shared" si="44"/>
        <v>475</v>
      </c>
      <c r="BO300" s="12">
        <f t="shared" si="45"/>
        <v>-3420</v>
      </c>
      <c r="BP300" s="12">
        <f t="shared" si="46"/>
        <v>88837.400000000023</v>
      </c>
      <c r="BQ300" s="12">
        <f>MAX(BP$4:BP300)</f>
        <v>102570.70000000004</v>
      </c>
      <c r="BR300" s="8">
        <f t="shared" si="47"/>
        <v>-0.13389106245740753</v>
      </c>
      <c r="BS300" s="20">
        <f t="shared" si="48"/>
        <v>0</v>
      </c>
      <c r="BT300" s="20">
        <f t="shared" si="49"/>
        <v>-7.2</v>
      </c>
    </row>
    <row r="301" spans="1:72" x14ac:dyDescent="0.3">
      <c r="A301" s="1">
        <v>42788</v>
      </c>
      <c r="B301" s="1">
        <v>42788</v>
      </c>
      <c r="C301" s="1" t="s">
        <v>45</v>
      </c>
      <c r="D301" s="3">
        <v>1345</v>
      </c>
      <c r="E301" s="3">
        <v>0</v>
      </c>
      <c r="F301" s="3">
        <f t="shared" si="50"/>
        <v>1345</v>
      </c>
      <c r="G301" s="20">
        <f>B301-A301</f>
        <v>0</v>
      </c>
      <c r="H301" s="3" t="s">
        <v>38</v>
      </c>
      <c r="I301" s="20">
        <v>1</v>
      </c>
      <c r="J301" s="20">
        <v>16</v>
      </c>
      <c r="L301" s="20">
        <f t="shared" si="51"/>
        <v>1</v>
      </c>
      <c r="M301" s="20" t="s">
        <v>21</v>
      </c>
      <c r="N301" s="20">
        <v>7</v>
      </c>
      <c r="O301" s="20">
        <v>112930</v>
      </c>
      <c r="P301" s="20">
        <f>IF(M301="short",O301,O301+N301)</f>
        <v>112937</v>
      </c>
      <c r="Q301" s="20">
        <f>IF(M301="short",P301+Q$3,P301-Q$3)</f>
        <v>112937</v>
      </c>
      <c r="R301" s="20">
        <v>112900</v>
      </c>
      <c r="S301" s="20">
        <v>113643</v>
      </c>
      <c r="T301" s="19">
        <f t="shared" si="52"/>
        <v>4.4000000000000004</v>
      </c>
      <c r="U301" s="19">
        <f t="shared" si="53"/>
        <v>70.599999999999994</v>
      </c>
      <c r="W301" s="19">
        <f t="shared" si="54"/>
        <v>-4.4000000000000004</v>
      </c>
      <c r="X301" s="19">
        <f t="shared" si="55"/>
        <v>70.599999999999994</v>
      </c>
      <c r="Y301" s="7">
        <f>IF(AND(M301="long",R301&lt;Q301),1, )</f>
        <v>1</v>
      </c>
      <c r="Z301" s="7">
        <f>IF(AND(M301="short",R301&gt;Q301),1, )</f>
        <v>0</v>
      </c>
      <c r="AA301" s="7">
        <f t="shared" si="56"/>
        <v>1</v>
      </c>
      <c r="AB301" s="7">
        <f t="shared" si="57"/>
        <v>0</v>
      </c>
      <c r="AC301" s="19">
        <f t="shared" si="58"/>
        <v>0</v>
      </c>
      <c r="AD301" s="7">
        <f t="shared" si="40"/>
        <v>0</v>
      </c>
      <c r="AE301" s="19">
        <f t="shared" si="59"/>
        <v>0</v>
      </c>
      <c r="AF301" s="19">
        <f t="shared" si="60"/>
        <v>10</v>
      </c>
      <c r="AG301" s="19">
        <f t="shared" si="61"/>
        <v>248</v>
      </c>
      <c r="AH301" s="7">
        <f t="shared" si="62"/>
        <v>1</v>
      </c>
      <c r="AI301" s="19">
        <f t="shared" si="63"/>
        <v>10</v>
      </c>
      <c r="AJ301" s="19">
        <f t="shared" si="64"/>
        <v>0</v>
      </c>
      <c r="AK301" s="19">
        <f t="shared" si="65"/>
        <v>0</v>
      </c>
      <c r="AL301" s="19">
        <f t="shared" si="66"/>
        <v>0</v>
      </c>
      <c r="AM301" s="19">
        <f t="shared" si="67"/>
        <v>376</v>
      </c>
      <c r="AN301" s="20">
        <f t="shared" si="68"/>
        <v>0</v>
      </c>
      <c r="AP301" s="12">
        <f t="shared" si="69"/>
        <v>750.3</v>
      </c>
      <c r="AQ301" s="12">
        <f t="shared" si="70"/>
        <v>62</v>
      </c>
      <c r="AR301" s="12">
        <f t="shared" si="71"/>
        <v>0</v>
      </c>
      <c r="AS301" s="12">
        <f t="shared" si="72"/>
        <v>23522</v>
      </c>
      <c r="AT301" s="12">
        <f>MAX(AS$4:AS301)</f>
        <v>26694</v>
      </c>
      <c r="AU301" s="8">
        <f t="shared" si="73"/>
        <v>-0.11882820109387877</v>
      </c>
      <c r="AW301" s="20">
        <v>112900</v>
      </c>
      <c r="AX301" s="20">
        <v>113643</v>
      </c>
      <c r="AY301" s="12">
        <f>IF(M301="long",((Q301-AW301)+N301)/10,((AW301-Q301)+N301)/10)</f>
        <v>4.4000000000000004</v>
      </c>
      <c r="AZ301" s="20">
        <f t="shared" si="74"/>
        <v>1</v>
      </c>
      <c r="BA301" s="12">
        <f t="shared" si="75"/>
        <v>4.4000000000000004</v>
      </c>
      <c r="BB301" s="12">
        <f t="shared" si="76"/>
        <v>69.900000000000006</v>
      </c>
      <c r="BC301" s="12">
        <f t="shared" si="77"/>
        <v>20</v>
      </c>
      <c r="BD301" s="12">
        <f t="shared" si="78"/>
        <v>436.10000000000008</v>
      </c>
      <c r="BE301" s="12">
        <f t="shared" si="79"/>
        <v>20</v>
      </c>
      <c r="BF301" s="12">
        <f t="shared" si="80"/>
        <v>0</v>
      </c>
      <c r="BG301" s="12">
        <f t="shared" si="81"/>
        <v>0</v>
      </c>
      <c r="BH301" s="12">
        <f t="shared" si="82"/>
        <v>680.6</v>
      </c>
      <c r="BJ301" s="20">
        <f t="shared" si="41"/>
        <v>0</v>
      </c>
      <c r="BK301" s="12">
        <f t="shared" si="42"/>
        <v>0</v>
      </c>
      <c r="BM301" s="12">
        <f t="shared" si="43"/>
        <v>9510.7400000000034</v>
      </c>
      <c r="BN301" s="12">
        <f t="shared" si="44"/>
        <v>475</v>
      </c>
      <c r="BO301" s="12">
        <f t="shared" si="45"/>
        <v>0</v>
      </c>
      <c r="BP301" s="12">
        <f t="shared" si="46"/>
        <v>88837.400000000023</v>
      </c>
      <c r="BQ301" s="12">
        <f>MAX(BP$4:BP301)</f>
        <v>102570.70000000004</v>
      </c>
      <c r="BR301" s="8">
        <f t="shared" si="47"/>
        <v>-0.13389106245740753</v>
      </c>
      <c r="BS301" s="20">
        <f t="shared" si="48"/>
        <v>0</v>
      </c>
      <c r="BT301" s="20">
        <f t="shared" si="49"/>
        <v>0</v>
      </c>
    </row>
    <row r="302" spans="1:72" x14ac:dyDescent="0.3">
      <c r="A302" s="1">
        <v>42788</v>
      </c>
      <c r="B302" s="1">
        <v>42788</v>
      </c>
      <c r="C302" s="1" t="s">
        <v>45</v>
      </c>
      <c r="D302" s="3">
        <v>1710</v>
      </c>
      <c r="E302" s="3">
        <v>0</v>
      </c>
      <c r="F302" s="3">
        <f t="shared" si="50"/>
        <v>1710</v>
      </c>
      <c r="G302" s="20">
        <f>B302-A302</f>
        <v>0</v>
      </c>
      <c r="H302" s="3" t="s">
        <v>17</v>
      </c>
      <c r="L302" s="20">
        <f t="shared" si="51"/>
        <v>1</v>
      </c>
      <c r="M302" s="20" t="s">
        <v>20</v>
      </c>
      <c r="N302" s="20">
        <v>7</v>
      </c>
      <c r="O302" s="20">
        <v>105620</v>
      </c>
      <c r="P302" s="20">
        <f>IF(M302="short",O302,O302+N302)</f>
        <v>105620</v>
      </c>
      <c r="Q302" s="20">
        <f>IF(M302="short",P302+Q$3,P302-Q$3)</f>
        <v>105620</v>
      </c>
      <c r="R302" s="20">
        <v>105650</v>
      </c>
      <c r="S302" s="20">
        <v>105268</v>
      </c>
      <c r="T302" s="19">
        <f t="shared" si="52"/>
        <v>3.7</v>
      </c>
      <c r="U302" s="19">
        <f t="shared" si="53"/>
        <v>34.5</v>
      </c>
      <c r="W302" s="19">
        <f t="shared" si="54"/>
        <v>-3.7</v>
      </c>
      <c r="X302" s="19">
        <f t="shared" si="55"/>
        <v>34.5</v>
      </c>
      <c r="Y302" s="7">
        <f>IF(AND(M302="long",R302&lt;Q302),1, )</f>
        <v>0</v>
      </c>
      <c r="Z302" s="7">
        <f>IF(AND(M302="short",R302&gt;Q302),1, )</f>
        <v>1</v>
      </c>
      <c r="AA302" s="7">
        <f t="shared" si="56"/>
        <v>1</v>
      </c>
      <c r="AB302" s="7">
        <f t="shared" si="57"/>
        <v>1</v>
      </c>
      <c r="AC302" s="19">
        <f t="shared" si="58"/>
        <v>0</v>
      </c>
      <c r="AD302" s="7">
        <f t="shared" si="40"/>
        <v>0</v>
      </c>
      <c r="AE302" s="19">
        <f t="shared" si="59"/>
        <v>0</v>
      </c>
      <c r="AF302" s="19">
        <f t="shared" si="60"/>
        <v>10</v>
      </c>
      <c r="AG302" s="19">
        <f t="shared" si="61"/>
        <v>258</v>
      </c>
      <c r="AH302" s="7">
        <f t="shared" si="62"/>
        <v>1</v>
      </c>
      <c r="AI302" s="19">
        <f t="shared" si="63"/>
        <v>0</v>
      </c>
      <c r="AJ302" s="19">
        <f t="shared" si="64"/>
        <v>0</v>
      </c>
      <c r="AK302" s="19">
        <f t="shared" si="65"/>
        <v>0</v>
      </c>
      <c r="AL302" s="19">
        <f t="shared" si="66"/>
        <v>10</v>
      </c>
      <c r="AM302" s="19">
        <f t="shared" si="67"/>
        <v>386</v>
      </c>
      <c r="AN302" s="20">
        <f t="shared" si="68"/>
        <v>1</v>
      </c>
      <c r="AP302" s="12">
        <f t="shared" si="69"/>
        <v>750.3</v>
      </c>
      <c r="AQ302" s="12">
        <f t="shared" si="70"/>
        <v>62</v>
      </c>
      <c r="AR302" s="12">
        <f t="shared" si="71"/>
        <v>620</v>
      </c>
      <c r="AS302" s="12">
        <f t="shared" si="72"/>
        <v>24142</v>
      </c>
      <c r="AT302" s="12">
        <f>MAX(AS$4:AS302)</f>
        <v>26694</v>
      </c>
      <c r="AU302" s="8">
        <f t="shared" si="73"/>
        <v>-9.5602007941859593E-2</v>
      </c>
      <c r="AW302" s="20">
        <v>105650</v>
      </c>
      <c r="AX302" s="20">
        <v>105268</v>
      </c>
      <c r="AY302" s="12">
        <f>IF(M302="long",((Q302-AW302)+N302)/10,((AW302-Q302)+N302)/10)</f>
        <v>3.7</v>
      </c>
      <c r="AZ302" s="20">
        <f t="shared" si="74"/>
        <v>1</v>
      </c>
      <c r="BA302" s="12">
        <f t="shared" si="75"/>
        <v>3.7</v>
      </c>
      <c r="BB302" s="12">
        <f t="shared" si="76"/>
        <v>34.5</v>
      </c>
      <c r="BC302" s="12">
        <f t="shared" si="77"/>
        <v>20</v>
      </c>
      <c r="BD302" s="12">
        <f t="shared" si="78"/>
        <v>456.10000000000008</v>
      </c>
      <c r="BE302" s="12">
        <f t="shared" si="79"/>
        <v>0</v>
      </c>
      <c r="BF302" s="12">
        <f t="shared" si="80"/>
        <v>0</v>
      </c>
      <c r="BG302" s="12">
        <f t="shared" si="81"/>
        <v>20</v>
      </c>
      <c r="BH302" s="12">
        <f t="shared" si="82"/>
        <v>700.6</v>
      </c>
      <c r="BJ302" s="20">
        <f t="shared" si="41"/>
        <v>0</v>
      </c>
      <c r="BK302" s="12">
        <f t="shared" si="42"/>
        <v>0</v>
      </c>
      <c r="BM302" s="12">
        <f t="shared" si="43"/>
        <v>9510.7400000000034</v>
      </c>
      <c r="BN302" s="12">
        <f t="shared" si="44"/>
        <v>475</v>
      </c>
      <c r="BO302" s="12">
        <f t="shared" si="45"/>
        <v>9500</v>
      </c>
      <c r="BP302" s="12">
        <f t="shared" si="46"/>
        <v>98337.400000000023</v>
      </c>
      <c r="BQ302" s="12">
        <f>MAX(BP$4:BP302)</f>
        <v>102570.70000000004</v>
      </c>
      <c r="BR302" s="8">
        <f t="shared" si="47"/>
        <v>-4.1272020177302249E-2</v>
      </c>
      <c r="BS302" s="20">
        <f t="shared" si="48"/>
        <v>1</v>
      </c>
      <c r="BT302" s="20">
        <f t="shared" si="49"/>
        <v>0</v>
      </c>
    </row>
    <row r="303" spans="1:72" x14ac:dyDescent="0.3">
      <c r="T303" s="19">
        <f t="shared" si="52"/>
        <v>0</v>
      </c>
      <c r="U303" s="19">
        <f t="shared" si="53"/>
        <v>0</v>
      </c>
      <c r="W303" s="19">
        <f t="shared" si="54"/>
        <v>0</v>
      </c>
      <c r="X303" s="19">
        <f t="shared" si="55"/>
        <v>0</v>
      </c>
      <c r="AA303" s="7">
        <f t="shared" si="56"/>
        <v>0</v>
      </c>
      <c r="AB303" s="7">
        <f t="shared" si="57"/>
        <v>0</v>
      </c>
      <c r="AC303" s="19">
        <f t="shared" si="58"/>
        <v>0</v>
      </c>
      <c r="AD303" s="7">
        <f t="shared" si="40"/>
        <v>0</v>
      </c>
      <c r="AE303" s="19">
        <f t="shared" si="59"/>
        <v>0</v>
      </c>
      <c r="AF303" s="19">
        <f t="shared" si="60"/>
        <v>0</v>
      </c>
      <c r="AG303" s="19">
        <f t="shared" si="61"/>
        <v>258</v>
      </c>
      <c r="AH303" s="7">
        <f t="shared" si="62"/>
        <v>0</v>
      </c>
      <c r="AI303" s="19">
        <f t="shared" si="63"/>
        <v>0</v>
      </c>
      <c r="AJ303" s="19">
        <f t="shared" si="64"/>
        <v>0</v>
      </c>
      <c r="AK303" s="19">
        <f t="shared" si="65"/>
        <v>0</v>
      </c>
      <c r="AL303" s="19">
        <f t="shared" si="66"/>
        <v>0</v>
      </c>
      <c r="AM303" s="19">
        <f t="shared" si="67"/>
        <v>386</v>
      </c>
      <c r="AN303" s="20">
        <f t="shared" si="68"/>
        <v>0</v>
      </c>
      <c r="AP303" s="12">
        <f t="shared" si="69"/>
        <v>724.26</v>
      </c>
      <c r="AQ303" s="12">
        <f t="shared" si="70"/>
        <v>60</v>
      </c>
      <c r="AR303" s="12">
        <f t="shared" si="71"/>
        <v>0</v>
      </c>
      <c r="AS303" s="12">
        <f t="shared" si="72"/>
        <v>24142</v>
      </c>
      <c r="AT303" s="12">
        <f>MAX(AS$4:AS303)</f>
        <v>26694</v>
      </c>
      <c r="AU303" s="8">
        <f t="shared" si="73"/>
        <v>-9.5602007941859593E-2</v>
      </c>
      <c r="AZ303" s="20">
        <f t="shared" si="74"/>
        <v>1</v>
      </c>
      <c r="BA303" s="12">
        <f t="shared" si="75"/>
        <v>0</v>
      </c>
      <c r="BB303" s="12">
        <f t="shared" si="76"/>
        <v>0</v>
      </c>
      <c r="BC303" s="12">
        <f t="shared" si="77"/>
        <v>0</v>
      </c>
      <c r="BD303" s="12">
        <f t="shared" si="78"/>
        <v>456.10000000000008</v>
      </c>
      <c r="BE303" s="12">
        <f t="shared" si="79"/>
        <v>0</v>
      </c>
      <c r="BF303" s="12">
        <f t="shared" si="80"/>
        <v>0</v>
      </c>
      <c r="BG303" s="12">
        <f t="shared" si="81"/>
        <v>0</v>
      </c>
      <c r="BH303" s="12">
        <f t="shared" si="82"/>
        <v>700.6</v>
      </c>
      <c r="BJ303" s="20">
        <f t="shared" si="41"/>
        <v>0</v>
      </c>
      <c r="BK303" s="12">
        <f t="shared" si="42"/>
        <v>0</v>
      </c>
      <c r="BM303" s="12">
        <f t="shared" si="43"/>
        <v>9833.7400000000034</v>
      </c>
      <c r="BN303" s="12">
        <f t="shared" si="44"/>
        <v>491</v>
      </c>
      <c r="BO303" s="12">
        <f t="shared" si="45"/>
        <v>0</v>
      </c>
      <c r="BP303" s="12">
        <f t="shared" si="46"/>
        <v>98337.400000000023</v>
      </c>
      <c r="BQ303" s="12">
        <f>MAX(BP$4:BP303)</f>
        <v>102570.70000000004</v>
      </c>
      <c r="BR303" s="8">
        <f t="shared" si="47"/>
        <v>-4.1272020177302249E-2</v>
      </c>
      <c r="BS303" s="20">
        <f t="shared" si="48"/>
        <v>0</v>
      </c>
      <c r="BT303" s="20">
        <f t="shared" si="49"/>
        <v>0</v>
      </c>
    </row>
    <row r="304" spans="1:72" x14ac:dyDescent="0.3">
      <c r="T304" s="19">
        <f t="shared" si="52"/>
        <v>0</v>
      </c>
      <c r="U304" s="19">
        <f t="shared" si="53"/>
        <v>0</v>
      </c>
      <c r="W304" s="19">
        <f t="shared" si="54"/>
        <v>0</v>
      </c>
      <c r="X304" s="19">
        <f t="shared" si="55"/>
        <v>0</v>
      </c>
      <c r="AA304" s="7">
        <f t="shared" si="56"/>
        <v>0</v>
      </c>
      <c r="AB304" s="7">
        <f t="shared" si="57"/>
        <v>0</v>
      </c>
      <c r="AC304" s="19">
        <f t="shared" si="58"/>
        <v>0</v>
      </c>
      <c r="AD304" s="7">
        <f t="shared" si="40"/>
        <v>0</v>
      </c>
      <c r="AE304" s="19">
        <f t="shared" si="59"/>
        <v>0</v>
      </c>
      <c r="AF304" s="19">
        <f t="shared" si="60"/>
        <v>0</v>
      </c>
      <c r="AG304" s="19">
        <f t="shared" si="61"/>
        <v>258</v>
      </c>
      <c r="AH304" s="7">
        <f t="shared" si="62"/>
        <v>0</v>
      </c>
      <c r="AI304" s="19">
        <f t="shared" si="63"/>
        <v>0</v>
      </c>
      <c r="AJ304" s="19">
        <f t="shared" si="64"/>
        <v>0</v>
      </c>
      <c r="AK304" s="19">
        <f t="shared" si="65"/>
        <v>0</v>
      </c>
      <c r="AL304" s="19">
        <f t="shared" si="66"/>
        <v>0</v>
      </c>
      <c r="AM304" s="19">
        <f t="shared" si="67"/>
        <v>386</v>
      </c>
      <c r="AN304" s="20">
        <f t="shared" si="68"/>
        <v>0</v>
      </c>
      <c r="AP304" s="12">
        <f t="shared" si="69"/>
        <v>724.26</v>
      </c>
      <c r="AQ304" s="12">
        <f t="shared" si="70"/>
        <v>60</v>
      </c>
      <c r="AR304" s="12">
        <f t="shared" si="71"/>
        <v>0</v>
      </c>
      <c r="AS304" s="12">
        <f t="shared" si="72"/>
        <v>24142</v>
      </c>
      <c r="AT304" s="12">
        <f>MAX(AS$4:AS304)</f>
        <v>26694</v>
      </c>
      <c r="AU304" s="8">
        <f t="shared" si="73"/>
        <v>-9.5602007941859593E-2</v>
      </c>
      <c r="AZ304" s="20">
        <f t="shared" si="74"/>
        <v>1</v>
      </c>
      <c r="BA304" s="12">
        <f t="shared" si="75"/>
        <v>0</v>
      </c>
      <c r="BB304" s="12">
        <f t="shared" si="76"/>
        <v>0</v>
      </c>
      <c r="BC304" s="12">
        <f t="shared" si="77"/>
        <v>0</v>
      </c>
      <c r="BD304" s="12">
        <f t="shared" si="78"/>
        <v>456.10000000000008</v>
      </c>
      <c r="BE304" s="12">
        <f t="shared" si="79"/>
        <v>0</v>
      </c>
      <c r="BF304" s="12">
        <f t="shared" si="80"/>
        <v>0</v>
      </c>
      <c r="BG304" s="12">
        <f t="shared" si="81"/>
        <v>0</v>
      </c>
      <c r="BH304" s="12">
        <f t="shared" si="82"/>
        <v>700.6</v>
      </c>
      <c r="BJ304" s="20">
        <f t="shared" si="41"/>
        <v>0</v>
      </c>
      <c r="BK304" s="12">
        <f t="shared" si="42"/>
        <v>0</v>
      </c>
      <c r="BM304" s="12">
        <f t="shared" si="43"/>
        <v>9833.7400000000034</v>
      </c>
      <c r="BN304" s="12">
        <f t="shared" si="44"/>
        <v>491</v>
      </c>
      <c r="BO304" s="12">
        <f t="shared" si="45"/>
        <v>0</v>
      </c>
      <c r="BP304" s="12">
        <f t="shared" si="46"/>
        <v>98337.400000000023</v>
      </c>
      <c r="BQ304" s="12">
        <f>MAX(BP$4:BP304)</f>
        <v>102570.70000000004</v>
      </c>
      <c r="BR304" s="8">
        <f t="shared" si="47"/>
        <v>-4.1272020177302249E-2</v>
      </c>
      <c r="BS304" s="20">
        <f t="shared" si="48"/>
        <v>0</v>
      </c>
      <c r="BT304" s="20">
        <f t="shared" si="49"/>
        <v>0</v>
      </c>
    </row>
    <row r="305" spans="9:72" x14ac:dyDescent="0.3">
      <c r="T305" s="25">
        <f t="shared" ref="T305:T318" si="83">IF(M305="short",((R305-P305)+N305)/10,((P305-R305)+N305)/10)</f>
        <v>0</v>
      </c>
      <c r="U305" s="25">
        <f t="shared" ref="U305:U318" si="84">IF(M305="long",((S305-O305)-N305)/10,((O305-S305)-N305)/10)</f>
        <v>0</v>
      </c>
      <c r="W305" s="25">
        <f t="shared" ref="W305:W318" si="85">-T305+(Q$3/10)</f>
        <v>0</v>
      </c>
      <c r="X305" s="25">
        <f t="shared" ref="X305:X318" si="86">U305+(Q$3/10)</f>
        <v>0</v>
      </c>
      <c r="AA305" s="7">
        <f t="shared" ref="AA305:AA318" si="87">IF(-W305&gt;N305/10,1, )</f>
        <v>0</v>
      </c>
      <c r="AB305" s="7">
        <f t="shared" ref="AB305:AB318" si="88">IF(OR(I305=1,K305=1),0,L305*AA305)</f>
        <v>0</v>
      </c>
      <c r="AC305" s="25">
        <f t="shared" ref="AC305:AC318" si="89">IF(W305&lt;=-AC$3,-AC$3,0)</f>
        <v>0</v>
      </c>
      <c r="AD305" s="7">
        <f t="shared" si="40"/>
        <v>0</v>
      </c>
      <c r="AE305" s="25">
        <f t="shared" ref="AE305:AE318" si="90">IF(AND(AC305=0,U305&gt;=AE$3-(N305/10)),0,-AC$3*AA305)</f>
        <v>0</v>
      </c>
      <c r="AF305" s="25">
        <f t="shared" ref="AF305:AF318" si="91">IF(AND(AC305=0,X305&gt;AF$3),AF$3*AA305,AE305*AA305)</f>
        <v>0</v>
      </c>
      <c r="AG305" s="25">
        <f t="shared" ref="AG305:AG318" si="92">AG304+AF305</f>
        <v>258</v>
      </c>
      <c r="AH305" s="7">
        <f t="shared" ref="AH305:AH318" si="93">IF(AF305&gt;0,1, )</f>
        <v>0</v>
      </c>
      <c r="AI305" s="25">
        <f t="shared" ref="AI305:AI318" si="94">IF(I305=1,AF305,)</f>
        <v>0</v>
      </c>
      <c r="AJ305" s="25">
        <f t="shared" ref="AJ305:AJ318" si="95">IF(K305=1,AF305, )</f>
        <v>0</v>
      </c>
      <c r="AK305" s="25">
        <f t="shared" ref="AK305:AK318" si="96">IF(L305=1, ,AF305)</f>
        <v>0</v>
      </c>
      <c r="AL305" s="25">
        <f t="shared" ref="AL305:AL318" si="97">AB305*AF305</f>
        <v>0</v>
      </c>
      <c r="AM305" s="25">
        <f t="shared" ref="AM305:AM318" si="98">AM304+AL305</f>
        <v>386</v>
      </c>
      <c r="AN305" s="20">
        <f t="shared" ref="AN305:AN318" si="99">IF(AL305&gt;0,1, )</f>
        <v>0</v>
      </c>
      <c r="AP305" s="12">
        <f t="shared" ref="AP305:AP318" si="100">IF(B305=B304,AP304,AS304*AP$3)</f>
        <v>724.26</v>
      </c>
      <c r="AQ305" s="12">
        <f t="shared" ref="AQ305:AQ318" si="101">INT(AP305/AQ$3)</f>
        <v>60</v>
      </c>
      <c r="AR305" s="12">
        <f t="shared" ref="AR305:AR318" si="102">AL305*AQ305</f>
        <v>0</v>
      </c>
      <c r="AS305" s="12">
        <f t="shared" ref="AS305:AS318" si="103">AS304+AR305</f>
        <v>24142</v>
      </c>
      <c r="AT305" s="12">
        <f>MAX(AS$4:AS305)</f>
        <v>26694</v>
      </c>
      <c r="AU305" s="8">
        <f t="shared" ref="AU305:AU318" si="104">(AS305-AT305)/AT305</f>
        <v>-9.5602007941859593E-2</v>
      </c>
      <c r="AZ305" s="20">
        <f t="shared" ref="AZ305:AZ318" si="105">IF(AY305&gt;=(N305/10),1, )</f>
        <v>1</v>
      </c>
      <c r="BA305" s="12">
        <f t="shared" ref="BA305:BA318" si="106">IF(AY305&gt;BA$3,BA$3,AY305*AZ305)</f>
        <v>0</v>
      </c>
      <c r="BB305" s="12">
        <f t="shared" ref="BB305:BB318" si="107">IF(M305="long",((AX305-Q305)-N305)/10*AZ305,((Q305-AX305)-N305)/10*AZ305)</f>
        <v>0</v>
      </c>
      <c r="BC305" s="12">
        <f t="shared" ref="BC305:BC318" si="108">IF(AND(BA305&lt;BA$3,BB305&gt;BC$3),BC$3,-BA305)</f>
        <v>0</v>
      </c>
      <c r="BD305" s="12">
        <f t="shared" ref="BD305:BD318" si="109">BD304+BC305</f>
        <v>456.10000000000008</v>
      </c>
      <c r="BE305" s="12">
        <f t="shared" ref="BE305:BE318" si="110">BC305*I305</f>
        <v>0</v>
      </c>
      <c r="BF305" s="12">
        <f t="shared" ref="BF305:BF318" si="111">K305*BC305</f>
        <v>0</v>
      </c>
      <c r="BG305" s="12">
        <f t="shared" ref="BG305:BG318" si="112">AB305*BC305</f>
        <v>0</v>
      </c>
      <c r="BH305" s="12">
        <f t="shared" ref="BH305:BH318" si="113">BH304+BG305</f>
        <v>700.6</v>
      </c>
      <c r="BJ305" s="20">
        <f t="shared" ref="BJ305:BJ318" si="114">IF(BC305&lt;0,1, )</f>
        <v>0</v>
      </c>
      <c r="BK305" s="12">
        <f t="shared" ref="BK305:BK318" si="115">IF(BC305&lt;0,BC305, )</f>
        <v>0</v>
      </c>
      <c r="BM305" s="12">
        <f t="shared" ref="BM305:BM318" si="116">IF(B305=B304,BM304,BP304*BM$3)</f>
        <v>9833.7400000000034</v>
      </c>
      <c r="BN305" s="12">
        <f t="shared" si="44"/>
        <v>491</v>
      </c>
      <c r="BO305" s="12">
        <f t="shared" ref="BO305:BO318" si="117">BG305*BN305</f>
        <v>0</v>
      </c>
      <c r="BP305" s="12">
        <f t="shared" ref="BP305:BP318" si="118">BP304+BO305</f>
        <v>98337.400000000023</v>
      </c>
      <c r="BQ305" s="12">
        <f>MAX(BP$4:BP305)</f>
        <v>102570.70000000004</v>
      </c>
      <c r="BR305" s="8">
        <f t="shared" ref="BR305:BR318" si="119">(BP305-BQ305)/BQ305</f>
        <v>-4.1272020177302249E-2</v>
      </c>
      <c r="BS305" s="20">
        <f t="shared" ref="BS305:BS318" si="120">IF(BO305&gt;0,1, )</f>
        <v>0</v>
      </c>
      <c r="BT305" s="20">
        <f t="shared" ref="BT305:BT318" si="121">IF(BO305&lt;0,BG305, )</f>
        <v>0</v>
      </c>
    </row>
    <row r="306" spans="9:72" x14ac:dyDescent="0.3">
      <c r="T306" s="25">
        <f t="shared" si="83"/>
        <v>0</v>
      </c>
      <c r="U306" s="25">
        <f t="shared" si="84"/>
        <v>0</v>
      </c>
      <c r="W306" s="25">
        <f t="shared" si="85"/>
        <v>0</v>
      </c>
      <c r="X306" s="25">
        <f t="shared" si="86"/>
        <v>0</v>
      </c>
      <c r="AA306" s="7">
        <f t="shared" si="87"/>
        <v>0</v>
      </c>
      <c r="AB306" s="7">
        <f t="shared" si="88"/>
        <v>0</v>
      </c>
      <c r="AC306" s="25">
        <f t="shared" si="89"/>
        <v>0</v>
      </c>
      <c r="AD306" s="7">
        <f t="shared" si="40"/>
        <v>0</v>
      </c>
      <c r="AE306" s="25">
        <f t="shared" si="90"/>
        <v>0</v>
      </c>
      <c r="AF306" s="25">
        <f t="shared" si="91"/>
        <v>0</v>
      </c>
      <c r="AG306" s="25">
        <f t="shared" si="92"/>
        <v>258</v>
      </c>
      <c r="AH306" s="7">
        <f t="shared" si="93"/>
        <v>0</v>
      </c>
      <c r="AI306" s="25">
        <f t="shared" si="94"/>
        <v>0</v>
      </c>
      <c r="AJ306" s="25">
        <f t="shared" si="95"/>
        <v>0</v>
      </c>
      <c r="AK306" s="25">
        <f t="shared" si="96"/>
        <v>0</v>
      </c>
      <c r="AL306" s="25">
        <f t="shared" si="97"/>
        <v>0</v>
      </c>
      <c r="AM306" s="25">
        <f t="shared" si="98"/>
        <v>386</v>
      </c>
      <c r="AN306" s="20">
        <f t="shared" si="99"/>
        <v>0</v>
      </c>
      <c r="AP306" s="12">
        <f t="shared" si="100"/>
        <v>724.26</v>
      </c>
      <c r="AQ306" s="12">
        <f t="shared" si="101"/>
        <v>60</v>
      </c>
      <c r="AR306" s="12">
        <f t="shared" si="102"/>
        <v>0</v>
      </c>
      <c r="AS306" s="12">
        <f t="shared" si="103"/>
        <v>24142</v>
      </c>
      <c r="AT306" s="12">
        <f>MAX(AS$4:AS306)</f>
        <v>26694</v>
      </c>
      <c r="AU306" s="8">
        <f t="shared" si="104"/>
        <v>-9.5602007941859593E-2</v>
      </c>
      <c r="AZ306" s="20">
        <f t="shared" si="105"/>
        <v>1</v>
      </c>
      <c r="BA306" s="12">
        <f t="shared" si="106"/>
        <v>0</v>
      </c>
      <c r="BB306" s="12">
        <f t="shared" si="107"/>
        <v>0</v>
      </c>
      <c r="BC306" s="12">
        <f t="shared" si="108"/>
        <v>0</v>
      </c>
      <c r="BD306" s="12">
        <f t="shared" si="109"/>
        <v>456.10000000000008</v>
      </c>
      <c r="BE306" s="12">
        <f t="shared" si="110"/>
        <v>0</v>
      </c>
      <c r="BF306" s="12">
        <f t="shared" si="111"/>
        <v>0</v>
      </c>
      <c r="BG306" s="12">
        <f t="shared" si="112"/>
        <v>0</v>
      </c>
      <c r="BH306" s="12">
        <f t="shared" si="113"/>
        <v>700.6</v>
      </c>
      <c r="BJ306" s="20">
        <f t="shared" si="114"/>
        <v>0</v>
      </c>
      <c r="BK306" s="12">
        <f t="shared" si="115"/>
        <v>0</v>
      </c>
      <c r="BM306" s="12">
        <f t="shared" si="116"/>
        <v>9833.7400000000034</v>
      </c>
      <c r="BN306" s="12">
        <f t="shared" si="44"/>
        <v>491</v>
      </c>
      <c r="BO306" s="12">
        <f t="shared" si="117"/>
        <v>0</v>
      </c>
      <c r="BP306" s="12">
        <f t="shared" si="118"/>
        <v>98337.400000000023</v>
      </c>
      <c r="BQ306" s="12">
        <f>MAX(BP$4:BP306)</f>
        <v>102570.70000000004</v>
      </c>
      <c r="BR306" s="8">
        <f t="shared" si="119"/>
        <v>-4.1272020177302249E-2</v>
      </c>
      <c r="BS306" s="20">
        <f t="shared" si="120"/>
        <v>0</v>
      </c>
      <c r="BT306" s="20">
        <f t="shared" si="121"/>
        <v>0</v>
      </c>
    </row>
    <row r="307" spans="9:72" x14ac:dyDescent="0.3">
      <c r="T307" s="25">
        <f t="shared" si="83"/>
        <v>0</v>
      </c>
      <c r="U307" s="25">
        <f t="shared" si="84"/>
        <v>0</v>
      </c>
      <c r="W307" s="25">
        <f t="shared" si="85"/>
        <v>0</v>
      </c>
      <c r="X307" s="25">
        <f t="shared" si="86"/>
        <v>0</v>
      </c>
      <c r="AA307" s="7">
        <f t="shared" si="87"/>
        <v>0</v>
      </c>
      <c r="AB307" s="7">
        <f t="shared" si="88"/>
        <v>0</v>
      </c>
      <c r="AC307" s="25">
        <f t="shared" si="89"/>
        <v>0</v>
      </c>
      <c r="AD307" s="7">
        <f t="shared" si="40"/>
        <v>0</v>
      </c>
      <c r="AE307" s="25">
        <f t="shared" si="90"/>
        <v>0</v>
      </c>
      <c r="AF307" s="25">
        <f t="shared" si="91"/>
        <v>0</v>
      </c>
      <c r="AG307" s="25">
        <f t="shared" si="92"/>
        <v>258</v>
      </c>
      <c r="AH307" s="7">
        <f t="shared" si="93"/>
        <v>0</v>
      </c>
      <c r="AI307" s="25">
        <f t="shared" si="94"/>
        <v>0</v>
      </c>
      <c r="AJ307" s="25">
        <f t="shared" si="95"/>
        <v>0</v>
      </c>
      <c r="AK307" s="25">
        <f t="shared" si="96"/>
        <v>0</v>
      </c>
      <c r="AL307" s="25">
        <f t="shared" si="97"/>
        <v>0</v>
      </c>
      <c r="AM307" s="25">
        <f t="shared" si="98"/>
        <v>386</v>
      </c>
      <c r="AN307" s="20">
        <f t="shared" si="99"/>
        <v>0</v>
      </c>
      <c r="AP307" s="12">
        <f t="shared" si="100"/>
        <v>724.26</v>
      </c>
      <c r="AQ307" s="12">
        <f t="shared" si="101"/>
        <v>60</v>
      </c>
      <c r="AR307" s="12">
        <f t="shared" si="102"/>
        <v>0</v>
      </c>
      <c r="AS307" s="12">
        <f t="shared" si="103"/>
        <v>24142</v>
      </c>
      <c r="AT307" s="12">
        <f>MAX(AS$4:AS307)</f>
        <v>26694</v>
      </c>
      <c r="AU307" s="8">
        <f t="shared" si="104"/>
        <v>-9.5602007941859593E-2</v>
      </c>
      <c r="AZ307" s="20">
        <f t="shared" si="105"/>
        <v>1</v>
      </c>
      <c r="BA307" s="12">
        <f t="shared" si="106"/>
        <v>0</v>
      </c>
      <c r="BB307" s="12">
        <f t="shared" si="107"/>
        <v>0</v>
      </c>
      <c r="BC307" s="12">
        <f t="shared" si="108"/>
        <v>0</v>
      </c>
      <c r="BD307" s="12">
        <f t="shared" si="109"/>
        <v>456.10000000000008</v>
      </c>
      <c r="BE307" s="12">
        <f t="shared" si="110"/>
        <v>0</v>
      </c>
      <c r="BF307" s="12">
        <f t="shared" si="111"/>
        <v>0</v>
      </c>
      <c r="BG307" s="12">
        <f t="shared" si="112"/>
        <v>0</v>
      </c>
      <c r="BH307" s="12">
        <f t="shared" si="113"/>
        <v>700.6</v>
      </c>
      <c r="BJ307" s="20">
        <f t="shared" si="114"/>
        <v>0</v>
      </c>
      <c r="BK307" s="12">
        <f t="shared" si="115"/>
        <v>0</v>
      </c>
      <c r="BM307" s="12">
        <f t="shared" si="116"/>
        <v>9833.7400000000034</v>
      </c>
      <c r="BN307" s="12">
        <f t="shared" si="44"/>
        <v>491</v>
      </c>
      <c r="BO307" s="12">
        <f t="shared" si="117"/>
        <v>0</v>
      </c>
      <c r="BP307" s="12">
        <f t="shared" si="118"/>
        <v>98337.400000000023</v>
      </c>
      <c r="BQ307" s="12">
        <f>MAX(BP$4:BP307)</f>
        <v>102570.70000000004</v>
      </c>
      <c r="BR307" s="8">
        <f t="shared" si="119"/>
        <v>-4.1272020177302249E-2</v>
      </c>
      <c r="BS307" s="20">
        <f t="shared" si="120"/>
        <v>0</v>
      </c>
      <c r="BT307" s="20">
        <f t="shared" si="121"/>
        <v>0</v>
      </c>
    </row>
    <row r="308" spans="9:72" x14ac:dyDescent="0.3">
      <c r="T308" s="25">
        <f t="shared" si="83"/>
        <v>0</v>
      </c>
      <c r="U308" s="25">
        <f t="shared" si="84"/>
        <v>0</v>
      </c>
      <c r="W308" s="25">
        <f t="shared" si="85"/>
        <v>0</v>
      </c>
      <c r="X308" s="25">
        <f t="shared" si="86"/>
        <v>0</v>
      </c>
      <c r="AA308" s="7">
        <f t="shared" si="87"/>
        <v>0</v>
      </c>
      <c r="AB308" s="7">
        <f t="shared" si="88"/>
        <v>0</v>
      </c>
      <c r="AC308" s="25">
        <f t="shared" si="89"/>
        <v>0</v>
      </c>
      <c r="AD308" s="7">
        <f t="shared" si="40"/>
        <v>0</v>
      </c>
      <c r="AE308" s="25">
        <f t="shared" si="90"/>
        <v>0</v>
      </c>
      <c r="AF308" s="25">
        <f t="shared" si="91"/>
        <v>0</v>
      </c>
      <c r="AG308" s="25">
        <f t="shared" si="92"/>
        <v>258</v>
      </c>
      <c r="AH308" s="7">
        <f t="shared" si="93"/>
        <v>0</v>
      </c>
      <c r="AI308" s="25">
        <f t="shared" si="94"/>
        <v>0</v>
      </c>
      <c r="AJ308" s="25">
        <f t="shared" si="95"/>
        <v>0</v>
      </c>
      <c r="AK308" s="25">
        <f t="shared" si="96"/>
        <v>0</v>
      </c>
      <c r="AL308" s="25">
        <f t="shared" si="97"/>
        <v>0</v>
      </c>
      <c r="AM308" s="25">
        <f t="shared" si="98"/>
        <v>386</v>
      </c>
      <c r="AN308" s="20">
        <f t="shared" si="99"/>
        <v>0</v>
      </c>
      <c r="AP308" s="12">
        <f t="shared" si="100"/>
        <v>724.26</v>
      </c>
      <c r="AQ308" s="12">
        <f t="shared" si="101"/>
        <v>60</v>
      </c>
      <c r="AR308" s="12">
        <f t="shared" si="102"/>
        <v>0</v>
      </c>
      <c r="AS308" s="12">
        <f t="shared" si="103"/>
        <v>24142</v>
      </c>
      <c r="AT308" s="12">
        <f>MAX(AS$4:AS308)</f>
        <v>26694</v>
      </c>
      <c r="AU308" s="8">
        <f t="shared" si="104"/>
        <v>-9.5602007941859593E-2</v>
      </c>
      <c r="AZ308" s="20">
        <f t="shared" si="105"/>
        <v>1</v>
      </c>
      <c r="BA308" s="12">
        <f t="shared" si="106"/>
        <v>0</v>
      </c>
      <c r="BB308" s="12">
        <f t="shared" si="107"/>
        <v>0</v>
      </c>
      <c r="BC308" s="12">
        <f t="shared" si="108"/>
        <v>0</v>
      </c>
      <c r="BD308" s="12">
        <f t="shared" si="109"/>
        <v>456.10000000000008</v>
      </c>
      <c r="BE308" s="12">
        <f t="shared" si="110"/>
        <v>0</v>
      </c>
      <c r="BF308" s="12">
        <f t="shared" si="111"/>
        <v>0</v>
      </c>
      <c r="BG308" s="12">
        <f t="shared" si="112"/>
        <v>0</v>
      </c>
      <c r="BH308" s="12">
        <f t="shared" si="113"/>
        <v>700.6</v>
      </c>
      <c r="BJ308" s="20">
        <f t="shared" si="114"/>
        <v>0</v>
      </c>
      <c r="BK308" s="12">
        <f t="shared" si="115"/>
        <v>0</v>
      </c>
      <c r="BM308" s="12">
        <f t="shared" si="116"/>
        <v>9833.7400000000034</v>
      </c>
      <c r="BN308" s="12">
        <f t="shared" si="44"/>
        <v>491</v>
      </c>
      <c r="BO308" s="12">
        <f t="shared" si="117"/>
        <v>0</v>
      </c>
      <c r="BP308" s="12">
        <f t="shared" si="118"/>
        <v>98337.400000000023</v>
      </c>
      <c r="BQ308" s="12">
        <f>MAX(BP$4:BP308)</f>
        <v>102570.70000000004</v>
      </c>
      <c r="BR308" s="8">
        <f t="shared" si="119"/>
        <v>-4.1272020177302249E-2</v>
      </c>
      <c r="BS308" s="20">
        <f t="shared" si="120"/>
        <v>0</v>
      </c>
      <c r="BT308" s="20">
        <f t="shared" si="121"/>
        <v>0</v>
      </c>
    </row>
    <row r="309" spans="9:72" x14ac:dyDescent="0.3">
      <c r="T309" s="25">
        <f t="shared" si="83"/>
        <v>0</v>
      </c>
      <c r="U309" s="25">
        <f t="shared" si="84"/>
        <v>0</v>
      </c>
      <c r="W309" s="25">
        <f t="shared" si="85"/>
        <v>0</v>
      </c>
      <c r="X309" s="25">
        <f t="shared" si="86"/>
        <v>0</v>
      </c>
      <c r="AA309" s="7">
        <f t="shared" si="87"/>
        <v>0</v>
      </c>
      <c r="AB309" s="7">
        <f t="shared" si="88"/>
        <v>0</v>
      </c>
      <c r="AC309" s="25">
        <f t="shared" si="89"/>
        <v>0</v>
      </c>
      <c r="AD309" s="7">
        <f t="shared" si="40"/>
        <v>0</v>
      </c>
      <c r="AE309" s="25">
        <f t="shared" si="90"/>
        <v>0</v>
      </c>
      <c r="AF309" s="25">
        <f t="shared" si="91"/>
        <v>0</v>
      </c>
      <c r="AG309" s="25">
        <f t="shared" si="92"/>
        <v>258</v>
      </c>
      <c r="AH309" s="7">
        <f t="shared" si="93"/>
        <v>0</v>
      </c>
      <c r="AI309" s="25">
        <f t="shared" si="94"/>
        <v>0</v>
      </c>
      <c r="AJ309" s="25">
        <f t="shared" si="95"/>
        <v>0</v>
      </c>
      <c r="AK309" s="25">
        <f t="shared" si="96"/>
        <v>0</v>
      </c>
      <c r="AL309" s="25">
        <f t="shared" si="97"/>
        <v>0</v>
      </c>
      <c r="AM309" s="25">
        <f t="shared" si="98"/>
        <v>386</v>
      </c>
      <c r="AN309" s="20">
        <f t="shared" si="99"/>
        <v>0</v>
      </c>
      <c r="AP309" s="12">
        <f t="shared" si="100"/>
        <v>724.26</v>
      </c>
      <c r="AQ309" s="12">
        <f t="shared" si="101"/>
        <v>60</v>
      </c>
      <c r="AR309" s="12">
        <f t="shared" si="102"/>
        <v>0</v>
      </c>
      <c r="AS309" s="12">
        <f t="shared" si="103"/>
        <v>24142</v>
      </c>
      <c r="AT309" s="12">
        <f>MAX(AS$4:AS309)</f>
        <v>26694</v>
      </c>
      <c r="AU309" s="8">
        <f t="shared" si="104"/>
        <v>-9.5602007941859593E-2</v>
      </c>
      <c r="AZ309" s="20">
        <f t="shared" si="105"/>
        <v>1</v>
      </c>
      <c r="BA309" s="12">
        <f t="shared" si="106"/>
        <v>0</v>
      </c>
      <c r="BB309" s="12">
        <f t="shared" si="107"/>
        <v>0</v>
      </c>
      <c r="BC309" s="12">
        <f t="shared" si="108"/>
        <v>0</v>
      </c>
      <c r="BD309" s="12">
        <f t="shared" si="109"/>
        <v>456.10000000000008</v>
      </c>
      <c r="BE309" s="12">
        <f t="shared" si="110"/>
        <v>0</v>
      </c>
      <c r="BF309" s="12">
        <f t="shared" si="111"/>
        <v>0</v>
      </c>
      <c r="BG309" s="12">
        <f t="shared" si="112"/>
        <v>0</v>
      </c>
      <c r="BH309" s="12">
        <f t="shared" si="113"/>
        <v>700.6</v>
      </c>
      <c r="BJ309" s="20">
        <f t="shared" si="114"/>
        <v>0</v>
      </c>
      <c r="BK309" s="12">
        <f t="shared" si="115"/>
        <v>0</v>
      </c>
      <c r="BM309" s="12">
        <f t="shared" si="116"/>
        <v>9833.7400000000034</v>
      </c>
      <c r="BN309" s="12">
        <f t="shared" si="44"/>
        <v>491</v>
      </c>
      <c r="BO309" s="12">
        <f t="shared" si="117"/>
        <v>0</v>
      </c>
      <c r="BP309" s="12">
        <f t="shared" si="118"/>
        <v>98337.400000000023</v>
      </c>
      <c r="BQ309" s="12">
        <f>MAX(BP$4:BP309)</f>
        <v>102570.70000000004</v>
      </c>
      <c r="BR309" s="8">
        <f t="shared" si="119"/>
        <v>-4.1272020177302249E-2</v>
      </c>
      <c r="BS309" s="20">
        <f t="shared" si="120"/>
        <v>0</v>
      </c>
      <c r="BT309" s="20">
        <f t="shared" si="121"/>
        <v>0</v>
      </c>
    </row>
    <row r="310" spans="9:72" x14ac:dyDescent="0.3">
      <c r="T310" s="25">
        <f t="shared" si="83"/>
        <v>0</v>
      </c>
      <c r="U310" s="25">
        <f t="shared" si="84"/>
        <v>0</v>
      </c>
      <c r="W310" s="25">
        <f t="shared" si="85"/>
        <v>0</v>
      </c>
      <c r="X310" s="25">
        <f t="shared" si="86"/>
        <v>0</v>
      </c>
      <c r="AA310" s="7">
        <f t="shared" si="87"/>
        <v>0</v>
      </c>
      <c r="AB310" s="7">
        <f t="shared" si="88"/>
        <v>0</v>
      </c>
      <c r="AC310" s="25">
        <f t="shared" si="89"/>
        <v>0</v>
      </c>
      <c r="AD310" s="7">
        <f t="shared" si="40"/>
        <v>0</v>
      </c>
      <c r="AE310" s="25">
        <f t="shared" si="90"/>
        <v>0</v>
      </c>
      <c r="AF310" s="25">
        <f t="shared" si="91"/>
        <v>0</v>
      </c>
      <c r="AG310" s="25">
        <f t="shared" si="92"/>
        <v>258</v>
      </c>
      <c r="AH310" s="7">
        <f t="shared" si="93"/>
        <v>0</v>
      </c>
      <c r="AI310" s="25">
        <f t="shared" si="94"/>
        <v>0</v>
      </c>
      <c r="AJ310" s="25">
        <f t="shared" si="95"/>
        <v>0</v>
      </c>
      <c r="AK310" s="25">
        <f t="shared" si="96"/>
        <v>0</v>
      </c>
      <c r="AL310" s="25">
        <f t="shared" si="97"/>
        <v>0</v>
      </c>
      <c r="AM310" s="25">
        <f t="shared" si="98"/>
        <v>386</v>
      </c>
      <c r="AN310" s="20">
        <f t="shared" si="99"/>
        <v>0</v>
      </c>
      <c r="AP310" s="12">
        <f t="shared" si="100"/>
        <v>724.26</v>
      </c>
      <c r="AQ310" s="12">
        <f t="shared" si="101"/>
        <v>60</v>
      </c>
      <c r="AR310" s="12">
        <f t="shared" si="102"/>
        <v>0</v>
      </c>
      <c r="AS310" s="12">
        <f t="shared" si="103"/>
        <v>24142</v>
      </c>
      <c r="AT310" s="12">
        <f>MAX(AS$4:AS310)</f>
        <v>26694</v>
      </c>
      <c r="AU310" s="8">
        <f t="shared" si="104"/>
        <v>-9.5602007941859593E-2</v>
      </c>
      <c r="AZ310" s="20">
        <f t="shared" si="105"/>
        <v>1</v>
      </c>
      <c r="BA310" s="12">
        <f t="shared" si="106"/>
        <v>0</v>
      </c>
      <c r="BB310" s="12">
        <f t="shared" si="107"/>
        <v>0</v>
      </c>
      <c r="BC310" s="12">
        <f t="shared" si="108"/>
        <v>0</v>
      </c>
      <c r="BD310" s="12">
        <f t="shared" si="109"/>
        <v>456.10000000000008</v>
      </c>
      <c r="BE310" s="12">
        <f t="shared" si="110"/>
        <v>0</v>
      </c>
      <c r="BF310" s="12">
        <f t="shared" si="111"/>
        <v>0</v>
      </c>
      <c r="BG310" s="12">
        <f t="shared" si="112"/>
        <v>0</v>
      </c>
      <c r="BH310" s="12">
        <f t="shared" si="113"/>
        <v>700.6</v>
      </c>
      <c r="BJ310" s="20">
        <f t="shared" si="114"/>
        <v>0</v>
      </c>
      <c r="BK310" s="12">
        <f t="shared" si="115"/>
        <v>0</v>
      </c>
      <c r="BM310" s="12">
        <f t="shared" si="116"/>
        <v>9833.7400000000034</v>
      </c>
      <c r="BN310" s="12">
        <f t="shared" si="44"/>
        <v>491</v>
      </c>
      <c r="BO310" s="12">
        <f t="shared" si="117"/>
        <v>0</v>
      </c>
      <c r="BP310" s="12">
        <f t="shared" si="118"/>
        <v>98337.400000000023</v>
      </c>
      <c r="BQ310" s="12">
        <f>MAX(BP$4:BP310)</f>
        <v>102570.70000000004</v>
      </c>
      <c r="BR310" s="8">
        <f t="shared" si="119"/>
        <v>-4.1272020177302249E-2</v>
      </c>
      <c r="BS310" s="20">
        <f t="shared" si="120"/>
        <v>0</v>
      </c>
      <c r="BT310" s="20">
        <f t="shared" si="121"/>
        <v>0</v>
      </c>
    </row>
    <row r="311" spans="9:72" x14ac:dyDescent="0.3">
      <c r="T311" s="25">
        <f t="shared" si="83"/>
        <v>0</v>
      </c>
      <c r="U311" s="25">
        <f t="shared" si="84"/>
        <v>0</v>
      </c>
      <c r="W311" s="25">
        <f t="shared" si="85"/>
        <v>0</v>
      </c>
      <c r="X311" s="25">
        <f t="shared" si="86"/>
        <v>0</v>
      </c>
      <c r="AA311" s="7">
        <f t="shared" si="87"/>
        <v>0</v>
      </c>
      <c r="AB311" s="7">
        <f t="shared" si="88"/>
        <v>0</v>
      </c>
      <c r="AC311" s="25">
        <f t="shared" si="89"/>
        <v>0</v>
      </c>
      <c r="AD311" s="7">
        <f t="shared" si="40"/>
        <v>0</v>
      </c>
      <c r="AE311" s="25">
        <f t="shared" si="90"/>
        <v>0</v>
      </c>
      <c r="AF311" s="25">
        <f t="shared" si="91"/>
        <v>0</v>
      </c>
      <c r="AG311" s="25">
        <f t="shared" si="92"/>
        <v>258</v>
      </c>
      <c r="AH311" s="7">
        <f t="shared" si="93"/>
        <v>0</v>
      </c>
      <c r="AI311" s="25">
        <f t="shared" si="94"/>
        <v>0</v>
      </c>
      <c r="AJ311" s="25">
        <f t="shared" si="95"/>
        <v>0</v>
      </c>
      <c r="AK311" s="25">
        <f t="shared" si="96"/>
        <v>0</v>
      </c>
      <c r="AL311" s="25">
        <f t="shared" si="97"/>
        <v>0</v>
      </c>
      <c r="AM311" s="25">
        <f t="shared" si="98"/>
        <v>386</v>
      </c>
      <c r="AN311" s="20">
        <f t="shared" si="99"/>
        <v>0</v>
      </c>
      <c r="AP311" s="12">
        <f t="shared" si="100"/>
        <v>724.26</v>
      </c>
      <c r="AQ311" s="12">
        <f t="shared" si="101"/>
        <v>60</v>
      </c>
      <c r="AR311" s="12">
        <f t="shared" si="102"/>
        <v>0</v>
      </c>
      <c r="AS311" s="12">
        <f t="shared" si="103"/>
        <v>24142</v>
      </c>
      <c r="AT311" s="12">
        <f>MAX(AS$4:AS311)</f>
        <v>26694</v>
      </c>
      <c r="AU311" s="8">
        <f t="shared" si="104"/>
        <v>-9.5602007941859593E-2</v>
      </c>
      <c r="AZ311" s="20">
        <f t="shared" si="105"/>
        <v>1</v>
      </c>
      <c r="BA311" s="12">
        <f t="shared" si="106"/>
        <v>0</v>
      </c>
      <c r="BB311" s="12">
        <f t="shared" si="107"/>
        <v>0</v>
      </c>
      <c r="BC311" s="12">
        <f t="shared" si="108"/>
        <v>0</v>
      </c>
      <c r="BD311" s="12">
        <f t="shared" si="109"/>
        <v>456.10000000000008</v>
      </c>
      <c r="BE311" s="12">
        <f t="shared" si="110"/>
        <v>0</v>
      </c>
      <c r="BF311" s="12">
        <f t="shared" si="111"/>
        <v>0</v>
      </c>
      <c r="BG311" s="12">
        <f t="shared" si="112"/>
        <v>0</v>
      </c>
      <c r="BH311" s="12">
        <f t="shared" si="113"/>
        <v>700.6</v>
      </c>
      <c r="BJ311" s="20">
        <f t="shared" si="114"/>
        <v>0</v>
      </c>
      <c r="BK311" s="12">
        <f t="shared" si="115"/>
        <v>0</v>
      </c>
      <c r="BM311" s="12">
        <f t="shared" si="116"/>
        <v>9833.7400000000034</v>
      </c>
      <c r="BN311" s="12">
        <f t="shared" si="44"/>
        <v>491</v>
      </c>
      <c r="BO311" s="12">
        <f t="shared" si="117"/>
        <v>0</v>
      </c>
      <c r="BP311" s="12">
        <f t="shared" si="118"/>
        <v>98337.400000000023</v>
      </c>
      <c r="BQ311" s="12">
        <f>MAX(BP$4:BP311)</f>
        <v>102570.70000000004</v>
      </c>
      <c r="BR311" s="8">
        <f t="shared" si="119"/>
        <v>-4.1272020177302249E-2</v>
      </c>
      <c r="BS311" s="20">
        <f t="shared" si="120"/>
        <v>0</v>
      </c>
      <c r="BT311" s="20">
        <f t="shared" si="121"/>
        <v>0</v>
      </c>
    </row>
    <row r="312" spans="9:72" x14ac:dyDescent="0.3">
      <c r="T312" s="25">
        <f t="shared" si="83"/>
        <v>0</v>
      </c>
      <c r="U312" s="25">
        <f t="shared" si="84"/>
        <v>0</v>
      </c>
      <c r="W312" s="25">
        <f t="shared" si="85"/>
        <v>0</v>
      </c>
      <c r="X312" s="25">
        <f t="shared" si="86"/>
        <v>0</v>
      </c>
      <c r="AA312" s="7">
        <f t="shared" si="87"/>
        <v>0</v>
      </c>
      <c r="AB312" s="7">
        <f t="shared" si="88"/>
        <v>0</v>
      </c>
      <c r="AC312" s="25">
        <f t="shared" si="89"/>
        <v>0</v>
      </c>
      <c r="AD312" s="7">
        <f t="shared" si="40"/>
        <v>0</v>
      </c>
      <c r="AE312" s="25">
        <f t="shared" si="90"/>
        <v>0</v>
      </c>
      <c r="AF312" s="25">
        <f t="shared" si="91"/>
        <v>0</v>
      </c>
      <c r="AG312" s="25">
        <f t="shared" si="92"/>
        <v>258</v>
      </c>
      <c r="AH312" s="7">
        <f t="shared" si="93"/>
        <v>0</v>
      </c>
      <c r="AI312" s="25">
        <f t="shared" si="94"/>
        <v>0</v>
      </c>
      <c r="AJ312" s="25">
        <f t="shared" si="95"/>
        <v>0</v>
      </c>
      <c r="AK312" s="25">
        <f t="shared" si="96"/>
        <v>0</v>
      </c>
      <c r="AL312" s="25">
        <f t="shared" si="97"/>
        <v>0</v>
      </c>
      <c r="AM312" s="25">
        <f t="shared" si="98"/>
        <v>386</v>
      </c>
      <c r="AN312" s="20">
        <f t="shared" si="99"/>
        <v>0</v>
      </c>
      <c r="AP312" s="12">
        <f t="shared" si="100"/>
        <v>724.26</v>
      </c>
      <c r="AQ312" s="12">
        <f t="shared" si="101"/>
        <v>60</v>
      </c>
      <c r="AR312" s="12">
        <f t="shared" si="102"/>
        <v>0</v>
      </c>
      <c r="AS312" s="12">
        <f t="shared" si="103"/>
        <v>24142</v>
      </c>
      <c r="AT312" s="12">
        <f>MAX(AS$4:AS312)</f>
        <v>26694</v>
      </c>
      <c r="AU312" s="8">
        <f t="shared" si="104"/>
        <v>-9.5602007941859593E-2</v>
      </c>
      <c r="AZ312" s="20">
        <f t="shared" si="105"/>
        <v>1</v>
      </c>
      <c r="BA312" s="12">
        <f t="shared" si="106"/>
        <v>0</v>
      </c>
      <c r="BB312" s="12">
        <f t="shared" si="107"/>
        <v>0</v>
      </c>
      <c r="BC312" s="12">
        <f t="shared" si="108"/>
        <v>0</v>
      </c>
      <c r="BD312" s="12">
        <f t="shared" si="109"/>
        <v>456.10000000000008</v>
      </c>
      <c r="BE312" s="12">
        <f t="shared" si="110"/>
        <v>0</v>
      </c>
      <c r="BF312" s="12">
        <f t="shared" si="111"/>
        <v>0</v>
      </c>
      <c r="BG312" s="12">
        <f t="shared" si="112"/>
        <v>0</v>
      </c>
      <c r="BH312" s="12">
        <f t="shared" si="113"/>
        <v>700.6</v>
      </c>
      <c r="BJ312" s="20">
        <f t="shared" si="114"/>
        <v>0</v>
      </c>
      <c r="BK312" s="12">
        <f t="shared" si="115"/>
        <v>0</v>
      </c>
      <c r="BM312" s="12">
        <f t="shared" si="116"/>
        <v>9833.7400000000034</v>
      </c>
      <c r="BN312" s="12">
        <f t="shared" si="44"/>
        <v>491</v>
      </c>
      <c r="BO312" s="12">
        <f t="shared" si="117"/>
        <v>0</v>
      </c>
      <c r="BP312" s="12">
        <f t="shared" si="118"/>
        <v>98337.400000000023</v>
      </c>
      <c r="BQ312" s="12">
        <f>MAX(BP$4:BP312)</f>
        <v>102570.70000000004</v>
      </c>
      <c r="BR312" s="8">
        <f t="shared" si="119"/>
        <v>-4.1272020177302249E-2</v>
      </c>
      <c r="BS312" s="20">
        <f t="shared" si="120"/>
        <v>0</v>
      </c>
      <c r="BT312" s="20">
        <f t="shared" si="121"/>
        <v>0</v>
      </c>
    </row>
    <row r="313" spans="9:72" x14ac:dyDescent="0.3">
      <c r="T313" s="25">
        <f t="shared" si="83"/>
        <v>0</v>
      </c>
      <c r="U313" s="25">
        <f t="shared" si="84"/>
        <v>0</v>
      </c>
      <c r="W313" s="25">
        <f t="shared" si="85"/>
        <v>0</v>
      </c>
      <c r="X313" s="25">
        <f t="shared" si="86"/>
        <v>0</v>
      </c>
      <c r="AA313" s="7">
        <f t="shared" si="87"/>
        <v>0</v>
      </c>
      <c r="AB313" s="7">
        <f t="shared" si="88"/>
        <v>0</v>
      </c>
      <c r="AC313" s="25">
        <f t="shared" si="89"/>
        <v>0</v>
      </c>
      <c r="AD313" s="7">
        <f t="shared" si="40"/>
        <v>0</v>
      </c>
      <c r="AE313" s="25">
        <f t="shared" si="90"/>
        <v>0</v>
      </c>
      <c r="AF313" s="25">
        <f t="shared" si="91"/>
        <v>0</v>
      </c>
      <c r="AG313" s="25">
        <f t="shared" si="92"/>
        <v>258</v>
      </c>
      <c r="AH313" s="7">
        <f t="shared" si="93"/>
        <v>0</v>
      </c>
      <c r="AI313" s="25">
        <f t="shared" si="94"/>
        <v>0</v>
      </c>
      <c r="AJ313" s="25">
        <f t="shared" si="95"/>
        <v>0</v>
      </c>
      <c r="AK313" s="25">
        <f t="shared" si="96"/>
        <v>0</v>
      </c>
      <c r="AL313" s="25">
        <f t="shared" si="97"/>
        <v>0</v>
      </c>
      <c r="AM313" s="25">
        <f t="shared" si="98"/>
        <v>386</v>
      </c>
      <c r="AN313" s="20">
        <f t="shared" si="99"/>
        <v>0</v>
      </c>
      <c r="AP313" s="12">
        <f t="shared" si="100"/>
        <v>724.26</v>
      </c>
      <c r="AQ313" s="12">
        <f t="shared" si="101"/>
        <v>60</v>
      </c>
      <c r="AR313" s="12">
        <f t="shared" si="102"/>
        <v>0</v>
      </c>
      <c r="AS313" s="12">
        <f t="shared" si="103"/>
        <v>24142</v>
      </c>
      <c r="AT313" s="12">
        <f>MAX(AS$4:AS313)</f>
        <v>26694</v>
      </c>
      <c r="AU313" s="8">
        <f t="shared" si="104"/>
        <v>-9.5602007941859593E-2</v>
      </c>
      <c r="AZ313" s="20">
        <f t="shared" si="105"/>
        <v>1</v>
      </c>
      <c r="BA313" s="12">
        <f t="shared" si="106"/>
        <v>0</v>
      </c>
      <c r="BB313" s="12">
        <f t="shared" si="107"/>
        <v>0</v>
      </c>
      <c r="BC313" s="12">
        <f t="shared" si="108"/>
        <v>0</v>
      </c>
      <c r="BD313" s="12">
        <f t="shared" si="109"/>
        <v>456.10000000000008</v>
      </c>
      <c r="BE313" s="12">
        <f t="shared" si="110"/>
        <v>0</v>
      </c>
      <c r="BF313" s="12">
        <f t="shared" si="111"/>
        <v>0</v>
      </c>
      <c r="BG313" s="12">
        <f t="shared" si="112"/>
        <v>0</v>
      </c>
      <c r="BH313" s="12">
        <f t="shared" si="113"/>
        <v>700.6</v>
      </c>
      <c r="BJ313" s="20">
        <f t="shared" si="114"/>
        <v>0</v>
      </c>
      <c r="BK313" s="12">
        <f t="shared" si="115"/>
        <v>0</v>
      </c>
      <c r="BM313" s="12">
        <f t="shared" si="116"/>
        <v>9833.7400000000034</v>
      </c>
      <c r="BN313" s="12">
        <f t="shared" si="44"/>
        <v>491</v>
      </c>
      <c r="BO313" s="12">
        <f t="shared" si="117"/>
        <v>0</v>
      </c>
      <c r="BP313" s="12">
        <f t="shared" si="118"/>
        <v>98337.400000000023</v>
      </c>
      <c r="BQ313" s="12">
        <f>MAX(BP$4:BP313)</f>
        <v>102570.70000000004</v>
      </c>
      <c r="BR313" s="8">
        <f t="shared" si="119"/>
        <v>-4.1272020177302249E-2</v>
      </c>
      <c r="BS313" s="20">
        <f t="shared" si="120"/>
        <v>0</v>
      </c>
      <c r="BT313" s="20">
        <f t="shared" si="121"/>
        <v>0</v>
      </c>
    </row>
    <row r="314" spans="9:72" x14ac:dyDescent="0.3">
      <c r="T314" s="25">
        <f t="shared" si="83"/>
        <v>0</v>
      </c>
      <c r="U314" s="25">
        <f t="shared" si="84"/>
        <v>0</v>
      </c>
      <c r="W314" s="25">
        <f t="shared" si="85"/>
        <v>0</v>
      </c>
      <c r="X314" s="25">
        <f t="shared" si="86"/>
        <v>0</v>
      </c>
      <c r="AA314" s="7">
        <f t="shared" si="87"/>
        <v>0</v>
      </c>
      <c r="AB314" s="7">
        <f t="shared" si="88"/>
        <v>0</v>
      </c>
      <c r="AC314" s="25">
        <f t="shared" si="89"/>
        <v>0</v>
      </c>
      <c r="AD314" s="7">
        <f t="shared" si="40"/>
        <v>0</v>
      </c>
      <c r="AE314" s="25">
        <f t="shared" si="90"/>
        <v>0</v>
      </c>
      <c r="AF314" s="25">
        <f t="shared" si="91"/>
        <v>0</v>
      </c>
      <c r="AG314" s="25">
        <f t="shared" si="92"/>
        <v>258</v>
      </c>
      <c r="AH314" s="7">
        <f t="shared" si="93"/>
        <v>0</v>
      </c>
      <c r="AI314" s="25">
        <f t="shared" si="94"/>
        <v>0</v>
      </c>
      <c r="AJ314" s="25">
        <f t="shared" si="95"/>
        <v>0</v>
      </c>
      <c r="AK314" s="25">
        <f t="shared" si="96"/>
        <v>0</v>
      </c>
      <c r="AL314" s="25">
        <f t="shared" si="97"/>
        <v>0</v>
      </c>
      <c r="AM314" s="25">
        <f t="shared" si="98"/>
        <v>386</v>
      </c>
      <c r="AN314" s="20">
        <f t="shared" si="99"/>
        <v>0</v>
      </c>
      <c r="AP314" s="12">
        <f t="shared" si="100"/>
        <v>724.26</v>
      </c>
      <c r="AQ314" s="12">
        <f t="shared" si="101"/>
        <v>60</v>
      </c>
      <c r="AR314" s="12">
        <f t="shared" si="102"/>
        <v>0</v>
      </c>
      <c r="AS314" s="12">
        <f t="shared" si="103"/>
        <v>24142</v>
      </c>
      <c r="AT314" s="12">
        <f>MAX(AS$4:AS314)</f>
        <v>26694</v>
      </c>
      <c r="AU314" s="8">
        <f t="shared" si="104"/>
        <v>-9.5602007941859593E-2</v>
      </c>
      <c r="AZ314" s="20">
        <f t="shared" si="105"/>
        <v>1</v>
      </c>
      <c r="BA314" s="12">
        <f t="shared" si="106"/>
        <v>0</v>
      </c>
      <c r="BB314" s="12">
        <f t="shared" si="107"/>
        <v>0</v>
      </c>
      <c r="BC314" s="12">
        <f t="shared" si="108"/>
        <v>0</v>
      </c>
      <c r="BD314" s="12">
        <f t="shared" si="109"/>
        <v>456.10000000000008</v>
      </c>
      <c r="BE314" s="12">
        <f t="shared" si="110"/>
        <v>0</v>
      </c>
      <c r="BF314" s="12">
        <f t="shared" si="111"/>
        <v>0</v>
      </c>
      <c r="BG314" s="12">
        <f t="shared" si="112"/>
        <v>0</v>
      </c>
      <c r="BH314" s="12">
        <f t="shared" si="113"/>
        <v>700.6</v>
      </c>
      <c r="BJ314" s="20">
        <f t="shared" si="114"/>
        <v>0</v>
      </c>
      <c r="BK314" s="12">
        <f t="shared" si="115"/>
        <v>0</v>
      </c>
      <c r="BM314" s="12">
        <f t="shared" si="116"/>
        <v>9833.7400000000034</v>
      </c>
      <c r="BN314" s="12">
        <f t="shared" si="44"/>
        <v>491</v>
      </c>
      <c r="BO314" s="12">
        <f t="shared" si="117"/>
        <v>0</v>
      </c>
      <c r="BP314" s="12">
        <f t="shared" si="118"/>
        <v>98337.400000000023</v>
      </c>
      <c r="BQ314" s="12">
        <f>MAX(BP$4:BP314)</f>
        <v>102570.70000000004</v>
      </c>
      <c r="BR314" s="8">
        <f t="shared" si="119"/>
        <v>-4.1272020177302249E-2</v>
      </c>
      <c r="BS314" s="20">
        <f t="shared" si="120"/>
        <v>0</v>
      </c>
      <c r="BT314" s="20">
        <f t="shared" si="121"/>
        <v>0</v>
      </c>
    </row>
    <row r="315" spans="9:72" x14ac:dyDescent="0.3">
      <c r="T315" s="25">
        <f t="shared" si="83"/>
        <v>0</v>
      </c>
      <c r="U315" s="25">
        <f t="shared" si="84"/>
        <v>0</v>
      </c>
      <c r="W315" s="25">
        <f t="shared" si="85"/>
        <v>0</v>
      </c>
      <c r="X315" s="25">
        <f t="shared" si="86"/>
        <v>0</v>
      </c>
      <c r="AA315" s="7">
        <f t="shared" si="87"/>
        <v>0</v>
      </c>
      <c r="AB315" s="7">
        <f t="shared" si="88"/>
        <v>0</v>
      </c>
      <c r="AC315" s="25">
        <f t="shared" si="89"/>
        <v>0</v>
      </c>
      <c r="AD315" s="7">
        <f t="shared" si="40"/>
        <v>0</v>
      </c>
      <c r="AE315" s="25">
        <f t="shared" si="90"/>
        <v>0</v>
      </c>
      <c r="AF315" s="25">
        <f t="shared" si="91"/>
        <v>0</v>
      </c>
      <c r="AG315" s="25">
        <f t="shared" si="92"/>
        <v>258</v>
      </c>
      <c r="AH315" s="7">
        <f t="shared" si="93"/>
        <v>0</v>
      </c>
      <c r="AI315" s="25">
        <f t="shared" si="94"/>
        <v>0</v>
      </c>
      <c r="AJ315" s="25">
        <f t="shared" si="95"/>
        <v>0</v>
      </c>
      <c r="AK315" s="25">
        <f t="shared" si="96"/>
        <v>0</v>
      </c>
      <c r="AL315" s="25">
        <f t="shared" si="97"/>
        <v>0</v>
      </c>
      <c r="AM315" s="25">
        <f t="shared" si="98"/>
        <v>386</v>
      </c>
      <c r="AN315" s="20">
        <f t="shared" si="99"/>
        <v>0</v>
      </c>
      <c r="AP315" s="12">
        <f t="shared" si="100"/>
        <v>724.26</v>
      </c>
      <c r="AQ315" s="12">
        <f t="shared" si="101"/>
        <v>60</v>
      </c>
      <c r="AR315" s="12">
        <f t="shared" si="102"/>
        <v>0</v>
      </c>
      <c r="AS315" s="12">
        <f t="shared" si="103"/>
        <v>24142</v>
      </c>
      <c r="AT315" s="12">
        <f>MAX(AS$4:AS315)</f>
        <v>26694</v>
      </c>
      <c r="AU315" s="8">
        <f t="shared" si="104"/>
        <v>-9.5602007941859593E-2</v>
      </c>
      <c r="AZ315" s="20">
        <f t="shared" si="105"/>
        <v>1</v>
      </c>
      <c r="BA315" s="12">
        <f t="shared" si="106"/>
        <v>0</v>
      </c>
      <c r="BB315" s="12">
        <f t="shared" si="107"/>
        <v>0</v>
      </c>
      <c r="BC315" s="12">
        <f t="shared" si="108"/>
        <v>0</v>
      </c>
      <c r="BD315" s="12">
        <f t="shared" si="109"/>
        <v>456.10000000000008</v>
      </c>
      <c r="BE315" s="12">
        <f t="shared" si="110"/>
        <v>0</v>
      </c>
      <c r="BF315" s="12">
        <f t="shared" si="111"/>
        <v>0</v>
      </c>
      <c r="BG315" s="12">
        <f t="shared" si="112"/>
        <v>0</v>
      </c>
      <c r="BH315" s="12">
        <f t="shared" si="113"/>
        <v>700.6</v>
      </c>
      <c r="BJ315" s="20">
        <f t="shared" si="114"/>
        <v>0</v>
      </c>
      <c r="BK315" s="12">
        <f t="shared" si="115"/>
        <v>0</v>
      </c>
      <c r="BM315" s="12">
        <f t="shared" si="116"/>
        <v>9833.7400000000034</v>
      </c>
      <c r="BN315" s="12">
        <f t="shared" si="44"/>
        <v>491</v>
      </c>
      <c r="BO315" s="12">
        <f t="shared" si="117"/>
        <v>0</v>
      </c>
      <c r="BP315" s="12">
        <f t="shared" si="118"/>
        <v>98337.400000000023</v>
      </c>
      <c r="BQ315" s="12">
        <f>MAX(BP$4:BP315)</f>
        <v>102570.70000000004</v>
      </c>
      <c r="BR315" s="8">
        <f t="shared" si="119"/>
        <v>-4.1272020177302249E-2</v>
      </c>
      <c r="BS315" s="20">
        <f t="shared" si="120"/>
        <v>0</v>
      </c>
      <c r="BT315" s="20">
        <f t="shared" si="121"/>
        <v>0</v>
      </c>
    </row>
    <row r="316" spans="9:72" x14ac:dyDescent="0.3">
      <c r="T316" s="25">
        <f t="shared" si="83"/>
        <v>0</v>
      </c>
      <c r="U316" s="25">
        <f t="shared" si="84"/>
        <v>0</v>
      </c>
      <c r="W316" s="25">
        <f t="shared" si="85"/>
        <v>0</v>
      </c>
      <c r="X316" s="25">
        <f t="shared" si="86"/>
        <v>0</v>
      </c>
      <c r="AA316" s="7">
        <f t="shared" si="87"/>
        <v>0</v>
      </c>
      <c r="AB316" s="7">
        <f t="shared" si="88"/>
        <v>0</v>
      </c>
      <c r="AC316" s="25">
        <f t="shared" si="89"/>
        <v>0</v>
      </c>
      <c r="AD316" s="7">
        <f t="shared" si="40"/>
        <v>0</v>
      </c>
      <c r="AE316" s="25">
        <f t="shared" si="90"/>
        <v>0</v>
      </c>
      <c r="AF316" s="25">
        <f t="shared" si="91"/>
        <v>0</v>
      </c>
      <c r="AG316" s="25">
        <f t="shared" si="92"/>
        <v>258</v>
      </c>
      <c r="AH316" s="7">
        <f t="shared" si="93"/>
        <v>0</v>
      </c>
      <c r="AI316" s="25">
        <f t="shared" si="94"/>
        <v>0</v>
      </c>
      <c r="AJ316" s="25">
        <f t="shared" si="95"/>
        <v>0</v>
      </c>
      <c r="AK316" s="25">
        <f t="shared" si="96"/>
        <v>0</v>
      </c>
      <c r="AL316" s="25">
        <f t="shared" si="97"/>
        <v>0</v>
      </c>
      <c r="AM316" s="25">
        <f t="shared" si="98"/>
        <v>386</v>
      </c>
      <c r="AN316" s="20">
        <f t="shared" si="99"/>
        <v>0</v>
      </c>
      <c r="AP316" s="12">
        <f t="shared" si="100"/>
        <v>724.26</v>
      </c>
      <c r="AQ316" s="12">
        <f t="shared" si="101"/>
        <v>60</v>
      </c>
      <c r="AR316" s="12">
        <f t="shared" si="102"/>
        <v>0</v>
      </c>
      <c r="AS316" s="12">
        <f t="shared" si="103"/>
        <v>24142</v>
      </c>
      <c r="AT316" s="12">
        <f>MAX(AS$4:AS316)</f>
        <v>26694</v>
      </c>
      <c r="AU316" s="8">
        <f t="shared" si="104"/>
        <v>-9.5602007941859593E-2</v>
      </c>
      <c r="AZ316" s="20">
        <f t="shared" si="105"/>
        <v>1</v>
      </c>
      <c r="BA316" s="12">
        <f t="shared" si="106"/>
        <v>0</v>
      </c>
      <c r="BB316" s="12">
        <f t="shared" si="107"/>
        <v>0</v>
      </c>
      <c r="BC316" s="12">
        <f t="shared" si="108"/>
        <v>0</v>
      </c>
      <c r="BD316" s="12">
        <f t="shared" si="109"/>
        <v>456.10000000000008</v>
      </c>
      <c r="BE316" s="12">
        <f t="shared" si="110"/>
        <v>0</v>
      </c>
      <c r="BF316" s="12">
        <f t="shared" si="111"/>
        <v>0</v>
      </c>
      <c r="BG316" s="12">
        <f t="shared" si="112"/>
        <v>0</v>
      </c>
      <c r="BH316" s="12">
        <f t="shared" si="113"/>
        <v>700.6</v>
      </c>
      <c r="BJ316" s="20">
        <f t="shared" si="114"/>
        <v>0</v>
      </c>
      <c r="BK316" s="12">
        <f t="shared" si="115"/>
        <v>0</v>
      </c>
      <c r="BM316" s="12">
        <f t="shared" si="116"/>
        <v>9833.7400000000034</v>
      </c>
      <c r="BN316" s="12">
        <f t="shared" si="44"/>
        <v>491</v>
      </c>
      <c r="BO316" s="12">
        <f t="shared" si="117"/>
        <v>0</v>
      </c>
      <c r="BP316" s="12">
        <f t="shared" si="118"/>
        <v>98337.400000000023</v>
      </c>
      <c r="BQ316" s="12">
        <f>MAX(BP$4:BP316)</f>
        <v>102570.70000000004</v>
      </c>
      <c r="BR316" s="8">
        <f t="shared" si="119"/>
        <v>-4.1272020177302249E-2</v>
      </c>
      <c r="BS316" s="20">
        <f t="shared" si="120"/>
        <v>0</v>
      </c>
      <c r="BT316" s="20">
        <f t="shared" si="121"/>
        <v>0</v>
      </c>
    </row>
    <row r="317" spans="9:72" x14ac:dyDescent="0.3">
      <c r="T317" s="25">
        <f t="shared" si="83"/>
        <v>0</v>
      </c>
      <c r="U317" s="25">
        <f t="shared" si="84"/>
        <v>0</v>
      </c>
      <c r="W317" s="25">
        <f t="shared" si="85"/>
        <v>0</v>
      </c>
      <c r="X317" s="25">
        <f t="shared" si="86"/>
        <v>0</v>
      </c>
      <c r="AA317" s="7">
        <f t="shared" si="87"/>
        <v>0</v>
      </c>
      <c r="AB317" s="7">
        <f t="shared" si="88"/>
        <v>0</v>
      </c>
      <c r="AC317" s="25">
        <f t="shared" si="89"/>
        <v>0</v>
      </c>
      <c r="AD317" s="7">
        <f t="shared" si="40"/>
        <v>0</v>
      </c>
      <c r="AE317" s="25">
        <f t="shared" si="90"/>
        <v>0</v>
      </c>
      <c r="AF317" s="25">
        <f t="shared" si="91"/>
        <v>0</v>
      </c>
      <c r="AG317" s="25">
        <f t="shared" si="92"/>
        <v>258</v>
      </c>
      <c r="AH317" s="7">
        <f t="shared" si="93"/>
        <v>0</v>
      </c>
      <c r="AI317" s="25">
        <f t="shared" si="94"/>
        <v>0</v>
      </c>
      <c r="AJ317" s="25">
        <f t="shared" si="95"/>
        <v>0</v>
      </c>
      <c r="AK317" s="25">
        <f t="shared" si="96"/>
        <v>0</v>
      </c>
      <c r="AL317" s="25">
        <f t="shared" si="97"/>
        <v>0</v>
      </c>
      <c r="AM317" s="25">
        <f t="shared" si="98"/>
        <v>386</v>
      </c>
      <c r="AN317" s="20">
        <f t="shared" si="99"/>
        <v>0</v>
      </c>
      <c r="AP317" s="12">
        <f t="shared" si="100"/>
        <v>724.26</v>
      </c>
      <c r="AQ317" s="12">
        <f t="shared" si="101"/>
        <v>60</v>
      </c>
      <c r="AR317" s="12">
        <f t="shared" si="102"/>
        <v>0</v>
      </c>
      <c r="AS317" s="12">
        <f t="shared" si="103"/>
        <v>24142</v>
      </c>
      <c r="AT317" s="12">
        <f>MAX(AS$4:AS317)</f>
        <v>26694</v>
      </c>
      <c r="AU317" s="8">
        <f t="shared" si="104"/>
        <v>-9.5602007941859593E-2</v>
      </c>
      <c r="AZ317" s="20">
        <f t="shared" si="105"/>
        <v>1</v>
      </c>
      <c r="BA317" s="12">
        <f t="shared" si="106"/>
        <v>0</v>
      </c>
      <c r="BB317" s="12">
        <f t="shared" si="107"/>
        <v>0</v>
      </c>
      <c r="BC317" s="12">
        <f t="shared" si="108"/>
        <v>0</v>
      </c>
      <c r="BD317" s="12">
        <f t="shared" si="109"/>
        <v>456.10000000000008</v>
      </c>
      <c r="BE317" s="12">
        <f t="shared" si="110"/>
        <v>0</v>
      </c>
      <c r="BF317" s="12">
        <f t="shared" si="111"/>
        <v>0</v>
      </c>
      <c r="BG317" s="12">
        <f t="shared" si="112"/>
        <v>0</v>
      </c>
      <c r="BH317" s="12">
        <f t="shared" si="113"/>
        <v>700.6</v>
      </c>
      <c r="BJ317" s="20">
        <f t="shared" si="114"/>
        <v>0</v>
      </c>
      <c r="BK317" s="12">
        <f t="shared" si="115"/>
        <v>0</v>
      </c>
      <c r="BM317" s="12">
        <f t="shared" si="116"/>
        <v>9833.7400000000034</v>
      </c>
      <c r="BN317" s="12">
        <f t="shared" si="44"/>
        <v>491</v>
      </c>
      <c r="BO317" s="12">
        <f t="shared" si="117"/>
        <v>0</v>
      </c>
      <c r="BP317" s="12">
        <f t="shared" si="118"/>
        <v>98337.400000000023</v>
      </c>
      <c r="BQ317" s="12">
        <f>MAX(BP$4:BP317)</f>
        <v>102570.70000000004</v>
      </c>
      <c r="BR317" s="8">
        <f t="shared" si="119"/>
        <v>-4.1272020177302249E-2</v>
      </c>
      <c r="BS317" s="20">
        <f t="shared" si="120"/>
        <v>0</v>
      </c>
      <c r="BT317" s="20">
        <f t="shared" si="121"/>
        <v>0</v>
      </c>
    </row>
    <row r="318" spans="9:72" x14ac:dyDescent="0.3">
      <c r="T318" s="25">
        <f t="shared" si="83"/>
        <v>0</v>
      </c>
      <c r="U318" s="25">
        <f t="shared" si="84"/>
        <v>0</v>
      </c>
      <c r="W318" s="25">
        <f t="shared" si="85"/>
        <v>0</v>
      </c>
      <c r="X318" s="25">
        <f t="shared" si="86"/>
        <v>0</v>
      </c>
      <c r="AA318" s="7">
        <f t="shared" si="87"/>
        <v>0</v>
      </c>
      <c r="AB318" s="7">
        <f t="shared" si="88"/>
        <v>0</v>
      </c>
      <c r="AC318" s="25">
        <f t="shared" si="89"/>
        <v>0</v>
      </c>
      <c r="AD318" s="7">
        <f t="shared" si="40"/>
        <v>0</v>
      </c>
      <c r="AE318" s="25">
        <f t="shared" si="90"/>
        <v>0</v>
      </c>
      <c r="AF318" s="25">
        <f t="shared" si="91"/>
        <v>0</v>
      </c>
      <c r="AG318" s="25">
        <f t="shared" si="92"/>
        <v>258</v>
      </c>
      <c r="AH318" s="7">
        <f t="shared" si="93"/>
        <v>0</v>
      </c>
      <c r="AI318" s="25">
        <f t="shared" si="94"/>
        <v>0</v>
      </c>
      <c r="AJ318" s="25">
        <f t="shared" si="95"/>
        <v>0</v>
      </c>
      <c r="AK318" s="25">
        <f t="shared" si="96"/>
        <v>0</v>
      </c>
      <c r="AL318" s="25">
        <f t="shared" si="97"/>
        <v>0</v>
      </c>
      <c r="AM318" s="25">
        <f t="shared" si="98"/>
        <v>386</v>
      </c>
      <c r="AN318" s="20">
        <f t="shared" si="99"/>
        <v>0</v>
      </c>
      <c r="AP318" s="12">
        <f t="shared" si="100"/>
        <v>724.26</v>
      </c>
      <c r="AQ318" s="12">
        <f t="shared" si="101"/>
        <v>60</v>
      </c>
      <c r="AR318" s="12">
        <f t="shared" si="102"/>
        <v>0</v>
      </c>
      <c r="AS318" s="12">
        <f t="shared" si="103"/>
        <v>24142</v>
      </c>
      <c r="AT318" s="12">
        <f>MAX(AS$4:AS318)</f>
        <v>26694</v>
      </c>
      <c r="AU318" s="8">
        <f t="shared" si="104"/>
        <v>-9.5602007941859593E-2</v>
      </c>
      <c r="AZ318" s="20">
        <f t="shared" si="105"/>
        <v>1</v>
      </c>
      <c r="BA318" s="12">
        <f t="shared" si="106"/>
        <v>0</v>
      </c>
      <c r="BB318" s="12">
        <f t="shared" si="107"/>
        <v>0</v>
      </c>
      <c r="BC318" s="12">
        <f t="shared" si="108"/>
        <v>0</v>
      </c>
      <c r="BD318" s="12">
        <f t="shared" si="109"/>
        <v>456.10000000000008</v>
      </c>
      <c r="BE318" s="12">
        <f t="shared" si="110"/>
        <v>0</v>
      </c>
      <c r="BF318" s="12">
        <f t="shared" si="111"/>
        <v>0</v>
      </c>
      <c r="BG318" s="12">
        <f t="shared" si="112"/>
        <v>0</v>
      </c>
      <c r="BH318" s="12">
        <f t="shared" si="113"/>
        <v>700.6</v>
      </c>
      <c r="BJ318" s="20">
        <f t="shared" si="114"/>
        <v>0</v>
      </c>
      <c r="BK318" s="12">
        <f t="shared" si="115"/>
        <v>0</v>
      </c>
      <c r="BM318" s="12">
        <f t="shared" si="116"/>
        <v>9833.7400000000034</v>
      </c>
      <c r="BN318" s="12">
        <f t="shared" si="44"/>
        <v>491</v>
      </c>
      <c r="BO318" s="12">
        <f t="shared" si="117"/>
        <v>0</v>
      </c>
      <c r="BP318" s="12">
        <f t="shared" si="118"/>
        <v>98337.400000000023</v>
      </c>
      <c r="BQ318" s="12">
        <f>MAX(BP$4:BP318)</f>
        <v>102570.70000000004</v>
      </c>
      <c r="BR318" s="8">
        <f t="shared" si="119"/>
        <v>-4.1272020177302249E-2</v>
      </c>
      <c r="BS318" s="20">
        <f t="shared" si="120"/>
        <v>0</v>
      </c>
      <c r="BT318" s="20">
        <f t="shared" si="121"/>
        <v>0</v>
      </c>
    </row>
    <row r="320" spans="9:72" x14ac:dyDescent="0.3">
      <c r="I320" s="20">
        <f>SUBTOTAL(9,I5:I319)</f>
        <v>68</v>
      </c>
      <c r="K320" s="20">
        <f>SUBTOTAL(9,K5:K319)</f>
        <v>64</v>
      </c>
      <c r="AA320" s="20">
        <f t="shared" ref="AA320:AB320" si="122">SUBTOTAL(9,AA5:AA319)</f>
        <v>259</v>
      </c>
      <c r="AB320" s="20">
        <f t="shared" si="122"/>
        <v>153</v>
      </c>
      <c r="AD320" s="19">
        <f>SUM(AD5:AD319)</f>
        <v>57</v>
      </c>
      <c r="AF320" s="19">
        <f>SUBTOTAL(9,AF5:AF319)</f>
        <v>258</v>
      </c>
      <c r="AH320" s="19">
        <f>SUBTOTAL(9,AH5:AH319)</f>
        <v>153</v>
      </c>
      <c r="AI320" s="19">
        <f t="shared" ref="AI320:AL320" si="123">SUBTOTAL(9,AI5:AI319)</f>
        <v>-90</v>
      </c>
      <c r="AJ320" s="19">
        <f t="shared" si="123"/>
        <v>-24</v>
      </c>
      <c r="AK320" s="19">
        <f t="shared" si="123"/>
        <v>0</v>
      </c>
      <c r="AL320" s="19">
        <f t="shared" si="123"/>
        <v>386</v>
      </c>
      <c r="AN320" s="20">
        <f>SUBTOTAL(9,AN5:AN319)</f>
        <v>101</v>
      </c>
      <c r="AU320" s="8">
        <f>MIN(AU4:AU319)</f>
        <v>-0.17780817233715165</v>
      </c>
      <c r="BC320" s="25">
        <f t="shared" ref="BC320:BG320" si="124">SUBTOTAL(9,BC5:BC319)</f>
        <v>456.10000000000008</v>
      </c>
      <c r="BD320" s="25"/>
      <c r="BE320" s="25">
        <f t="shared" si="124"/>
        <v>-59.299999999999983</v>
      </c>
      <c r="BF320" s="25">
        <f t="shared" si="124"/>
        <v>-164.10000000000002</v>
      </c>
      <c r="BG320" s="25">
        <f t="shared" si="124"/>
        <v>700.6</v>
      </c>
      <c r="BJ320" s="20">
        <f>SUM(BJ5:BJ319)</f>
        <v>165</v>
      </c>
      <c r="BK320" s="12">
        <f>SUM(BK5:BK319)</f>
        <v>-1503.9000000000003</v>
      </c>
      <c r="BR320" s="8">
        <f>MIN(BR4:BR319)</f>
        <v>-0.2723662800390364</v>
      </c>
      <c r="BS320" s="20">
        <f>SUM(BS5:BS319)</f>
        <v>64</v>
      </c>
      <c r="BT320" s="20">
        <f>SUM(BT5:BT319)</f>
        <v>-579.40000000000009</v>
      </c>
    </row>
    <row r="321" spans="32:72" x14ac:dyDescent="0.3">
      <c r="AF321" s="19">
        <f>AF320/AA320</f>
        <v>0.99613899613899615</v>
      </c>
      <c r="AH321" s="8">
        <f>AH320/AA320</f>
        <v>0.59073359073359077</v>
      </c>
      <c r="AL321" s="19">
        <f>AL320/AB320</f>
        <v>2.522875816993464</v>
      </c>
      <c r="AN321" s="8">
        <f>AN320/AB320</f>
        <v>0.66013071895424835</v>
      </c>
      <c r="BK321" s="12">
        <f>BK320/BJ320</f>
        <v>-9.1145454545454569</v>
      </c>
      <c r="BS321" s="8">
        <f>BS320/AB320</f>
        <v>0.41830065359477125</v>
      </c>
      <c r="BT321" s="20">
        <f>AB320-BS320</f>
        <v>89</v>
      </c>
    </row>
    <row r="322" spans="32:72" x14ac:dyDescent="0.3">
      <c r="AF322" s="8">
        <f>AF321/AC3</f>
        <v>8.3011583011583012E-2</v>
      </c>
      <c r="AL322" s="8">
        <f>AL321/AC3</f>
        <v>0.210239651416122</v>
      </c>
      <c r="BT322" s="20">
        <f>BT320/BT321</f>
        <v>-6.510112359550563</v>
      </c>
    </row>
    <row r="323" spans="32:72" x14ac:dyDescent="0.3">
      <c r="BT323" s="8">
        <f>-BT322/BN3*BM3</f>
        <v>3.2550561797752814E-2</v>
      </c>
    </row>
    <row r="324" spans="32:72" x14ac:dyDescent="0.3">
      <c r="AR324" s="19">
        <v>10</v>
      </c>
    </row>
    <row r="326" spans="32:72" x14ac:dyDescent="0.3">
      <c r="AF326" s="7"/>
      <c r="AJ326" s="7"/>
      <c r="AL326" s="7"/>
    </row>
  </sheetData>
  <autoFilter ref="H4:H318"/>
  <sortState ref="A5:BK297">
    <sortCondition ref="B5:B297"/>
    <sortCondition ref="F5:F297"/>
  </sortState>
  <mergeCells count="4">
    <mergeCell ref="W1:X1"/>
    <mergeCell ref="AP1:AU1"/>
    <mergeCell ref="BJ1:BK1"/>
    <mergeCell ref="BM1:BR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16"/>
  <sheetViews>
    <sheetView workbookViewId="0">
      <pane xSplit="6" ySplit="4" topLeftCell="Q291" activePane="bottomRight" state="frozen"/>
      <selection pane="topRight" activeCell="G1" sqref="G1"/>
      <selection pane="bottomLeft" activeCell="A5" sqref="A5"/>
      <selection pane="bottomRight" activeCell="AQ3" sqref="AQ3"/>
    </sheetView>
  </sheetViews>
  <sheetFormatPr defaultRowHeight="14.4" x14ac:dyDescent="0.3"/>
  <cols>
    <col min="1" max="3" width="9.6640625" style="1" customWidth="1"/>
    <col min="4" max="6" width="8.88671875" style="3" customWidth="1"/>
    <col min="7" max="7" width="7.88671875" style="20" customWidth="1"/>
    <col min="8" max="8" width="8.88671875" style="3"/>
    <col min="9" max="19" width="8.88671875" style="20" customWidth="1"/>
    <col min="20" max="21" width="8.88671875" style="19"/>
    <col min="22" max="22" width="3.88671875" customWidth="1"/>
    <col min="23" max="24" width="8.88671875" style="19"/>
    <col min="25" max="28" width="8.88671875" style="7"/>
    <col min="29" max="29" width="8.88671875" style="19"/>
    <col min="30" max="30" width="4.88671875" style="19" customWidth="1"/>
    <col min="31" max="33" width="8.88671875" style="19"/>
    <col min="34" max="34" width="8.88671875" style="7"/>
    <col min="35" max="39" width="8.88671875" style="19"/>
    <col min="40" max="40" width="7.77734375" style="20" customWidth="1"/>
    <col min="41" max="41" width="5.109375" customWidth="1"/>
    <col min="42" max="44" width="8.88671875" style="19"/>
    <col min="45" max="46" width="10.77734375" style="19" customWidth="1"/>
    <col min="47" max="47" width="8.88671875" style="19"/>
    <col min="48" max="48" width="9.6640625" customWidth="1"/>
  </cols>
  <sheetData>
    <row r="1" spans="1:50" x14ac:dyDescent="0.3">
      <c r="A1" s="1" t="s">
        <v>0</v>
      </c>
      <c r="B1" s="1" t="s">
        <v>0</v>
      </c>
      <c r="C1" s="1" t="s">
        <v>5</v>
      </c>
      <c r="D1" s="3" t="s">
        <v>5</v>
      </c>
      <c r="E1" s="3" t="s">
        <v>6</v>
      </c>
      <c r="F1" s="3" t="s">
        <v>19</v>
      </c>
      <c r="G1" s="20" t="s">
        <v>39</v>
      </c>
      <c r="H1" s="3" t="s">
        <v>16</v>
      </c>
      <c r="I1" s="20" t="s">
        <v>7</v>
      </c>
      <c r="J1" s="20" t="s">
        <v>9</v>
      </c>
      <c r="K1" s="20" t="s">
        <v>30</v>
      </c>
      <c r="L1" s="20" t="s">
        <v>46</v>
      </c>
      <c r="M1" s="20" t="s">
        <v>12</v>
      </c>
      <c r="N1" s="20" t="s">
        <v>22</v>
      </c>
      <c r="O1" s="20" t="s">
        <v>1</v>
      </c>
      <c r="P1" s="20" t="s">
        <v>61</v>
      </c>
      <c r="Q1" s="20" t="s">
        <v>63</v>
      </c>
      <c r="R1" s="20" t="s">
        <v>13</v>
      </c>
      <c r="S1" s="20" t="s">
        <v>14</v>
      </c>
      <c r="T1" s="19" t="s">
        <v>24</v>
      </c>
      <c r="U1" s="19" t="s">
        <v>10</v>
      </c>
      <c r="W1" s="26" t="s">
        <v>65</v>
      </c>
      <c r="X1" s="26"/>
      <c r="Y1" s="7" t="s">
        <v>4</v>
      </c>
      <c r="Z1" s="7" t="s">
        <v>4</v>
      </c>
      <c r="AA1" s="7" t="s">
        <v>4</v>
      </c>
      <c r="AB1" s="7" t="s">
        <v>41</v>
      </c>
      <c r="AC1" s="19" t="s">
        <v>28</v>
      </c>
      <c r="AE1" s="19" t="s">
        <v>33</v>
      </c>
      <c r="AF1" s="19" t="s">
        <v>27</v>
      </c>
      <c r="AG1" s="19" t="s">
        <v>48</v>
      </c>
      <c r="AH1" s="7" t="s">
        <v>42</v>
      </c>
      <c r="AI1" s="19" t="s">
        <v>7</v>
      </c>
      <c r="AJ1" s="19" t="s">
        <v>34</v>
      </c>
      <c r="AK1" s="19" t="s">
        <v>47</v>
      </c>
      <c r="AL1" s="19" t="s">
        <v>41</v>
      </c>
      <c r="AM1" s="19" t="s">
        <v>35</v>
      </c>
      <c r="AN1" s="19" t="s">
        <v>42</v>
      </c>
      <c r="AP1" s="26" t="s">
        <v>57</v>
      </c>
      <c r="AQ1" s="26"/>
      <c r="AR1" s="26"/>
      <c r="AS1" s="26"/>
      <c r="AT1" s="26"/>
      <c r="AU1" s="26"/>
    </row>
    <row r="2" spans="1:50" x14ac:dyDescent="0.3">
      <c r="A2" s="1" t="s">
        <v>1</v>
      </c>
      <c r="B2" s="1" t="s">
        <v>3</v>
      </c>
      <c r="D2" s="3" t="s">
        <v>6</v>
      </c>
      <c r="E2" s="3" t="s">
        <v>18</v>
      </c>
      <c r="F2" s="3" t="s">
        <v>6</v>
      </c>
      <c r="G2" s="20" t="s">
        <v>40</v>
      </c>
      <c r="I2" s="20" t="s">
        <v>60</v>
      </c>
      <c r="J2" s="20" t="s">
        <v>10</v>
      </c>
      <c r="K2" s="20" t="s">
        <v>31</v>
      </c>
      <c r="L2" s="20" t="s">
        <v>6</v>
      </c>
      <c r="P2" s="20" t="s">
        <v>23</v>
      </c>
      <c r="Q2" s="20" t="s">
        <v>64</v>
      </c>
      <c r="R2" s="20" t="s">
        <v>67</v>
      </c>
      <c r="S2" s="4" t="s">
        <v>15</v>
      </c>
      <c r="T2" s="19" t="s">
        <v>25</v>
      </c>
      <c r="U2" s="19" t="s">
        <v>25</v>
      </c>
      <c r="W2" s="19" t="s">
        <v>13</v>
      </c>
      <c r="X2" s="19" t="s">
        <v>14</v>
      </c>
      <c r="Y2" s="7" t="s">
        <v>59</v>
      </c>
      <c r="Z2" s="7" t="s">
        <v>58</v>
      </c>
      <c r="AC2" s="19">
        <v>20</v>
      </c>
      <c r="AE2" s="19" t="s">
        <v>28</v>
      </c>
      <c r="AF2" s="19">
        <v>20</v>
      </c>
      <c r="AG2" s="19" t="s">
        <v>49</v>
      </c>
      <c r="AJ2" s="19" t="s">
        <v>32</v>
      </c>
      <c r="AK2" s="19" t="s">
        <v>6</v>
      </c>
      <c r="AM2" s="19" t="s">
        <v>36</v>
      </c>
      <c r="AP2" s="19" t="s">
        <v>51</v>
      </c>
      <c r="AQ2" s="19" t="s">
        <v>52</v>
      </c>
      <c r="AR2" s="19" t="s">
        <v>53</v>
      </c>
      <c r="AS2" s="19" t="s">
        <v>54</v>
      </c>
      <c r="AT2" s="19" t="s">
        <v>10</v>
      </c>
      <c r="AU2" s="19" t="s">
        <v>55</v>
      </c>
    </row>
    <row r="3" spans="1:50" x14ac:dyDescent="0.3">
      <c r="A3" s="1" t="s">
        <v>2</v>
      </c>
      <c r="B3" s="1" t="s">
        <v>4</v>
      </c>
      <c r="I3" s="20" t="s">
        <v>8</v>
      </c>
      <c r="L3" s="20">
        <v>0</v>
      </c>
      <c r="P3" s="20" t="s">
        <v>62</v>
      </c>
      <c r="Q3" s="20">
        <v>0</v>
      </c>
      <c r="T3" s="19" t="s">
        <v>26</v>
      </c>
      <c r="U3" s="19" t="s">
        <v>26</v>
      </c>
      <c r="AC3" s="19">
        <f>AC2-(Q$3/10)</f>
        <v>20</v>
      </c>
      <c r="AE3" s="19">
        <v>20</v>
      </c>
      <c r="AF3" s="19">
        <f>AF2+(Q$3/10)</f>
        <v>20</v>
      </c>
      <c r="AG3" s="19" t="s">
        <v>50</v>
      </c>
      <c r="AP3" s="8">
        <v>0.03</v>
      </c>
      <c r="AQ3" s="19">
        <f>AC3</f>
        <v>20</v>
      </c>
    </row>
    <row r="4" spans="1:50" x14ac:dyDescent="0.3">
      <c r="L4" s="20">
        <v>0</v>
      </c>
      <c r="AG4" s="19">
        <v>0</v>
      </c>
      <c r="AM4" s="19">
        <v>0</v>
      </c>
      <c r="AP4" s="12"/>
      <c r="AQ4" s="12"/>
      <c r="AR4" s="12"/>
      <c r="AS4" s="12">
        <v>5000</v>
      </c>
      <c r="AT4" s="12">
        <f>MAX(AS$4:AS4)</f>
        <v>5000</v>
      </c>
    </row>
    <row r="5" spans="1:50" x14ac:dyDescent="0.3">
      <c r="A5" s="1">
        <v>42640</v>
      </c>
      <c r="B5" s="1">
        <v>42640</v>
      </c>
      <c r="C5" s="1" t="s">
        <v>45</v>
      </c>
      <c r="D5" s="3">
        <v>740</v>
      </c>
      <c r="E5" s="3">
        <v>100</v>
      </c>
      <c r="F5" s="3">
        <f t="shared" ref="F5:F68" si="0">D5+E5</f>
        <v>840</v>
      </c>
      <c r="G5" s="20">
        <f t="shared" ref="G5:G68" si="1">B5-A5</f>
        <v>0</v>
      </c>
      <c r="H5" s="3" t="s">
        <v>17</v>
      </c>
      <c r="L5" s="20">
        <f t="shared" ref="L5:L68" si="2">IF(AND(F5&gt;=L$3,F5&lt;=L$4),0,1)</f>
        <v>1</v>
      </c>
      <c r="M5" s="20" t="s">
        <v>20</v>
      </c>
      <c r="N5" s="20">
        <v>7</v>
      </c>
      <c r="O5" s="20">
        <v>112580</v>
      </c>
      <c r="P5" s="20">
        <f t="shared" ref="P5:P68" si="3">IF(M5="short",O5,O5+N5)</f>
        <v>112580</v>
      </c>
      <c r="Q5" s="20">
        <f t="shared" ref="Q5:Q68" si="4">IF(M5="short",P5+Q$3,P5-Q$3)</f>
        <v>112580</v>
      </c>
      <c r="R5" s="20">
        <v>112583</v>
      </c>
      <c r="S5" s="20">
        <v>111812</v>
      </c>
      <c r="T5" s="19">
        <f t="shared" ref="T5:T68" si="5">IF(M5="short",((R5-P5)+N5)/10,((P5-R5)+N5)/10)</f>
        <v>1</v>
      </c>
      <c r="U5" s="19">
        <f t="shared" ref="U5:U68" si="6">IF(M5="long",((S5-O5)-N5)/10,((O5-S5)-N5)/10)</f>
        <v>76.099999999999994</v>
      </c>
      <c r="W5" s="19">
        <f t="shared" ref="W5:W68" si="7">-T5+(Q$3/10)</f>
        <v>-1</v>
      </c>
      <c r="X5" s="19">
        <f t="shared" ref="X5:X68" si="8">U5+(Q$3/10)</f>
        <v>76.099999999999994</v>
      </c>
      <c r="Y5" s="7">
        <f t="shared" ref="Y5:Y68" si="9">IF(AND(M5="long",R5&lt;Q5),1, )</f>
        <v>0</v>
      </c>
      <c r="Z5" s="7">
        <f t="shared" ref="Z5:Z68" si="10">IF(AND(M5="short",R5&gt;Q5),1, )</f>
        <v>1</v>
      </c>
      <c r="AA5" s="7">
        <f t="shared" ref="AA5:AA68" si="11">Y5+Z5</f>
        <v>1</v>
      </c>
      <c r="AB5" s="7">
        <f t="shared" ref="AB5:AB68" si="12">IF(OR(I5=1,K5=1),0,L5*AA5)</f>
        <v>1</v>
      </c>
      <c r="AC5" s="19">
        <f t="shared" ref="AC5:AC68" si="13">IF(W5&lt;=-AC$3,-AC$3,0)</f>
        <v>0</v>
      </c>
      <c r="AD5" s="7"/>
      <c r="AE5" s="19">
        <f t="shared" ref="AE5:AE68" si="14">IF(AND(AC5=0,U5&gt;=AE$3-(N5/10)),0,-AC$3*AA5)</f>
        <v>0</v>
      </c>
      <c r="AF5" s="19">
        <f t="shared" ref="AF5:AF68" si="15">IF(AND(AC5=0,X5&gt;AF$3),AF$3*AA5,AE5*AA5)</f>
        <v>20</v>
      </c>
      <c r="AG5" s="19">
        <f t="shared" ref="AG5:AG68" si="16">AG4+AF5</f>
        <v>20</v>
      </c>
      <c r="AH5" s="7">
        <f t="shared" ref="AH5:AH68" si="17">IF(AF5&gt;0,1, )</f>
        <v>1</v>
      </c>
      <c r="AI5" s="19">
        <f t="shared" ref="AI5:AI68" si="18">IF(I5=1,AF5,)</f>
        <v>0</v>
      </c>
      <c r="AJ5" s="19">
        <f t="shared" ref="AJ5:AJ68" si="19">IF(K5=1,AF5, )</f>
        <v>0</v>
      </c>
      <c r="AK5" s="19">
        <f t="shared" ref="AK5:AK68" si="20">IF(L5=1, ,AF5)</f>
        <v>0</v>
      </c>
      <c r="AL5" s="19">
        <f t="shared" ref="AL5:AL68" si="21">AB5*AF5</f>
        <v>20</v>
      </c>
      <c r="AM5" s="19">
        <f t="shared" ref="AM5:AM68" si="22">AM4+AL5</f>
        <v>20</v>
      </c>
      <c r="AN5" s="20">
        <f t="shared" ref="AN5:AN68" si="23">IF(AL5&gt;0,1, )</f>
        <v>1</v>
      </c>
      <c r="AP5" s="12">
        <f>IF(B5=B4,AP4,AS4*AP$3)</f>
        <v>150</v>
      </c>
      <c r="AQ5" s="12">
        <f t="shared" ref="AQ5:AQ68" si="24">INT(AP5/AQ$3)</f>
        <v>7</v>
      </c>
      <c r="AR5" s="12">
        <f t="shared" ref="AR5:AR68" si="25">AL5*AQ5</f>
        <v>140</v>
      </c>
      <c r="AS5" s="12">
        <f t="shared" ref="AS5:AS68" si="26">AS4+AR5</f>
        <v>5140</v>
      </c>
      <c r="AT5" s="12">
        <f>MAX(AS$4:AS5)</f>
        <v>5140</v>
      </c>
      <c r="AU5" s="8">
        <f t="shared" ref="AU5:AU68" si="27">(AS5-AT5)/AT5</f>
        <v>0</v>
      </c>
      <c r="AW5" s="24"/>
      <c r="AX5" s="24"/>
    </row>
    <row r="6" spans="1:50" x14ac:dyDescent="0.3">
      <c r="A6" s="1">
        <v>42640</v>
      </c>
      <c r="B6" s="1">
        <v>42640</v>
      </c>
      <c r="C6" s="1" t="s">
        <v>44</v>
      </c>
      <c r="D6" s="3">
        <v>1210</v>
      </c>
      <c r="E6" s="3">
        <v>-200</v>
      </c>
      <c r="F6" s="3">
        <f t="shared" si="0"/>
        <v>1010</v>
      </c>
      <c r="G6" s="20">
        <f t="shared" si="1"/>
        <v>0</v>
      </c>
      <c r="H6" s="3" t="s">
        <v>38</v>
      </c>
      <c r="L6" s="20">
        <f t="shared" si="2"/>
        <v>1</v>
      </c>
      <c r="M6" s="20" t="s">
        <v>21</v>
      </c>
      <c r="N6" s="20">
        <v>7</v>
      </c>
      <c r="O6" s="20">
        <v>100370</v>
      </c>
      <c r="P6" s="20">
        <f t="shared" si="3"/>
        <v>100377</v>
      </c>
      <c r="Q6" s="20">
        <f t="shared" si="4"/>
        <v>100377</v>
      </c>
      <c r="R6" s="20">
        <v>100182</v>
      </c>
      <c r="S6" s="20">
        <v>100808</v>
      </c>
      <c r="T6" s="19">
        <f t="shared" si="5"/>
        <v>20.2</v>
      </c>
      <c r="U6" s="19">
        <f t="shared" si="6"/>
        <v>43.1</v>
      </c>
      <c r="W6" s="19">
        <f t="shared" si="7"/>
        <v>-20.2</v>
      </c>
      <c r="X6" s="19">
        <f t="shared" si="8"/>
        <v>43.1</v>
      </c>
      <c r="Y6" s="7">
        <f t="shared" si="9"/>
        <v>1</v>
      </c>
      <c r="Z6" s="7">
        <f t="shared" si="10"/>
        <v>0</v>
      </c>
      <c r="AA6" s="7">
        <f t="shared" si="11"/>
        <v>1</v>
      </c>
      <c r="AB6" s="7">
        <f t="shared" si="12"/>
        <v>1</v>
      </c>
      <c r="AC6" s="19">
        <f t="shared" si="13"/>
        <v>-20</v>
      </c>
      <c r="AD6" s="7"/>
      <c r="AE6" s="19">
        <f t="shared" si="14"/>
        <v>-20</v>
      </c>
      <c r="AF6" s="19">
        <f t="shared" si="15"/>
        <v>-20</v>
      </c>
      <c r="AG6" s="19">
        <f t="shared" si="16"/>
        <v>0</v>
      </c>
      <c r="AH6" s="7">
        <f t="shared" si="17"/>
        <v>0</v>
      </c>
      <c r="AI6" s="19">
        <f t="shared" si="18"/>
        <v>0</v>
      </c>
      <c r="AJ6" s="19">
        <f t="shared" si="19"/>
        <v>0</v>
      </c>
      <c r="AK6" s="19">
        <f t="shared" si="20"/>
        <v>0</v>
      </c>
      <c r="AL6" s="19">
        <f t="shared" si="21"/>
        <v>-20</v>
      </c>
      <c r="AM6" s="19">
        <f t="shared" si="22"/>
        <v>0</v>
      </c>
      <c r="AN6" s="20">
        <f t="shared" si="23"/>
        <v>0</v>
      </c>
      <c r="AP6" s="12">
        <f t="shared" ref="AP6:AP69" si="28">IF(B6=B5,AP5,AS5*AP$3)</f>
        <v>150</v>
      </c>
      <c r="AQ6" s="12">
        <f t="shared" si="24"/>
        <v>7</v>
      </c>
      <c r="AR6" s="12">
        <f t="shared" si="25"/>
        <v>-140</v>
      </c>
      <c r="AS6" s="12">
        <f t="shared" si="26"/>
        <v>5000</v>
      </c>
      <c r="AT6" s="12">
        <f>MAX(AS$4:AS6)</f>
        <v>5140</v>
      </c>
      <c r="AU6" s="8">
        <f t="shared" si="27"/>
        <v>-2.7237354085603113E-2</v>
      </c>
      <c r="AW6" s="24"/>
      <c r="AX6" s="24"/>
    </row>
    <row r="7" spans="1:50" x14ac:dyDescent="0.3">
      <c r="A7" s="1">
        <v>42640</v>
      </c>
      <c r="B7" s="1">
        <v>42640</v>
      </c>
      <c r="C7" s="1" t="s">
        <v>45</v>
      </c>
      <c r="D7" s="3">
        <v>1210</v>
      </c>
      <c r="E7" s="3">
        <v>100</v>
      </c>
      <c r="F7" s="3">
        <f t="shared" si="0"/>
        <v>1310</v>
      </c>
      <c r="G7" s="20">
        <f t="shared" si="1"/>
        <v>0</v>
      </c>
      <c r="H7" s="3" t="s">
        <v>17</v>
      </c>
      <c r="L7" s="20">
        <f t="shared" si="2"/>
        <v>1</v>
      </c>
      <c r="M7" s="20" t="s">
        <v>21</v>
      </c>
      <c r="N7" s="20">
        <v>7</v>
      </c>
      <c r="O7" s="20">
        <v>112160</v>
      </c>
      <c r="P7" s="20">
        <f t="shared" si="3"/>
        <v>112167</v>
      </c>
      <c r="Q7" s="20">
        <f t="shared" si="4"/>
        <v>112167</v>
      </c>
      <c r="R7" s="20">
        <v>111812</v>
      </c>
      <c r="S7" s="20">
        <v>112491</v>
      </c>
      <c r="T7" s="19">
        <f t="shared" si="5"/>
        <v>36.200000000000003</v>
      </c>
      <c r="U7" s="19">
        <f t="shared" si="6"/>
        <v>32.4</v>
      </c>
      <c r="W7" s="19">
        <f t="shared" si="7"/>
        <v>-36.200000000000003</v>
      </c>
      <c r="X7" s="19">
        <f t="shared" si="8"/>
        <v>32.4</v>
      </c>
      <c r="Y7" s="7">
        <f t="shared" si="9"/>
        <v>1</v>
      </c>
      <c r="Z7" s="7">
        <f t="shared" si="10"/>
        <v>0</v>
      </c>
      <c r="AA7" s="7">
        <f t="shared" si="11"/>
        <v>1</v>
      </c>
      <c r="AB7" s="7">
        <f t="shared" si="12"/>
        <v>1</v>
      </c>
      <c r="AC7" s="19">
        <f t="shared" si="13"/>
        <v>-20</v>
      </c>
      <c r="AD7" s="7"/>
      <c r="AE7" s="19">
        <f t="shared" si="14"/>
        <v>-20</v>
      </c>
      <c r="AF7" s="19">
        <f t="shared" si="15"/>
        <v>-20</v>
      </c>
      <c r="AG7" s="19">
        <f t="shared" si="16"/>
        <v>-20</v>
      </c>
      <c r="AH7" s="7">
        <f t="shared" si="17"/>
        <v>0</v>
      </c>
      <c r="AI7" s="19">
        <f t="shared" si="18"/>
        <v>0</v>
      </c>
      <c r="AJ7" s="19">
        <f t="shared" si="19"/>
        <v>0</v>
      </c>
      <c r="AK7" s="19">
        <f t="shared" si="20"/>
        <v>0</v>
      </c>
      <c r="AL7" s="19">
        <f t="shared" si="21"/>
        <v>-20</v>
      </c>
      <c r="AM7" s="19">
        <f t="shared" si="22"/>
        <v>-20</v>
      </c>
      <c r="AN7" s="20">
        <f t="shared" si="23"/>
        <v>0</v>
      </c>
      <c r="AP7" s="12">
        <f t="shared" si="28"/>
        <v>150</v>
      </c>
      <c r="AQ7" s="12">
        <f t="shared" si="24"/>
        <v>7</v>
      </c>
      <c r="AR7" s="12">
        <f t="shared" si="25"/>
        <v>-140</v>
      </c>
      <c r="AS7" s="12">
        <f t="shared" si="26"/>
        <v>4860</v>
      </c>
      <c r="AT7" s="12">
        <f>MAX(AS$4:AS7)</f>
        <v>5140</v>
      </c>
      <c r="AU7" s="8">
        <f t="shared" si="27"/>
        <v>-5.4474708171206226E-2</v>
      </c>
      <c r="AW7" s="24"/>
      <c r="AX7" s="24"/>
    </row>
    <row r="8" spans="1:50" x14ac:dyDescent="0.3">
      <c r="A8" s="1">
        <v>42640</v>
      </c>
      <c r="B8" s="1">
        <v>42640</v>
      </c>
      <c r="C8" s="1" t="s">
        <v>45</v>
      </c>
      <c r="D8" s="3">
        <v>1555</v>
      </c>
      <c r="E8" s="3">
        <v>100</v>
      </c>
      <c r="F8" s="3">
        <f t="shared" si="0"/>
        <v>1655</v>
      </c>
      <c r="G8" s="20">
        <f t="shared" si="1"/>
        <v>0</v>
      </c>
      <c r="H8" s="3" t="s">
        <v>17</v>
      </c>
      <c r="L8" s="20">
        <f t="shared" si="2"/>
        <v>1</v>
      </c>
      <c r="M8" s="20" t="s">
        <v>20</v>
      </c>
      <c r="N8" s="20">
        <v>7</v>
      </c>
      <c r="O8" s="20">
        <v>112080</v>
      </c>
      <c r="P8" s="20">
        <f t="shared" si="3"/>
        <v>112080</v>
      </c>
      <c r="Q8" s="20">
        <f t="shared" si="4"/>
        <v>112080</v>
      </c>
      <c r="R8" s="20">
        <v>112255</v>
      </c>
      <c r="S8" s="20">
        <v>111812</v>
      </c>
      <c r="T8" s="19">
        <f t="shared" si="5"/>
        <v>18.2</v>
      </c>
      <c r="U8" s="19">
        <f t="shared" si="6"/>
        <v>26.1</v>
      </c>
      <c r="W8" s="19">
        <f t="shared" si="7"/>
        <v>-18.2</v>
      </c>
      <c r="X8" s="19">
        <f t="shared" si="8"/>
        <v>26.1</v>
      </c>
      <c r="Y8" s="7">
        <f t="shared" si="9"/>
        <v>0</v>
      </c>
      <c r="Z8" s="7">
        <f t="shared" si="10"/>
        <v>1</v>
      </c>
      <c r="AA8" s="7">
        <f t="shared" si="11"/>
        <v>1</v>
      </c>
      <c r="AB8" s="7">
        <f t="shared" si="12"/>
        <v>1</v>
      </c>
      <c r="AC8" s="19">
        <f t="shared" si="13"/>
        <v>0</v>
      </c>
      <c r="AD8" s="7"/>
      <c r="AE8" s="19">
        <f t="shared" si="14"/>
        <v>0</v>
      </c>
      <c r="AF8" s="19">
        <f t="shared" si="15"/>
        <v>20</v>
      </c>
      <c r="AG8" s="19">
        <f t="shared" si="16"/>
        <v>0</v>
      </c>
      <c r="AH8" s="7">
        <f t="shared" si="17"/>
        <v>1</v>
      </c>
      <c r="AI8" s="19">
        <f t="shared" si="18"/>
        <v>0</v>
      </c>
      <c r="AJ8" s="19">
        <f t="shared" si="19"/>
        <v>0</v>
      </c>
      <c r="AK8" s="19">
        <f t="shared" si="20"/>
        <v>0</v>
      </c>
      <c r="AL8" s="19">
        <f t="shared" si="21"/>
        <v>20</v>
      </c>
      <c r="AM8" s="19">
        <f t="shared" si="22"/>
        <v>0</v>
      </c>
      <c r="AN8" s="20">
        <f t="shared" si="23"/>
        <v>1</v>
      </c>
      <c r="AP8" s="12">
        <f t="shared" si="28"/>
        <v>150</v>
      </c>
      <c r="AQ8" s="12">
        <f t="shared" si="24"/>
        <v>7</v>
      </c>
      <c r="AR8" s="12">
        <f t="shared" si="25"/>
        <v>140</v>
      </c>
      <c r="AS8" s="12">
        <f t="shared" si="26"/>
        <v>5000</v>
      </c>
      <c r="AT8" s="12">
        <f>MAX(AS$4:AS8)</f>
        <v>5140</v>
      </c>
      <c r="AU8" s="8">
        <f t="shared" si="27"/>
        <v>-2.7237354085603113E-2</v>
      </c>
      <c r="AX8" s="24"/>
    </row>
    <row r="9" spans="1:50" x14ac:dyDescent="0.3">
      <c r="A9" s="1">
        <v>42641</v>
      </c>
      <c r="B9" s="1">
        <v>42641</v>
      </c>
      <c r="C9" s="1" t="s">
        <v>44</v>
      </c>
      <c r="D9" s="3">
        <v>1040</v>
      </c>
      <c r="E9" s="3">
        <v>-200</v>
      </c>
      <c r="F9" s="3">
        <f t="shared" si="0"/>
        <v>840</v>
      </c>
      <c r="G9" s="20">
        <f t="shared" si="1"/>
        <v>0</v>
      </c>
      <c r="H9" s="3" t="s">
        <v>38</v>
      </c>
      <c r="L9" s="20">
        <f t="shared" si="2"/>
        <v>1</v>
      </c>
      <c r="M9" s="20" t="s">
        <v>20</v>
      </c>
      <c r="N9" s="20">
        <v>7</v>
      </c>
      <c r="O9" s="20">
        <v>100770</v>
      </c>
      <c r="P9" s="20">
        <f t="shared" si="3"/>
        <v>100770</v>
      </c>
      <c r="Q9" s="20">
        <f t="shared" si="4"/>
        <v>100770</v>
      </c>
      <c r="R9" s="20">
        <v>100808</v>
      </c>
      <c r="S9" s="20">
        <v>100441</v>
      </c>
      <c r="T9" s="19">
        <f t="shared" si="5"/>
        <v>4.5</v>
      </c>
      <c r="U9" s="19">
        <f t="shared" si="6"/>
        <v>32.200000000000003</v>
      </c>
      <c r="W9" s="19">
        <f t="shared" si="7"/>
        <v>-4.5</v>
      </c>
      <c r="X9" s="19">
        <f t="shared" si="8"/>
        <v>32.200000000000003</v>
      </c>
      <c r="Y9" s="7">
        <f t="shared" si="9"/>
        <v>0</v>
      </c>
      <c r="Z9" s="7">
        <f t="shared" si="10"/>
        <v>1</v>
      </c>
      <c r="AA9" s="7">
        <f t="shared" si="11"/>
        <v>1</v>
      </c>
      <c r="AB9" s="7">
        <f t="shared" si="12"/>
        <v>1</v>
      </c>
      <c r="AC9" s="19">
        <f t="shared" si="13"/>
        <v>0</v>
      </c>
      <c r="AD9" s="7"/>
      <c r="AE9" s="19">
        <f t="shared" si="14"/>
        <v>0</v>
      </c>
      <c r="AF9" s="19">
        <f t="shared" si="15"/>
        <v>20</v>
      </c>
      <c r="AG9" s="19">
        <f t="shared" si="16"/>
        <v>20</v>
      </c>
      <c r="AH9" s="7">
        <f t="shared" si="17"/>
        <v>1</v>
      </c>
      <c r="AI9" s="19">
        <f t="shared" si="18"/>
        <v>0</v>
      </c>
      <c r="AJ9" s="19">
        <f t="shared" si="19"/>
        <v>0</v>
      </c>
      <c r="AK9" s="19">
        <f t="shared" si="20"/>
        <v>0</v>
      </c>
      <c r="AL9" s="19">
        <f t="shared" si="21"/>
        <v>20</v>
      </c>
      <c r="AM9" s="19">
        <f t="shared" si="22"/>
        <v>20</v>
      </c>
      <c r="AN9" s="20">
        <f t="shared" si="23"/>
        <v>1</v>
      </c>
      <c r="AP9" s="12">
        <f t="shared" si="28"/>
        <v>150</v>
      </c>
      <c r="AQ9" s="12">
        <f t="shared" si="24"/>
        <v>7</v>
      </c>
      <c r="AR9" s="12">
        <f t="shared" si="25"/>
        <v>140</v>
      </c>
      <c r="AS9" s="12">
        <f t="shared" si="26"/>
        <v>5140</v>
      </c>
      <c r="AT9" s="12">
        <f>MAX(AS$4:AS9)</f>
        <v>5140</v>
      </c>
      <c r="AU9" s="8">
        <f t="shared" si="27"/>
        <v>0</v>
      </c>
      <c r="AW9" s="24"/>
      <c r="AX9" s="24"/>
    </row>
    <row r="10" spans="1:50" x14ac:dyDescent="0.3">
      <c r="A10" s="1">
        <v>42641</v>
      </c>
      <c r="B10" s="1">
        <v>42641</v>
      </c>
      <c r="C10" s="1" t="s">
        <v>44</v>
      </c>
      <c r="D10" s="3">
        <v>1755</v>
      </c>
      <c r="E10" s="3">
        <v>-200</v>
      </c>
      <c r="F10" s="3">
        <f t="shared" si="0"/>
        <v>1555</v>
      </c>
      <c r="G10" s="20">
        <f t="shared" si="1"/>
        <v>0</v>
      </c>
      <c r="H10" s="3" t="s">
        <v>43</v>
      </c>
      <c r="L10" s="20">
        <f t="shared" si="2"/>
        <v>1</v>
      </c>
      <c r="M10" s="20" t="s">
        <v>20</v>
      </c>
      <c r="N10" s="20">
        <v>10</v>
      </c>
      <c r="O10" s="20">
        <v>132580</v>
      </c>
      <c r="P10" s="20">
        <f t="shared" si="3"/>
        <v>132580</v>
      </c>
      <c r="Q10" s="20">
        <f t="shared" si="4"/>
        <v>132580</v>
      </c>
      <c r="R10" s="20">
        <v>132685</v>
      </c>
      <c r="S10" s="20">
        <v>130471</v>
      </c>
      <c r="T10" s="19">
        <f t="shared" si="5"/>
        <v>11.5</v>
      </c>
      <c r="U10" s="19">
        <f t="shared" si="6"/>
        <v>209.9</v>
      </c>
      <c r="W10" s="19">
        <f t="shared" si="7"/>
        <v>-11.5</v>
      </c>
      <c r="X10" s="19">
        <f t="shared" si="8"/>
        <v>209.9</v>
      </c>
      <c r="Y10" s="7">
        <f t="shared" si="9"/>
        <v>0</v>
      </c>
      <c r="Z10" s="7">
        <f t="shared" si="10"/>
        <v>1</v>
      </c>
      <c r="AA10" s="7">
        <f t="shared" si="11"/>
        <v>1</v>
      </c>
      <c r="AB10" s="7">
        <f t="shared" si="12"/>
        <v>1</v>
      </c>
      <c r="AC10" s="19">
        <f t="shared" si="13"/>
        <v>0</v>
      </c>
      <c r="AD10" s="7"/>
      <c r="AE10" s="19">
        <f t="shared" si="14"/>
        <v>0</v>
      </c>
      <c r="AF10" s="19">
        <f t="shared" si="15"/>
        <v>20</v>
      </c>
      <c r="AG10" s="19">
        <f t="shared" si="16"/>
        <v>40</v>
      </c>
      <c r="AH10" s="7">
        <f t="shared" si="17"/>
        <v>1</v>
      </c>
      <c r="AI10" s="19">
        <f t="shared" si="18"/>
        <v>0</v>
      </c>
      <c r="AJ10" s="19">
        <f t="shared" si="19"/>
        <v>0</v>
      </c>
      <c r="AK10" s="19">
        <f t="shared" si="20"/>
        <v>0</v>
      </c>
      <c r="AL10" s="19">
        <f t="shared" si="21"/>
        <v>20</v>
      </c>
      <c r="AM10" s="19">
        <f t="shared" si="22"/>
        <v>40</v>
      </c>
      <c r="AN10" s="20">
        <f t="shared" si="23"/>
        <v>1</v>
      </c>
      <c r="AP10" s="12">
        <f t="shared" si="28"/>
        <v>150</v>
      </c>
      <c r="AQ10" s="12">
        <f t="shared" si="24"/>
        <v>7</v>
      </c>
      <c r="AR10" s="12">
        <f t="shared" si="25"/>
        <v>140</v>
      </c>
      <c r="AS10" s="12">
        <f t="shared" si="26"/>
        <v>5280</v>
      </c>
      <c r="AT10" s="12">
        <f>MAX(AS$4:AS10)</f>
        <v>5280</v>
      </c>
      <c r="AU10" s="8">
        <f t="shared" si="27"/>
        <v>0</v>
      </c>
      <c r="AW10" s="24"/>
      <c r="AX10" s="24"/>
    </row>
    <row r="11" spans="1:50" x14ac:dyDescent="0.3">
      <c r="A11" s="1">
        <v>42641</v>
      </c>
      <c r="B11" s="1">
        <v>42642</v>
      </c>
      <c r="C11" s="1" t="s">
        <v>44</v>
      </c>
      <c r="D11" s="3">
        <v>340</v>
      </c>
      <c r="E11" s="3">
        <v>-200</v>
      </c>
      <c r="F11" s="3">
        <f t="shared" si="0"/>
        <v>140</v>
      </c>
      <c r="G11" s="20">
        <f t="shared" si="1"/>
        <v>1</v>
      </c>
      <c r="H11" s="3" t="s">
        <v>43</v>
      </c>
      <c r="L11" s="20">
        <f t="shared" si="2"/>
        <v>1</v>
      </c>
      <c r="M11" s="20" t="s">
        <v>21</v>
      </c>
      <c r="N11" s="20">
        <v>10</v>
      </c>
      <c r="O11" s="20">
        <v>130470</v>
      </c>
      <c r="P11" s="20">
        <f t="shared" si="3"/>
        <v>130480</v>
      </c>
      <c r="Q11" s="20">
        <f t="shared" si="4"/>
        <v>130480</v>
      </c>
      <c r="R11" s="20">
        <v>130471</v>
      </c>
      <c r="S11" s="20">
        <v>131104</v>
      </c>
      <c r="T11" s="19">
        <f t="shared" si="5"/>
        <v>1.9</v>
      </c>
      <c r="U11" s="19">
        <f t="shared" si="6"/>
        <v>62.4</v>
      </c>
      <c r="W11" s="19">
        <f t="shared" si="7"/>
        <v>-1.9</v>
      </c>
      <c r="X11" s="19">
        <f t="shared" si="8"/>
        <v>62.4</v>
      </c>
      <c r="Y11" s="7">
        <f t="shared" si="9"/>
        <v>1</v>
      </c>
      <c r="Z11" s="7">
        <f t="shared" si="10"/>
        <v>0</v>
      </c>
      <c r="AA11" s="7">
        <f t="shared" si="11"/>
        <v>1</v>
      </c>
      <c r="AB11" s="7">
        <f t="shared" si="12"/>
        <v>1</v>
      </c>
      <c r="AC11" s="19">
        <f t="shared" si="13"/>
        <v>0</v>
      </c>
      <c r="AD11" s="7"/>
      <c r="AE11" s="19">
        <f t="shared" si="14"/>
        <v>0</v>
      </c>
      <c r="AF11" s="19">
        <f t="shared" si="15"/>
        <v>20</v>
      </c>
      <c r="AG11" s="19">
        <f t="shared" si="16"/>
        <v>60</v>
      </c>
      <c r="AH11" s="7">
        <f t="shared" si="17"/>
        <v>1</v>
      </c>
      <c r="AI11" s="19">
        <f t="shared" si="18"/>
        <v>0</v>
      </c>
      <c r="AJ11" s="19">
        <f t="shared" si="19"/>
        <v>0</v>
      </c>
      <c r="AK11" s="19">
        <f t="shared" si="20"/>
        <v>0</v>
      </c>
      <c r="AL11" s="19">
        <f t="shared" si="21"/>
        <v>20</v>
      </c>
      <c r="AM11" s="19">
        <f t="shared" si="22"/>
        <v>60</v>
      </c>
      <c r="AN11" s="20">
        <f t="shared" si="23"/>
        <v>1</v>
      </c>
      <c r="AP11" s="12">
        <f t="shared" si="28"/>
        <v>158.4</v>
      </c>
      <c r="AQ11" s="12">
        <f t="shared" si="24"/>
        <v>7</v>
      </c>
      <c r="AR11" s="12">
        <f t="shared" si="25"/>
        <v>140</v>
      </c>
      <c r="AS11" s="12">
        <f t="shared" si="26"/>
        <v>5420</v>
      </c>
      <c r="AT11" s="12">
        <f>MAX(AS$4:AS11)</f>
        <v>5420</v>
      </c>
      <c r="AU11" s="8">
        <f t="shared" si="27"/>
        <v>0</v>
      </c>
      <c r="AX11" s="24"/>
    </row>
    <row r="12" spans="1:50" x14ac:dyDescent="0.3">
      <c r="A12" s="1">
        <v>42640</v>
      </c>
      <c r="B12" s="1">
        <v>42642</v>
      </c>
      <c r="C12" s="1" t="s">
        <v>44</v>
      </c>
      <c r="D12" s="3">
        <v>725</v>
      </c>
      <c r="E12" s="3">
        <v>-200</v>
      </c>
      <c r="F12" s="3">
        <f t="shared" si="0"/>
        <v>525</v>
      </c>
      <c r="G12" s="20">
        <f t="shared" si="1"/>
        <v>2</v>
      </c>
      <c r="H12" s="3" t="s">
        <v>38</v>
      </c>
      <c r="I12" s="20">
        <v>1</v>
      </c>
      <c r="J12" s="20">
        <v>10</v>
      </c>
      <c r="L12" s="20">
        <f t="shared" si="2"/>
        <v>1</v>
      </c>
      <c r="M12" s="20" t="s">
        <v>20</v>
      </c>
      <c r="N12" s="20">
        <v>7</v>
      </c>
      <c r="O12" s="20">
        <v>101420</v>
      </c>
      <c r="P12" s="20">
        <f t="shared" si="3"/>
        <v>101420</v>
      </c>
      <c r="Q12" s="20">
        <f t="shared" si="4"/>
        <v>101420</v>
      </c>
      <c r="R12" s="20">
        <v>101834</v>
      </c>
      <c r="S12" s="20">
        <v>100831</v>
      </c>
      <c r="T12" s="19">
        <f t="shared" si="5"/>
        <v>42.1</v>
      </c>
      <c r="U12" s="19">
        <f t="shared" si="6"/>
        <v>58.2</v>
      </c>
      <c r="W12" s="19">
        <f t="shared" si="7"/>
        <v>-42.1</v>
      </c>
      <c r="X12" s="19">
        <f t="shared" si="8"/>
        <v>58.2</v>
      </c>
      <c r="Y12" s="7">
        <f t="shared" si="9"/>
        <v>0</v>
      </c>
      <c r="Z12" s="7">
        <f t="shared" si="10"/>
        <v>1</v>
      </c>
      <c r="AA12" s="7">
        <f t="shared" si="11"/>
        <v>1</v>
      </c>
      <c r="AB12" s="7">
        <f t="shared" si="12"/>
        <v>0</v>
      </c>
      <c r="AC12" s="19">
        <f t="shared" si="13"/>
        <v>-20</v>
      </c>
      <c r="AD12" s="7"/>
      <c r="AE12" s="19">
        <f t="shared" si="14"/>
        <v>-20</v>
      </c>
      <c r="AF12" s="19">
        <f t="shared" si="15"/>
        <v>-20</v>
      </c>
      <c r="AG12" s="19">
        <f t="shared" si="16"/>
        <v>40</v>
      </c>
      <c r="AH12" s="7">
        <f t="shared" si="17"/>
        <v>0</v>
      </c>
      <c r="AI12" s="19">
        <f t="shared" si="18"/>
        <v>-20</v>
      </c>
      <c r="AJ12" s="19">
        <f t="shared" si="19"/>
        <v>0</v>
      </c>
      <c r="AK12" s="19">
        <f t="shared" si="20"/>
        <v>0</v>
      </c>
      <c r="AL12" s="19">
        <f t="shared" si="21"/>
        <v>0</v>
      </c>
      <c r="AM12" s="19">
        <f t="shared" si="22"/>
        <v>60</v>
      </c>
      <c r="AN12" s="20">
        <f t="shared" si="23"/>
        <v>0</v>
      </c>
      <c r="AP12" s="12">
        <f t="shared" si="28"/>
        <v>158.4</v>
      </c>
      <c r="AQ12" s="12">
        <f t="shared" si="24"/>
        <v>7</v>
      </c>
      <c r="AR12" s="12">
        <f t="shared" si="25"/>
        <v>0</v>
      </c>
      <c r="AS12" s="12">
        <f t="shared" si="26"/>
        <v>5420</v>
      </c>
      <c r="AT12" s="12">
        <f>MAX(AS$4:AS12)</f>
        <v>5420</v>
      </c>
      <c r="AU12" s="8">
        <f t="shared" si="27"/>
        <v>0</v>
      </c>
      <c r="AX12" s="24"/>
    </row>
    <row r="13" spans="1:50" x14ac:dyDescent="0.3">
      <c r="A13" s="1">
        <v>42642</v>
      </c>
      <c r="B13" s="1">
        <v>42642</v>
      </c>
      <c r="C13" s="1" t="s">
        <v>44</v>
      </c>
      <c r="D13" s="3">
        <v>1235</v>
      </c>
      <c r="E13" s="3">
        <v>-200</v>
      </c>
      <c r="F13" s="3">
        <f t="shared" si="0"/>
        <v>1035</v>
      </c>
      <c r="G13" s="20">
        <f t="shared" si="1"/>
        <v>0</v>
      </c>
      <c r="H13" s="3" t="s">
        <v>43</v>
      </c>
      <c r="L13" s="20">
        <f t="shared" si="2"/>
        <v>1</v>
      </c>
      <c r="M13" s="20" t="s">
        <v>20</v>
      </c>
      <c r="N13" s="20">
        <v>10</v>
      </c>
      <c r="O13" s="20">
        <v>131130</v>
      </c>
      <c r="P13" s="20">
        <f t="shared" si="3"/>
        <v>131130</v>
      </c>
      <c r="Q13" s="20">
        <f t="shared" si="4"/>
        <v>131130</v>
      </c>
      <c r="R13" s="20">
        <v>131104</v>
      </c>
      <c r="S13" s="20">
        <v>130572</v>
      </c>
      <c r="T13" s="19">
        <f t="shared" si="5"/>
        <v>-1.6</v>
      </c>
      <c r="U13" s="19">
        <f t="shared" si="6"/>
        <v>54.8</v>
      </c>
      <c r="W13" s="19">
        <f t="shared" si="7"/>
        <v>1.6</v>
      </c>
      <c r="X13" s="19">
        <f t="shared" si="8"/>
        <v>54.8</v>
      </c>
      <c r="Y13" s="7">
        <f t="shared" si="9"/>
        <v>0</v>
      </c>
      <c r="Z13" s="7">
        <f t="shared" si="10"/>
        <v>0</v>
      </c>
      <c r="AA13" s="7">
        <f t="shared" si="11"/>
        <v>0</v>
      </c>
      <c r="AB13" s="7">
        <f t="shared" si="12"/>
        <v>0</v>
      </c>
      <c r="AC13" s="19">
        <f t="shared" si="13"/>
        <v>0</v>
      </c>
      <c r="AD13" s="7"/>
      <c r="AE13" s="19">
        <f t="shared" si="14"/>
        <v>0</v>
      </c>
      <c r="AF13" s="19">
        <f t="shared" si="15"/>
        <v>0</v>
      </c>
      <c r="AG13" s="19">
        <f t="shared" si="16"/>
        <v>40</v>
      </c>
      <c r="AH13" s="7">
        <f t="shared" si="17"/>
        <v>0</v>
      </c>
      <c r="AI13" s="19">
        <f t="shared" si="18"/>
        <v>0</v>
      </c>
      <c r="AJ13" s="19">
        <f t="shared" si="19"/>
        <v>0</v>
      </c>
      <c r="AK13" s="19">
        <f t="shared" si="20"/>
        <v>0</v>
      </c>
      <c r="AL13" s="19">
        <f t="shared" si="21"/>
        <v>0</v>
      </c>
      <c r="AM13" s="19">
        <f t="shared" si="22"/>
        <v>60</v>
      </c>
      <c r="AN13" s="20">
        <f t="shared" si="23"/>
        <v>0</v>
      </c>
      <c r="AP13" s="12">
        <f t="shared" si="28"/>
        <v>158.4</v>
      </c>
      <c r="AQ13" s="12">
        <f t="shared" si="24"/>
        <v>7</v>
      </c>
      <c r="AR13" s="12">
        <f t="shared" si="25"/>
        <v>0</v>
      </c>
      <c r="AS13" s="12">
        <f t="shared" si="26"/>
        <v>5420</v>
      </c>
      <c r="AT13" s="12">
        <f>MAX(AS$4:AS13)</f>
        <v>5420</v>
      </c>
      <c r="AU13" s="8">
        <f t="shared" si="27"/>
        <v>0</v>
      </c>
      <c r="AW13" s="24"/>
      <c r="AX13" s="24"/>
    </row>
    <row r="14" spans="1:50" x14ac:dyDescent="0.3">
      <c r="A14" s="1">
        <v>42642</v>
      </c>
      <c r="B14" s="1">
        <v>42642</v>
      </c>
      <c r="C14" s="1" t="s">
        <v>44</v>
      </c>
      <c r="D14" s="3">
        <v>1235</v>
      </c>
      <c r="E14" s="3">
        <v>-200</v>
      </c>
      <c r="F14" s="3">
        <f t="shared" si="0"/>
        <v>1035</v>
      </c>
      <c r="G14" s="20">
        <f t="shared" si="1"/>
        <v>0</v>
      </c>
      <c r="H14" s="3" t="s">
        <v>38</v>
      </c>
      <c r="L14" s="20">
        <f t="shared" si="2"/>
        <v>1</v>
      </c>
      <c r="M14" s="20" t="s">
        <v>21</v>
      </c>
      <c r="N14" s="20">
        <v>7</v>
      </c>
      <c r="O14" s="20">
        <v>101350</v>
      </c>
      <c r="P14" s="20">
        <f t="shared" si="3"/>
        <v>101357</v>
      </c>
      <c r="Q14" s="20">
        <f t="shared" si="4"/>
        <v>101357</v>
      </c>
      <c r="R14" s="20">
        <v>101344</v>
      </c>
      <c r="S14" s="20">
        <v>101834</v>
      </c>
      <c r="T14" s="19">
        <f t="shared" si="5"/>
        <v>2</v>
      </c>
      <c r="U14" s="19">
        <f t="shared" si="6"/>
        <v>47.7</v>
      </c>
      <c r="W14" s="19">
        <f t="shared" si="7"/>
        <v>-2</v>
      </c>
      <c r="X14" s="19">
        <f t="shared" si="8"/>
        <v>47.7</v>
      </c>
      <c r="Y14" s="7">
        <f t="shared" si="9"/>
        <v>1</v>
      </c>
      <c r="Z14" s="7">
        <f t="shared" si="10"/>
        <v>0</v>
      </c>
      <c r="AA14" s="7">
        <f t="shared" si="11"/>
        <v>1</v>
      </c>
      <c r="AB14" s="7">
        <f t="shared" si="12"/>
        <v>1</v>
      </c>
      <c r="AC14" s="19">
        <f t="shared" si="13"/>
        <v>0</v>
      </c>
      <c r="AD14" s="7"/>
      <c r="AE14" s="19">
        <f t="shared" si="14"/>
        <v>0</v>
      </c>
      <c r="AF14" s="19">
        <f t="shared" si="15"/>
        <v>20</v>
      </c>
      <c r="AG14" s="19">
        <f t="shared" si="16"/>
        <v>60</v>
      </c>
      <c r="AH14" s="7">
        <f t="shared" si="17"/>
        <v>1</v>
      </c>
      <c r="AI14" s="19">
        <f t="shared" si="18"/>
        <v>0</v>
      </c>
      <c r="AJ14" s="19">
        <f t="shared" si="19"/>
        <v>0</v>
      </c>
      <c r="AK14" s="19">
        <f t="shared" si="20"/>
        <v>0</v>
      </c>
      <c r="AL14" s="19">
        <f t="shared" si="21"/>
        <v>20</v>
      </c>
      <c r="AM14" s="19">
        <f t="shared" si="22"/>
        <v>80</v>
      </c>
      <c r="AN14" s="20">
        <f t="shared" si="23"/>
        <v>1</v>
      </c>
      <c r="AP14" s="12">
        <f t="shared" si="28"/>
        <v>158.4</v>
      </c>
      <c r="AQ14" s="12">
        <f t="shared" si="24"/>
        <v>7</v>
      </c>
      <c r="AR14" s="12">
        <f t="shared" si="25"/>
        <v>140</v>
      </c>
      <c r="AS14" s="12">
        <f t="shared" si="26"/>
        <v>5560</v>
      </c>
      <c r="AT14" s="12">
        <f>MAX(AS$4:AS14)</f>
        <v>5560</v>
      </c>
      <c r="AU14" s="8">
        <f t="shared" si="27"/>
        <v>0</v>
      </c>
      <c r="AW14" s="24"/>
      <c r="AX14" s="24"/>
    </row>
    <row r="15" spans="1:50" x14ac:dyDescent="0.3">
      <c r="A15" s="1">
        <v>42642</v>
      </c>
      <c r="B15" s="1">
        <v>42642</v>
      </c>
      <c r="C15" s="1" t="s">
        <v>44</v>
      </c>
      <c r="D15" s="3">
        <v>1345</v>
      </c>
      <c r="E15" s="3">
        <v>-200</v>
      </c>
      <c r="F15" s="3">
        <f t="shared" si="0"/>
        <v>1145</v>
      </c>
      <c r="G15" s="20">
        <f t="shared" si="1"/>
        <v>0</v>
      </c>
      <c r="H15" s="3" t="s">
        <v>37</v>
      </c>
      <c r="I15" s="20">
        <v>1</v>
      </c>
      <c r="J15" s="20">
        <v>19</v>
      </c>
      <c r="L15" s="20">
        <f t="shared" si="2"/>
        <v>1</v>
      </c>
      <c r="M15" s="20" t="s">
        <v>21</v>
      </c>
      <c r="N15" s="20">
        <v>8</v>
      </c>
      <c r="O15" s="20">
        <v>76560</v>
      </c>
      <c r="P15" s="20">
        <f t="shared" si="3"/>
        <v>76568</v>
      </c>
      <c r="Q15" s="20">
        <f t="shared" si="4"/>
        <v>76568</v>
      </c>
      <c r="R15" s="20">
        <v>76524</v>
      </c>
      <c r="S15" s="20">
        <v>76881</v>
      </c>
      <c r="T15" s="19">
        <f t="shared" si="5"/>
        <v>5.2</v>
      </c>
      <c r="U15" s="19">
        <f t="shared" si="6"/>
        <v>31.3</v>
      </c>
      <c r="W15" s="19">
        <f t="shared" si="7"/>
        <v>-5.2</v>
      </c>
      <c r="X15" s="19">
        <f t="shared" si="8"/>
        <v>31.3</v>
      </c>
      <c r="Y15" s="7">
        <f t="shared" si="9"/>
        <v>1</v>
      </c>
      <c r="Z15" s="7">
        <f t="shared" si="10"/>
        <v>0</v>
      </c>
      <c r="AA15" s="7">
        <f t="shared" si="11"/>
        <v>1</v>
      </c>
      <c r="AB15" s="7">
        <f t="shared" si="12"/>
        <v>0</v>
      </c>
      <c r="AC15" s="19">
        <f t="shared" si="13"/>
        <v>0</v>
      </c>
      <c r="AD15" s="7"/>
      <c r="AE15" s="19">
        <f t="shared" si="14"/>
        <v>0</v>
      </c>
      <c r="AF15" s="19">
        <f t="shared" si="15"/>
        <v>20</v>
      </c>
      <c r="AG15" s="19">
        <f t="shared" si="16"/>
        <v>80</v>
      </c>
      <c r="AH15" s="7">
        <f t="shared" si="17"/>
        <v>1</v>
      </c>
      <c r="AI15" s="19">
        <f t="shared" si="18"/>
        <v>20</v>
      </c>
      <c r="AJ15" s="19">
        <f t="shared" si="19"/>
        <v>0</v>
      </c>
      <c r="AK15" s="19">
        <f t="shared" si="20"/>
        <v>0</v>
      </c>
      <c r="AL15" s="19">
        <f t="shared" si="21"/>
        <v>0</v>
      </c>
      <c r="AM15" s="19">
        <f t="shared" si="22"/>
        <v>80</v>
      </c>
      <c r="AN15" s="20">
        <f t="shared" si="23"/>
        <v>0</v>
      </c>
      <c r="AP15" s="12">
        <f t="shared" si="28"/>
        <v>158.4</v>
      </c>
      <c r="AQ15" s="12">
        <f t="shared" si="24"/>
        <v>7</v>
      </c>
      <c r="AR15" s="12">
        <f t="shared" si="25"/>
        <v>0</v>
      </c>
      <c r="AS15" s="12">
        <f t="shared" si="26"/>
        <v>5560</v>
      </c>
      <c r="AT15" s="12">
        <f>MAX(AS$4:AS15)</f>
        <v>5560</v>
      </c>
      <c r="AU15" s="8">
        <f t="shared" si="27"/>
        <v>0</v>
      </c>
      <c r="AW15" s="24"/>
      <c r="AX15" s="24"/>
    </row>
    <row r="16" spans="1:50" x14ac:dyDescent="0.3">
      <c r="A16" s="1">
        <v>42642</v>
      </c>
      <c r="B16" s="1">
        <v>42642</v>
      </c>
      <c r="C16" s="1" t="s">
        <v>45</v>
      </c>
      <c r="D16" s="3">
        <v>1545</v>
      </c>
      <c r="E16" s="3">
        <v>100</v>
      </c>
      <c r="F16" s="3">
        <f t="shared" si="0"/>
        <v>1645</v>
      </c>
      <c r="G16" s="20">
        <f t="shared" si="1"/>
        <v>0</v>
      </c>
      <c r="H16" s="3" t="s">
        <v>17</v>
      </c>
      <c r="L16" s="20">
        <f t="shared" si="2"/>
        <v>1</v>
      </c>
      <c r="M16" s="20" t="s">
        <v>20</v>
      </c>
      <c r="N16" s="20">
        <v>7</v>
      </c>
      <c r="O16" s="20">
        <v>112460</v>
      </c>
      <c r="P16" s="20">
        <f t="shared" si="3"/>
        <v>112460</v>
      </c>
      <c r="Q16" s="20">
        <f t="shared" si="4"/>
        <v>112460</v>
      </c>
      <c r="R16" s="20">
        <v>112491</v>
      </c>
      <c r="S16" s="20">
        <v>111528</v>
      </c>
      <c r="T16" s="19">
        <f t="shared" si="5"/>
        <v>3.8</v>
      </c>
      <c r="U16" s="19">
        <f t="shared" si="6"/>
        <v>92.5</v>
      </c>
      <c r="W16" s="19">
        <f t="shared" si="7"/>
        <v>-3.8</v>
      </c>
      <c r="X16" s="19">
        <f t="shared" si="8"/>
        <v>92.5</v>
      </c>
      <c r="Y16" s="7">
        <f t="shared" si="9"/>
        <v>0</v>
      </c>
      <c r="Z16" s="7">
        <f t="shared" si="10"/>
        <v>1</v>
      </c>
      <c r="AA16" s="7">
        <f t="shared" si="11"/>
        <v>1</v>
      </c>
      <c r="AB16" s="7">
        <f t="shared" si="12"/>
        <v>1</v>
      </c>
      <c r="AC16" s="19">
        <f t="shared" si="13"/>
        <v>0</v>
      </c>
      <c r="AD16" s="7"/>
      <c r="AE16" s="19">
        <f t="shared" si="14"/>
        <v>0</v>
      </c>
      <c r="AF16" s="19">
        <f t="shared" si="15"/>
        <v>20</v>
      </c>
      <c r="AG16" s="19">
        <f t="shared" si="16"/>
        <v>100</v>
      </c>
      <c r="AH16" s="7">
        <f t="shared" si="17"/>
        <v>1</v>
      </c>
      <c r="AI16" s="19">
        <f t="shared" si="18"/>
        <v>0</v>
      </c>
      <c r="AJ16" s="19">
        <f t="shared" si="19"/>
        <v>0</v>
      </c>
      <c r="AK16" s="19">
        <f t="shared" si="20"/>
        <v>0</v>
      </c>
      <c r="AL16" s="19">
        <f t="shared" si="21"/>
        <v>20</v>
      </c>
      <c r="AM16" s="19">
        <f t="shared" si="22"/>
        <v>100</v>
      </c>
      <c r="AN16" s="20">
        <f t="shared" si="23"/>
        <v>1</v>
      </c>
      <c r="AP16" s="12">
        <f t="shared" si="28"/>
        <v>158.4</v>
      </c>
      <c r="AQ16" s="12">
        <f t="shared" si="24"/>
        <v>7</v>
      </c>
      <c r="AR16" s="12">
        <f t="shared" si="25"/>
        <v>140</v>
      </c>
      <c r="AS16" s="12">
        <f t="shared" si="26"/>
        <v>5700</v>
      </c>
      <c r="AT16" s="12">
        <f>MAX(AS$4:AS16)</f>
        <v>5700</v>
      </c>
      <c r="AU16" s="8">
        <f t="shared" si="27"/>
        <v>0</v>
      </c>
      <c r="AX16" s="24"/>
    </row>
    <row r="17" spans="1:50" x14ac:dyDescent="0.3">
      <c r="A17" s="1">
        <v>42642</v>
      </c>
      <c r="B17" s="1">
        <v>42642</v>
      </c>
      <c r="C17" s="1" t="s">
        <v>44</v>
      </c>
      <c r="D17" s="3">
        <v>1915</v>
      </c>
      <c r="E17" s="3">
        <v>-200</v>
      </c>
      <c r="F17" s="3">
        <f t="shared" si="0"/>
        <v>1715</v>
      </c>
      <c r="G17" s="20">
        <f t="shared" si="1"/>
        <v>0</v>
      </c>
      <c r="H17" s="3" t="s">
        <v>37</v>
      </c>
      <c r="L17" s="20">
        <f t="shared" si="2"/>
        <v>1</v>
      </c>
      <c r="M17" s="20" t="s">
        <v>20</v>
      </c>
      <c r="N17" s="20">
        <v>8</v>
      </c>
      <c r="O17" s="20">
        <v>76860</v>
      </c>
      <c r="P17" s="20">
        <f t="shared" si="3"/>
        <v>76860</v>
      </c>
      <c r="Q17" s="20">
        <f t="shared" si="4"/>
        <v>76860</v>
      </c>
      <c r="R17" s="20">
        <v>76881</v>
      </c>
      <c r="S17" s="20">
        <v>75897</v>
      </c>
      <c r="T17" s="19">
        <f t="shared" si="5"/>
        <v>2.9</v>
      </c>
      <c r="U17" s="19">
        <f t="shared" si="6"/>
        <v>95.5</v>
      </c>
      <c r="W17" s="19">
        <f t="shared" si="7"/>
        <v>-2.9</v>
      </c>
      <c r="X17" s="19">
        <f t="shared" si="8"/>
        <v>95.5</v>
      </c>
      <c r="Y17" s="7">
        <f t="shared" si="9"/>
        <v>0</v>
      </c>
      <c r="Z17" s="7">
        <f t="shared" si="10"/>
        <v>1</v>
      </c>
      <c r="AA17" s="7">
        <f t="shared" si="11"/>
        <v>1</v>
      </c>
      <c r="AB17" s="7">
        <f t="shared" si="12"/>
        <v>1</v>
      </c>
      <c r="AC17" s="19">
        <f t="shared" si="13"/>
        <v>0</v>
      </c>
      <c r="AD17" s="7"/>
      <c r="AE17" s="19">
        <f t="shared" si="14"/>
        <v>0</v>
      </c>
      <c r="AF17" s="19">
        <f t="shared" si="15"/>
        <v>20</v>
      </c>
      <c r="AG17" s="19">
        <f t="shared" si="16"/>
        <v>120</v>
      </c>
      <c r="AH17" s="7">
        <f t="shared" si="17"/>
        <v>1</v>
      </c>
      <c r="AI17" s="19">
        <f t="shared" si="18"/>
        <v>0</v>
      </c>
      <c r="AJ17" s="19">
        <f t="shared" si="19"/>
        <v>0</v>
      </c>
      <c r="AK17" s="19">
        <f t="shared" si="20"/>
        <v>0</v>
      </c>
      <c r="AL17" s="19">
        <f t="shared" si="21"/>
        <v>20</v>
      </c>
      <c r="AM17" s="19">
        <f t="shared" si="22"/>
        <v>120</v>
      </c>
      <c r="AN17" s="20">
        <f t="shared" si="23"/>
        <v>1</v>
      </c>
      <c r="AP17" s="12">
        <f t="shared" si="28"/>
        <v>158.4</v>
      </c>
      <c r="AQ17" s="12">
        <f t="shared" si="24"/>
        <v>7</v>
      </c>
      <c r="AR17" s="12">
        <f t="shared" si="25"/>
        <v>140</v>
      </c>
      <c r="AS17" s="12">
        <f t="shared" si="26"/>
        <v>5840</v>
      </c>
      <c r="AT17" s="12">
        <f>MAX(AS$4:AS17)</f>
        <v>5840</v>
      </c>
      <c r="AU17" s="8">
        <f t="shared" si="27"/>
        <v>0</v>
      </c>
      <c r="AX17" s="24"/>
    </row>
    <row r="18" spans="1:50" x14ac:dyDescent="0.3">
      <c r="A18" s="1">
        <v>42642</v>
      </c>
      <c r="B18" s="1">
        <v>42643</v>
      </c>
      <c r="C18" s="1" t="s">
        <v>44</v>
      </c>
      <c r="D18" s="3">
        <v>925</v>
      </c>
      <c r="E18" s="3">
        <v>-200</v>
      </c>
      <c r="F18" s="3">
        <f t="shared" si="0"/>
        <v>725</v>
      </c>
      <c r="G18" s="20">
        <f t="shared" si="1"/>
        <v>1</v>
      </c>
      <c r="H18" s="3" t="s">
        <v>38</v>
      </c>
      <c r="L18" s="20">
        <f t="shared" si="2"/>
        <v>1</v>
      </c>
      <c r="M18" s="20" t="s">
        <v>21</v>
      </c>
      <c r="N18" s="20">
        <v>7</v>
      </c>
      <c r="O18" s="20">
        <v>100750</v>
      </c>
      <c r="P18" s="20">
        <f t="shared" si="3"/>
        <v>100757</v>
      </c>
      <c r="Q18" s="20">
        <f t="shared" si="4"/>
        <v>100757</v>
      </c>
      <c r="R18" s="20">
        <v>100739</v>
      </c>
      <c r="S18" s="20">
        <v>101374</v>
      </c>
      <c r="T18" s="19">
        <f t="shared" si="5"/>
        <v>2.5</v>
      </c>
      <c r="U18" s="19">
        <f t="shared" si="6"/>
        <v>61.7</v>
      </c>
      <c r="W18" s="19">
        <f t="shared" si="7"/>
        <v>-2.5</v>
      </c>
      <c r="X18" s="19">
        <f t="shared" si="8"/>
        <v>61.7</v>
      </c>
      <c r="Y18" s="7">
        <f t="shared" si="9"/>
        <v>1</v>
      </c>
      <c r="Z18" s="7">
        <f t="shared" si="10"/>
        <v>0</v>
      </c>
      <c r="AA18" s="7">
        <f t="shared" si="11"/>
        <v>1</v>
      </c>
      <c r="AB18" s="7">
        <f t="shared" si="12"/>
        <v>1</v>
      </c>
      <c r="AC18" s="19">
        <f t="shared" si="13"/>
        <v>0</v>
      </c>
      <c r="AD18" s="7"/>
      <c r="AE18" s="19">
        <f t="shared" si="14"/>
        <v>0</v>
      </c>
      <c r="AF18" s="19">
        <f t="shared" si="15"/>
        <v>20</v>
      </c>
      <c r="AG18" s="19">
        <f t="shared" si="16"/>
        <v>140</v>
      </c>
      <c r="AH18" s="7">
        <f t="shared" si="17"/>
        <v>1</v>
      </c>
      <c r="AI18" s="19">
        <f t="shared" si="18"/>
        <v>0</v>
      </c>
      <c r="AJ18" s="19">
        <f t="shared" si="19"/>
        <v>0</v>
      </c>
      <c r="AK18" s="19">
        <f t="shared" si="20"/>
        <v>0</v>
      </c>
      <c r="AL18" s="19">
        <f t="shared" si="21"/>
        <v>20</v>
      </c>
      <c r="AM18" s="19">
        <f t="shared" si="22"/>
        <v>140</v>
      </c>
      <c r="AN18" s="20">
        <f t="shared" si="23"/>
        <v>1</v>
      </c>
      <c r="AP18" s="12">
        <f t="shared" si="28"/>
        <v>175.2</v>
      </c>
      <c r="AQ18" s="12">
        <f t="shared" si="24"/>
        <v>8</v>
      </c>
      <c r="AR18" s="12">
        <f t="shared" si="25"/>
        <v>160</v>
      </c>
      <c r="AS18" s="12">
        <f t="shared" si="26"/>
        <v>6000</v>
      </c>
      <c r="AT18" s="12">
        <f>MAX(AS$4:AS18)</f>
        <v>6000</v>
      </c>
      <c r="AU18" s="8">
        <f t="shared" si="27"/>
        <v>0</v>
      </c>
      <c r="AX18" s="24"/>
    </row>
    <row r="19" spans="1:50" x14ac:dyDescent="0.3">
      <c r="A19" s="1">
        <v>42642</v>
      </c>
      <c r="B19" s="1">
        <v>42643</v>
      </c>
      <c r="C19" s="1" t="s">
        <v>44</v>
      </c>
      <c r="D19" s="3">
        <v>1015</v>
      </c>
      <c r="E19" s="3">
        <v>-200</v>
      </c>
      <c r="F19" s="3">
        <f t="shared" si="0"/>
        <v>815</v>
      </c>
      <c r="G19" s="20">
        <f t="shared" si="1"/>
        <v>1</v>
      </c>
      <c r="H19" s="3" t="s">
        <v>37</v>
      </c>
      <c r="L19" s="20">
        <f t="shared" si="2"/>
        <v>1</v>
      </c>
      <c r="M19" s="20" t="s">
        <v>21</v>
      </c>
      <c r="N19" s="20">
        <v>8</v>
      </c>
      <c r="O19" s="20">
        <v>75970</v>
      </c>
      <c r="P19" s="20">
        <f t="shared" si="3"/>
        <v>75978</v>
      </c>
      <c r="Q19" s="20">
        <f t="shared" si="4"/>
        <v>75978</v>
      </c>
      <c r="R19" s="20">
        <v>75891</v>
      </c>
      <c r="S19" s="20">
        <v>76707</v>
      </c>
      <c r="T19" s="19">
        <f t="shared" si="5"/>
        <v>9.5</v>
      </c>
      <c r="U19" s="19">
        <f t="shared" si="6"/>
        <v>72.900000000000006</v>
      </c>
      <c r="W19" s="19">
        <f t="shared" si="7"/>
        <v>-9.5</v>
      </c>
      <c r="X19" s="19">
        <f t="shared" si="8"/>
        <v>72.900000000000006</v>
      </c>
      <c r="Y19" s="7">
        <f t="shared" si="9"/>
        <v>1</v>
      </c>
      <c r="Z19" s="7">
        <f t="shared" si="10"/>
        <v>0</v>
      </c>
      <c r="AA19" s="7">
        <f t="shared" si="11"/>
        <v>1</v>
      </c>
      <c r="AB19" s="7">
        <f t="shared" si="12"/>
        <v>1</v>
      </c>
      <c r="AC19" s="19">
        <f t="shared" si="13"/>
        <v>0</v>
      </c>
      <c r="AD19" s="7"/>
      <c r="AE19" s="19">
        <f t="shared" si="14"/>
        <v>0</v>
      </c>
      <c r="AF19" s="19">
        <f t="shared" si="15"/>
        <v>20</v>
      </c>
      <c r="AG19" s="19">
        <f t="shared" si="16"/>
        <v>160</v>
      </c>
      <c r="AH19" s="7">
        <f t="shared" si="17"/>
        <v>1</v>
      </c>
      <c r="AI19" s="19">
        <f t="shared" si="18"/>
        <v>0</v>
      </c>
      <c r="AJ19" s="19">
        <f t="shared" si="19"/>
        <v>0</v>
      </c>
      <c r="AK19" s="19">
        <f t="shared" si="20"/>
        <v>0</v>
      </c>
      <c r="AL19" s="19">
        <f t="shared" si="21"/>
        <v>20</v>
      </c>
      <c r="AM19" s="19">
        <f t="shared" si="22"/>
        <v>160</v>
      </c>
      <c r="AN19" s="20">
        <f t="shared" si="23"/>
        <v>1</v>
      </c>
      <c r="AP19" s="12">
        <f t="shared" si="28"/>
        <v>175.2</v>
      </c>
      <c r="AQ19" s="12">
        <f t="shared" si="24"/>
        <v>8</v>
      </c>
      <c r="AR19" s="12">
        <f t="shared" si="25"/>
        <v>160</v>
      </c>
      <c r="AS19" s="12">
        <f t="shared" si="26"/>
        <v>6160</v>
      </c>
      <c r="AT19" s="12">
        <f>MAX(AS$4:AS19)</f>
        <v>6160</v>
      </c>
      <c r="AU19" s="8">
        <f t="shared" si="27"/>
        <v>0</v>
      </c>
      <c r="AW19" s="24"/>
      <c r="AX19" s="24"/>
    </row>
    <row r="20" spans="1:50" x14ac:dyDescent="0.3">
      <c r="A20" s="1">
        <v>42643</v>
      </c>
      <c r="B20" s="1">
        <v>42643</v>
      </c>
      <c r="C20" s="1" t="s">
        <v>45</v>
      </c>
      <c r="D20" s="3">
        <v>1155</v>
      </c>
      <c r="E20" s="3">
        <v>100</v>
      </c>
      <c r="F20" s="3">
        <f t="shared" si="0"/>
        <v>1255</v>
      </c>
      <c r="G20" s="20">
        <f t="shared" si="1"/>
        <v>0</v>
      </c>
      <c r="H20" s="3" t="s">
        <v>17</v>
      </c>
      <c r="L20" s="20">
        <f t="shared" si="2"/>
        <v>1</v>
      </c>
      <c r="M20" s="20" t="s">
        <v>21</v>
      </c>
      <c r="N20" s="20">
        <v>7</v>
      </c>
      <c r="O20" s="20">
        <v>111610</v>
      </c>
      <c r="P20" s="20">
        <f t="shared" si="3"/>
        <v>111617</v>
      </c>
      <c r="Q20" s="20">
        <f t="shared" si="4"/>
        <v>111617</v>
      </c>
      <c r="R20" s="20">
        <v>111528</v>
      </c>
      <c r="S20" s="20">
        <v>112502</v>
      </c>
      <c r="T20" s="19">
        <f t="shared" si="5"/>
        <v>9.6</v>
      </c>
      <c r="U20" s="19">
        <f t="shared" si="6"/>
        <v>88.5</v>
      </c>
      <c r="W20" s="19">
        <f t="shared" si="7"/>
        <v>-9.6</v>
      </c>
      <c r="X20" s="19">
        <f t="shared" si="8"/>
        <v>88.5</v>
      </c>
      <c r="Y20" s="7">
        <f t="shared" si="9"/>
        <v>1</v>
      </c>
      <c r="Z20" s="7">
        <f t="shared" si="10"/>
        <v>0</v>
      </c>
      <c r="AA20" s="7">
        <f t="shared" si="11"/>
        <v>1</v>
      </c>
      <c r="AB20" s="7">
        <f t="shared" si="12"/>
        <v>1</v>
      </c>
      <c r="AC20" s="19">
        <f t="shared" si="13"/>
        <v>0</v>
      </c>
      <c r="AD20" s="7"/>
      <c r="AE20" s="19">
        <f t="shared" si="14"/>
        <v>0</v>
      </c>
      <c r="AF20" s="19">
        <f t="shared" si="15"/>
        <v>20</v>
      </c>
      <c r="AG20" s="19">
        <f t="shared" si="16"/>
        <v>180</v>
      </c>
      <c r="AH20" s="7">
        <f t="shared" si="17"/>
        <v>1</v>
      </c>
      <c r="AI20" s="19">
        <f t="shared" si="18"/>
        <v>0</v>
      </c>
      <c r="AJ20" s="19">
        <f t="shared" si="19"/>
        <v>0</v>
      </c>
      <c r="AK20" s="19">
        <f t="shared" si="20"/>
        <v>0</v>
      </c>
      <c r="AL20" s="19">
        <f t="shared" si="21"/>
        <v>20</v>
      </c>
      <c r="AM20" s="19">
        <f t="shared" si="22"/>
        <v>180</v>
      </c>
      <c r="AN20" s="20">
        <f t="shared" si="23"/>
        <v>1</v>
      </c>
      <c r="AP20" s="12">
        <f t="shared" si="28"/>
        <v>175.2</v>
      </c>
      <c r="AQ20" s="12">
        <f t="shared" si="24"/>
        <v>8</v>
      </c>
      <c r="AR20" s="12">
        <f t="shared" si="25"/>
        <v>160</v>
      </c>
      <c r="AS20" s="12">
        <f t="shared" si="26"/>
        <v>6320</v>
      </c>
      <c r="AT20" s="12">
        <f>MAX(AS$4:AS20)</f>
        <v>6320</v>
      </c>
      <c r="AU20" s="8">
        <f t="shared" si="27"/>
        <v>0</v>
      </c>
      <c r="AW20" s="24"/>
      <c r="AX20" s="24"/>
    </row>
    <row r="21" spans="1:50" x14ac:dyDescent="0.3">
      <c r="A21" s="1">
        <v>42643</v>
      </c>
      <c r="B21" s="1">
        <v>42643</v>
      </c>
      <c r="C21" s="1" t="s">
        <v>44</v>
      </c>
      <c r="D21" s="3">
        <v>1615</v>
      </c>
      <c r="E21" s="3">
        <v>-200</v>
      </c>
      <c r="F21" s="3">
        <f t="shared" si="0"/>
        <v>1415</v>
      </c>
      <c r="G21" s="20">
        <f t="shared" si="1"/>
        <v>0</v>
      </c>
      <c r="H21" s="3" t="s">
        <v>43</v>
      </c>
      <c r="I21" s="20">
        <v>1</v>
      </c>
      <c r="J21" s="20">
        <v>17</v>
      </c>
      <c r="L21" s="20">
        <f t="shared" si="2"/>
        <v>1</v>
      </c>
      <c r="M21" s="20" t="s">
        <v>21</v>
      </c>
      <c r="N21" s="20">
        <v>10</v>
      </c>
      <c r="O21" s="20">
        <v>131000</v>
      </c>
      <c r="P21" s="20">
        <f t="shared" si="3"/>
        <v>131010</v>
      </c>
      <c r="Q21" s="20">
        <f t="shared" si="4"/>
        <v>131010</v>
      </c>
      <c r="R21" s="20">
        <v>130854</v>
      </c>
      <c r="S21" s="20">
        <v>131219</v>
      </c>
      <c r="T21" s="19">
        <f t="shared" si="5"/>
        <v>16.600000000000001</v>
      </c>
      <c r="U21" s="19">
        <f t="shared" si="6"/>
        <v>20.9</v>
      </c>
      <c r="W21" s="19">
        <f t="shared" si="7"/>
        <v>-16.600000000000001</v>
      </c>
      <c r="X21" s="19">
        <f t="shared" si="8"/>
        <v>20.9</v>
      </c>
      <c r="Y21" s="7">
        <f t="shared" si="9"/>
        <v>1</v>
      </c>
      <c r="Z21" s="7">
        <f t="shared" si="10"/>
        <v>0</v>
      </c>
      <c r="AA21" s="7">
        <f t="shared" si="11"/>
        <v>1</v>
      </c>
      <c r="AB21" s="7">
        <f t="shared" si="12"/>
        <v>0</v>
      </c>
      <c r="AC21" s="19">
        <f t="shared" si="13"/>
        <v>0</v>
      </c>
      <c r="AD21" s="7"/>
      <c r="AE21" s="19">
        <f t="shared" si="14"/>
        <v>0</v>
      </c>
      <c r="AF21" s="19">
        <f t="shared" si="15"/>
        <v>20</v>
      </c>
      <c r="AG21" s="19">
        <f t="shared" si="16"/>
        <v>200</v>
      </c>
      <c r="AH21" s="7">
        <f t="shared" si="17"/>
        <v>1</v>
      </c>
      <c r="AI21" s="19">
        <f t="shared" si="18"/>
        <v>20</v>
      </c>
      <c r="AJ21" s="19">
        <f t="shared" si="19"/>
        <v>0</v>
      </c>
      <c r="AK21" s="19">
        <f t="shared" si="20"/>
        <v>0</v>
      </c>
      <c r="AL21" s="19">
        <f t="shared" si="21"/>
        <v>0</v>
      </c>
      <c r="AM21" s="19">
        <f t="shared" si="22"/>
        <v>180</v>
      </c>
      <c r="AN21" s="20">
        <f t="shared" si="23"/>
        <v>0</v>
      </c>
      <c r="AP21" s="12">
        <f t="shared" si="28"/>
        <v>175.2</v>
      </c>
      <c r="AQ21" s="12">
        <f t="shared" si="24"/>
        <v>8</v>
      </c>
      <c r="AR21" s="12">
        <f t="shared" si="25"/>
        <v>0</v>
      </c>
      <c r="AS21" s="12">
        <f t="shared" si="26"/>
        <v>6320</v>
      </c>
      <c r="AT21" s="12">
        <f>MAX(AS$4:AS21)</f>
        <v>6320</v>
      </c>
      <c r="AU21" s="8">
        <f t="shared" si="27"/>
        <v>0</v>
      </c>
      <c r="AW21" s="24"/>
      <c r="AX21" s="24"/>
    </row>
    <row r="22" spans="1:50" x14ac:dyDescent="0.3">
      <c r="A22" s="1">
        <v>42646</v>
      </c>
      <c r="B22" s="1">
        <v>42646</v>
      </c>
      <c r="C22" s="1" t="s">
        <v>45</v>
      </c>
      <c r="D22" s="3">
        <v>1400</v>
      </c>
      <c r="E22" s="3">
        <v>100</v>
      </c>
      <c r="F22" s="3">
        <f t="shared" si="0"/>
        <v>1500</v>
      </c>
      <c r="G22" s="20">
        <f t="shared" si="1"/>
        <v>0</v>
      </c>
      <c r="H22" s="3" t="s">
        <v>17</v>
      </c>
      <c r="I22" s="20">
        <v>1</v>
      </c>
      <c r="J22" s="20">
        <v>10</v>
      </c>
      <c r="L22" s="20">
        <f t="shared" si="2"/>
        <v>1</v>
      </c>
      <c r="M22" s="20" t="s">
        <v>21</v>
      </c>
      <c r="N22" s="20">
        <v>7</v>
      </c>
      <c r="O22" s="20">
        <v>112130</v>
      </c>
      <c r="P22" s="20">
        <f t="shared" si="3"/>
        <v>112137</v>
      </c>
      <c r="Q22" s="20">
        <f t="shared" si="4"/>
        <v>112137</v>
      </c>
      <c r="R22" s="20">
        <v>112047</v>
      </c>
      <c r="S22" s="20">
        <v>112204</v>
      </c>
      <c r="T22" s="19">
        <f t="shared" si="5"/>
        <v>9.6999999999999993</v>
      </c>
      <c r="U22" s="19">
        <f t="shared" si="6"/>
        <v>6.7</v>
      </c>
      <c r="W22" s="19">
        <f t="shared" si="7"/>
        <v>-9.6999999999999993</v>
      </c>
      <c r="X22" s="19">
        <f t="shared" si="8"/>
        <v>6.7</v>
      </c>
      <c r="Y22" s="7">
        <f t="shared" si="9"/>
        <v>1</v>
      </c>
      <c r="Z22" s="7">
        <f t="shared" si="10"/>
        <v>0</v>
      </c>
      <c r="AA22" s="7">
        <f t="shared" si="11"/>
        <v>1</v>
      </c>
      <c r="AB22" s="7">
        <f t="shared" si="12"/>
        <v>0</v>
      </c>
      <c r="AC22" s="19">
        <f t="shared" si="13"/>
        <v>0</v>
      </c>
      <c r="AD22" s="7"/>
      <c r="AE22" s="19">
        <f t="shared" si="14"/>
        <v>-20</v>
      </c>
      <c r="AF22" s="19">
        <f t="shared" si="15"/>
        <v>-20</v>
      </c>
      <c r="AG22" s="19">
        <f t="shared" si="16"/>
        <v>180</v>
      </c>
      <c r="AH22" s="7">
        <f t="shared" si="17"/>
        <v>0</v>
      </c>
      <c r="AI22" s="19">
        <f t="shared" si="18"/>
        <v>-20</v>
      </c>
      <c r="AJ22" s="19">
        <f t="shared" si="19"/>
        <v>0</v>
      </c>
      <c r="AK22" s="19">
        <f t="shared" si="20"/>
        <v>0</v>
      </c>
      <c r="AL22" s="19">
        <f t="shared" si="21"/>
        <v>0</v>
      </c>
      <c r="AM22" s="19">
        <f t="shared" si="22"/>
        <v>180</v>
      </c>
      <c r="AN22" s="20">
        <f t="shared" si="23"/>
        <v>0</v>
      </c>
      <c r="AP22" s="12">
        <f t="shared" si="28"/>
        <v>189.6</v>
      </c>
      <c r="AQ22" s="12">
        <f t="shared" si="24"/>
        <v>9</v>
      </c>
      <c r="AR22" s="12">
        <f t="shared" si="25"/>
        <v>0</v>
      </c>
      <c r="AS22" s="12">
        <f t="shared" si="26"/>
        <v>6320</v>
      </c>
      <c r="AT22" s="12">
        <f>MAX(AS$4:AS22)</f>
        <v>6320</v>
      </c>
      <c r="AU22" s="8">
        <f t="shared" si="27"/>
        <v>0</v>
      </c>
      <c r="AW22" s="24"/>
      <c r="AX22" s="24"/>
    </row>
    <row r="23" spans="1:50" x14ac:dyDescent="0.3">
      <c r="A23" s="1">
        <v>42646</v>
      </c>
      <c r="B23" s="1">
        <v>42647</v>
      </c>
      <c r="C23" s="1" t="s">
        <v>44</v>
      </c>
      <c r="D23" s="3">
        <v>945</v>
      </c>
      <c r="E23" s="3">
        <v>-200</v>
      </c>
      <c r="F23" s="3">
        <f t="shared" si="0"/>
        <v>745</v>
      </c>
      <c r="G23" s="20">
        <f t="shared" si="1"/>
        <v>1</v>
      </c>
      <c r="H23" s="3" t="s">
        <v>43</v>
      </c>
      <c r="L23" s="20">
        <f t="shared" si="2"/>
        <v>1</v>
      </c>
      <c r="M23" s="20" t="s">
        <v>20</v>
      </c>
      <c r="N23" s="20">
        <v>10</v>
      </c>
      <c r="O23" s="20">
        <v>131600</v>
      </c>
      <c r="P23" s="20">
        <f t="shared" si="3"/>
        <v>131600</v>
      </c>
      <c r="Q23" s="20">
        <f t="shared" si="4"/>
        <v>131600</v>
      </c>
      <c r="R23" s="20">
        <v>131734</v>
      </c>
      <c r="S23" s="20">
        <v>131393</v>
      </c>
      <c r="T23" s="19">
        <f t="shared" si="5"/>
        <v>14.4</v>
      </c>
      <c r="U23" s="19">
        <f t="shared" si="6"/>
        <v>19.7</v>
      </c>
      <c r="W23" s="19">
        <f t="shared" si="7"/>
        <v>-14.4</v>
      </c>
      <c r="X23" s="19">
        <f t="shared" si="8"/>
        <v>19.7</v>
      </c>
      <c r="Y23" s="7">
        <f t="shared" si="9"/>
        <v>0</v>
      </c>
      <c r="Z23" s="7">
        <f t="shared" si="10"/>
        <v>1</v>
      </c>
      <c r="AA23" s="7">
        <f t="shared" si="11"/>
        <v>1</v>
      </c>
      <c r="AB23" s="7">
        <f t="shared" si="12"/>
        <v>1</v>
      </c>
      <c r="AC23" s="19">
        <f t="shared" si="13"/>
        <v>0</v>
      </c>
      <c r="AD23" s="7"/>
      <c r="AE23" s="19">
        <f t="shared" si="14"/>
        <v>0</v>
      </c>
      <c r="AF23" s="19">
        <f t="shared" si="15"/>
        <v>0</v>
      </c>
      <c r="AG23" s="19">
        <f t="shared" si="16"/>
        <v>180</v>
      </c>
      <c r="AH23" s="7">
        <f t="shared" si="17"/>
        <v>0</v>
      </c>
      <c r="AI23" s="19">
        <f t="shared" si="18"/>
        <v>0</v>
      </c>
      <c r="AJ23" s="19">
        <f t="shared" si="19"/>
        <v>0</v>
      </c>
      <c r="AK23" s="19">
        <f t="shared" si="20"/>
        <v>0</v>
      </c>
      <c r="AL23" s="19">
        <f t="shared" si="21"/>
        <v>0</v>
      </c>
      <c r="AM23" s="19">
        <f t="shared" si="22"/>
        <v>180</v>
      </c>
      <c r="AN23" s="20">
        <f t="shared" si="23"/>
        <v>0</v>
      </c>
      <c r="AP23" s="12">
        <f t="shared" si="28"/>
        <v>189.6</v>
      </c>
      <c r="AQ23" s="12">
        <f t="shared" si="24"/>
        <v>9</v>
      </c>
      <c r="AR23" s="12">
        <f t="shared" si="25"/>
        <v>0</v>
      </c>
      <c r="AS23" s="12">
        <f t="shared" si="26"/>
        <v>6320</v>
      </c>
      <c r="AT23" s="12">
        <f>MAX(AS$4:AS23)</f>
        <v>6320</v>
      </c>
      <c r="AU23" s="8">
        <f t="shared" si="27"/>
        <v>0</v>
      </c>
      <c r="AX23" s="24"/>
    </row>
    <row r="24" spans="1:50" x14ac:dyDescent="0.3">
      <c r="A24" s="1">
        <v>42646</v>
      </c>
      <c r="B24" s="1">
        <v>42647</v>
      </c>
      <c r="C24" s="1" t="s">
        <v>45</v>
      </c>
      <c r="D24" s="3">
        <v>705</v>
      </c>
      <c r="E24" s="3">
        <v>100</v>
      </c>
      <c r="F24" s="3">
        <f t="shared" si="0"/>
        <v>805</v>
      </c>
      <c r="G24" s="20">
        <f t="shared" si="1"/>
        <v>1</v>
      </c>
      <c r="H24" s="3" t="s">
        <v>17</v>
      </c>
      <c r="L24" s="20">
        <f t="shared" si="2"/>
        <v>1</v>
      </c>
      <c r="M24" s="20" t="s">
        <v>21</v>
      </c>
      <c r="N24" s="20">
        <v>7</v>
      </c>
      <c r="O24" s="20">
        <v>111690</v>
      </c>
      <c r="P24" s="20">
        <f t="shared" si="3"/>
        <v>111697</v>
      </c>
      <c r="Q24" s="20">
        <f t="shared" si="4"/>
        <v>111697</v>
      </c>
      <c r="R24" s="20">
        <v>111374</v>
      </c>
      <c r="S24" s="20">
        <v>112382</v>
      </c>
      <c r="T24" s="19">
        <f t="shared" si="5"/>
        <v>33</v>
      </c>
      <c r="U24" s="19">
        <f t="shared" si="6"/>
        <v>68.5</v>
      </c>
      <c r="W24" s="19">
        <f t="shared" si="7"/>
        <v>-33</v>
      </c>
      <c r="X24" s="19">
        <f t="shared" si="8"/>
        <v>68.5</v>
      </c>
      <c r="Y24" s="7">
        <f t="shared" si="9"/>
        <v>1</v>
      </c>
      <c r="Z24" s="7">
        <f t="shared" si="10"/>
        <v>0</v>
      </c>
      <c r="AA24" s="7">
        <f t="shared" si="11"/>
        <v>1</v>
      </c>
      <c r="AB24" s="7">
        <f t="shared" si="12"/>
        <v>1</v>
      </c>
      <c r="AC24" s="19">
        <f t="shared" si="13"/>
        <v>-20</v>
      </c>
      <c r="AD24" s="7"/>
      <c r="AE24" s="19">
        <f t="shared" si="14"/>
        <v>-20</v>
      </c>
      <c r="AF24" s="19">
        <f t="shared" si="15"/>
        <v>-20</v>
      </c>
      <c r="AG24" s="19">
        <f t="shared" si="16"/>
        <v>160</v>
      </c>
      <c r="AH24" s="7">
        <f t="shared" si="17"/>
        <v>0</v>
      </c>
      <c r="AI24" s="19">
        <f t="shared" si="18"/>
        <v>0</v>
      </c>
      <c r="AJ24" s="19">
        <f t="shared" si="19"/>
        <v>0</v>
      </c>
      <c r="AK24" s="19">
        <f t="shared" si="20"/>
        <v>0</v>
      </c>
      <c r="AL24" s="19">
        <f t="shared" si="21"/>
        <v>-20</v>
      </c>
      <c r="AM24" s="19">
        <f t="shared" si="22"/>
        <v>160</v>
      </c>
      <c r="AN24" s="20">
        <f t="shared" si="23"/>
        <v>0</v>
      </c>
      <c r="AP24" s="12">
        <f t="shared" si="28"/>
        <v>189.6</v>
      </c>
      <c r="AQ24" s="12">
        <f t="shared" si="24"/>
        <v>9</v>
      </c>
      <c r="AR24" s="12">
        <f t="shared" si="25"/>
        <v>-180</v>
      </c>
      <c r="AS24" s="12">
        <f t="shared" si="26"/>
        <v>6140</v>
      </c>
      <c r="AT24" s="12">
        <f>MAX(AS$4:AS24)</f>
        <v>6320</v>
      </c>
      <c r="AU24" s="8">
        <f t="shared" si="27"/>
        <v>-2.8481012658227847E-2</v>
      </c>
      <c r="AW24" s="24"/>
      <c r="AX24" s="24"/>
    </row>
    <row r="25" spans="1:50" x14ac:dyDescent="0.3">
      <c r="A25" s="1">
        <v>42647</v>
      </c>
      <c r="B25" s="1">
        <v>42647</v>
      </c>
      <c r="C25" s="1" t="s">
        <v>45</v>
      </c>
      <c r="D25" s="3">
        <v>1535</v>
      </c>
      <c r="E25" s="3">
        <v>100</v>
      </c>
      <c r="F25" s="3">
        <f t="shared" si="0"/>
        <v>1635</v>
      </c>
      <c r="G25" s="20">
        <f t="shared" si="1"/>
        <v>0</v>
      </c>
      <c r="H25" s="3" t="s">
        <v>17</v>
      </c>
      <c r="I25" s="20">
        <v>1</v>
      </c>
      <c r="J25" s="20">
        <v>21</v>
      </c>
      <c r="K25" s="20">
        <v>1</v>
      </c>
      <c r="L25" s="20">
        <f t="shared" si="2"/>
        <v>1</v>
      </c>
      <c r="M25" s="20" t="s">
        <v>20</v>
      </c>
      <c r="N25" s="20">
        <v>7</v>
      </c>
      <c r="O25" s="20">
        <v>112150</v>
      </c>
      <c r="P25" s="20">
        <f t="shared" si="3"/>
        <v>112150</v>
      </c>
      <c r="Q25" s="20">
        <f t="shared" si="4"/>
        <v>112150</v>
      </c>
      <c r="R25" s="20">
        <v>112143</v>
      </c>
      <c r="S25" s="20">
        <v>111787</v>
      </c>
      <c r="T25" s="19">
        <f t="shared" si="5"/>
        <v>0</v>
      </c>
      <c r="U25" s="19">
        <f t="shared" si="6"/>
        <v>35.6</v>
      </c>
      <c r="W25" s="19">
        <f t="shared" si="7"/>
        <v>0</v>
      </c>
      <c r="X25" s="19">
        <f t="shared" si="8"/>
        <v>35.6</v>
      </c>
      <c r="Y25" s="7">
        <f t="shared" si="9"/>
        <v>0</v>
      </c>
      <c r="Z25" s="7">
        <f t="shared" si="10"/>
        <v>0</v>
      </c>
      <c r="AA25" s="7">
        <f t="shared" si="11"/>
        <v>0</v>
      </c>
      <c r="AB25" s="7">
        <f t="shared" si="12"/>
        <v>0</v>
      </c>
      <c r="AC25" s="19">
        <f t="shared" si="13"/>
        <v>0</v>
      </c>
      <c r="AD25" s="7"/>
      <c r="AE25" s="19">
        <f t="shared" si="14"/>
        <v>0</v>
      </c>
      <c r="AF25" s="19">
        <f t="shared" si="15"/>
        <v>0</v>
      </c>
      <c r="AG25" s="19">
        <f t="shared" si="16"/>
        <v>160</v>
      </c>
      <c r="AH25" s="7">
        <f t="shared" si="17"/>
        <v>0</v>
      </c>
      <c r="AI25" s="19">
        <f t="shared" si="18"/>
        <v>0</v>
      </c>
      <c r="AJ25" s="19">
        <f t="shared" si="19"/>
        <v>0</v>
      </c>
      <c r="AK25" s="19">
        <f t="shared" si="20"/>
        <v>0</v>
      </c>
      <c r="AL25" s="19">
        <f t="shared" si="21"/>
        <v>0</v>
      </c>
      <c r="AM25" s="19">
        <f t="shared" si="22"/>
        <v>160</v>
      </c>
      <c r="AN25" s="20">
        <f t="shared" si="23"/>
        <v>0</v>
      </c>
      <c r="AP25" s="12">
        <f t="shared" si="28"/>
        <v>189.6</v>
      </c>
      <c r="AQ25" s="12">
        <f t="shared" si="24"/>
        <v>9</v>
      </c>
      <c r="AR25" s="12">
        <f t="shared" si="25"/>
        <v>0</v>
      </c>
      <c r="AS25" s="12">
        <f t="shared" si="26"/>
        <v>6140</v>
      </c>
      <c r="AT25" s="12">
        <f>MAX(AS$4:AS25)</f>
        <v>6320</v>
      </c>
      <c r="AU25" s="8">
        <f t="shared" si="27"/>
        <v>-2.8481012658227847E-2</v>
      </c>
      <c r="AX25" s="24"/>
    </row>
    <row r="26" spans="1:50" x14ac:dyDescent="0.3">
      <c r="A26" s="1">
        <v>42646</v>
      </c>
      <c r="B26" s="1">
        <v>42647</v>
      </c>
      <c r="C26" s="1" t="s">
        <v>44</v>
      </c>
      <c r="D26" s="3">
        <v>1915</v>
      </c>
      <c r="E26" s="3">
        <v>-200</v>
      </c>
      <c r="F26" s="3">
        <f t="shared" si="0"/>
        <v>1715</v>
      </c>
      <c r="G26" s="20">
        <f t="shared" si="1"/>
        <v>1</v>
      </c>
      <c r="H26" s="3" t="s">
        <v>37</v>
      </c>
      <c r="L26" s="20">
        <f t="shared" si="2"/>
        <v>1</v>
      </c>
      <c r="M26" s="20" t="s">
        <v>21</v>
      </c>
      <c r="N26" s="20">
        <v>8</v>
      </c>
      <c r="O26" s="20">
        <v>76240</v>
      </c>
      <c r="P26" s="20">
        <f t="shared" si="3"/>
        <v>76248</v>
      </c>
      <c r="Q26" s="20">
        <f t="shared" si="4"/>
        <v>76248</v>
      </c>
      <c r="R26" s="20">
        <v>76057</v>
      </c>
      <c r="S26" s="20">
        <v>76440</v>
      </c>
      <c r="T26" s="19">
        <f t="shared" si="5"/>
        <v>19.899999999999999</v>
      </c>
      <c r="U26" s="19">
        <f t="shared" si="6"/>
        <v>19.2</v>
      </c>
      <c r="W26" s="19">
        <f t="shared" si="7"/>
        <v>-19.899999999999999</v>
      </c>
      <c r="X26" s="19">
        <f t="shared" si="8"/>
        <v>19.2</v>
      </c>
      <c r="Y26" s="7">
        <f t="shared" si="9"/>
        <v>1</v>
      </c>
      <c r="Z26" s="7">
        <f t="shared" si="10"/>
        <v>0</v>
      </c>
      <c r="AA26" s="7">
        <f t="shared" si="11"/>
        <v>1</v>
      </c>
      <c r="AB26" s="7">
        <f t="shared" si="12"/>
        <v>1</v>
      </c>
      <c r="AC26" s="19">
        <f t="shared" si="13"/>
        <v>0</v>
      </c>
      <c r="AD26" s="7"/>
      <c r="AE26" s="19">
        <f t="shared" si="14"/>
        <v>0</v>
      </c>
      <c r="AF26" s="19">
        <f t="shared" si="15"/>
        <v>0</v>
      </c>
      <c r="AG26" s="19">
        <f t="shared" si="16"/>
        <v>160</v>
      </c>
      <c r="AH26" s="7">
        <f t="shared" si="17"/>
        <v>0</v>
      </c>
      <c r="AI26" s="19">
        <f t="shared" si="18"/>
        <v>0</v>
      </c>
      <c r="AJ26" s="19">
        <f t="shared" si="19"/>
        <v>0</v>
      </c>
      <c r="AK26" s="19">
        <f t="shared" si="20"/>
        <v>0</v>
      </c>
      <c r="AL26" s="19">
        <f t="shared" si="21"/>
        <v>0</v>
      </c>
      <c r="AM26" s="19">
        <f t="shared" si="22"/>
        <v>160</v>
      </c>
      <c r="AN26" s="20">
        <f t="shared" si="23"/>
        <v>0</v>
      </c>
      <c r="AP26" s="12">
        <f t="shared" si="28"/>
        <v>189.6</v>
      </c>
      <c r="AQ26" s="12">
        <f t="shared" si="24"/>
        <v>9</v>
      </c>
      <c r="AR26" s="12">
        <f t="shared" si="25"/>
        <v>0</v>
      </c>
      <c r="AS26" s="12">
        <f t="shared" si="26"/>
        <v>6140</v>
      </c>
      <c r="AT26" s="12">
        <f>MAX(AS$4:AS26)</f>
        <v>6320</v>
      </c>
      <c r="AU26" s="8">
        <f t="shared" si="27"/>
        <v>-2.8481012658227847E-2</v>
      </c>
      <c r="AX26" s="24"/>
    </row>
    <row r="27" spans="1:50" x14ac:dyDescent="0.3">
      <c r="A27" s="1">
        <v>42647</v>
      </c>
      <c r="B27" s="1">
        <v>42647</v>
      </c>
      <c r="C27" s="1" t="s">
        <v>44</v>
      </c>
      <c r="D27" s="3">
        <v>2000</v>
      </c>
      <c r="E27" s="3">
        <v>-200</v>
      </c>
      <c r="F27" s="3">
        <f t="shared" si="0"/>
        <v>1800</v>
      </c>
      <c r="G27" s="20">
        <f t="shared" si="1"/>
        <v>0</v>
      </c>
      <c r="H27" s="3" t="s">
        <v>43</v>
      </c>
      <c r="L27" s="20">
        <f t="shared" si="2"/>
        <v>1</v>
      </c>
      <c r="M27" s="20" t="s">
        <v>20</v>
      </c>
      <c r="N27" s="20">
        <v>10</v>
      </c>
      <c r="O27" s="20">
        <v>132190</v>
      </c>
      <c r="P27" s="20">
        <f t="shared" si="3"/>
        <v>132190</v>
      </c>
      <c r="Q27" s="20">
        <f t="shared" si="4"/>
        <v>132190</v>
      </c>
      <c r="R27" s="20">
        <v>132146</v>
      </c>
      <c r="S27" s="20">
        <v>131712</v>
      </c>
      <c r="T27" s="19">
        <f t="shared" si="5"/>
        <v>-3.4</v>
      </c>
      <c r="U27" s="19">
        <f t="shared" si="6"/>
        <v>46.8</v>
      </c>
      <c r="W27" s="19">
        <f t="shared" si="7"/>
        <v>3.4</v>
      </c>
      <c r="X27" s="19">
        <f t="shared" si="8"/>
        <v>46.8</v>
      </c>
      <c r="Y27" s="7">
        <f t="shared" si="9"/>
        <v>0</v>
      </c>
      <c r="Z27" s="7">
        <f t="shared" si="10"/>
        <v>0</v>
      </c>
      <c r="AA27" s="7">
        <f t="shared" si="11"/>
        <v>0</v>
      </c>
      <c r="AB27" s="7">
        <f t="shared" si="12"/>
        <v>0</v>
      </c>
      <c r="AC27" s="19">
        <f t="shared" si="13"/>
        <v>0</v>
      </c>
      <c r="AD27" s="7"/>
      <c r="AE27" s="19">
        <f t="shared" si="14"/>
        <v>0</v>
      </c>
      <c r="AF27" s="19">
        <f t="shared" si="15"/>
        <v>0</v>
      </c>
      <c r="AG27" s="19">
        <f t="shared" si="16"/>
        <v>160</v>
      </c>
      <c r="AH27" s="7">
        <f t="shared" si="17"/>
        <v>0</v>
      </c>
      <c r="AI27" s="19">
        <f t="shared" si="18"/>
        <v>0</v>
      </c>
      <c r="AJ27" s="19">
        <f t="shared" si="19"/>
        <v>0</v>
      </c>
      <c r="AK27" s="19">
        <f t="shared" si="20"/>
        <v>0</v>
      </c>
      <c r="AL27" s="19">
        <f t="shared" si="21"/>
        <v>0</v>
      </c>
      <c r="AM27" s="19">
        <f t="shared" si="22"/>
        <v>160</v>
      </c>
      <c r="AN27" s="20">
        <f t="shared" si="23"/>
        <v>0</v>
      </c>
      <c r="AP27" s="12">
        <f t="shared" si="28"/>
        <v>189.6</v>
      </c>
      <c r="AQ27" s="12">
        <f t="shared" si="24"/>
        <v>9</v>
      </c>
      <c r="AR27" s="12">
        <f t="shared" si="25"/>
        <v>0</v>
      </c>
      <c r="AS27" s="12">
        <f t="shared" si="26"/>
        <v>6140</v>
      </c>
      <c r="AT27" s="12">
        <f>MAX(AS$4:AS27)</f>
        <v>6320</v>
      </c>
      <c r="AU27" s="8">
        <f t="shared" si="27"/>
        <v>-2.8481012658227847E-2</v>
      </c>
      <c r="AX27" s="24"/>
    </row>
    <row r="28" spans="1:50" x14ac:dyDescent="0.3">
      <c r="A28" s="1">
        <v>42648</v>
      </c>
      <c r="B28" s="1">
        <v>42648</v>
      </c>
      <c r="C28" s="1" t="s">
        <v>44</v>
      </c>
      <c r="D28" s="3">
        <v>1520</v>
      </c>
      <c r="E28" s="3">
        <v>-200</v>
      </c>
      <c r="F28" s="3">
        <f t="shared" si="0"/>
        <v>1320</v>
      </c>
      <c r="G28" s="20">
        <f t="shared" si="1"/>
        <v>0</v>
      </c>
      <c r="H28" s="3" t="s">
        <v>38</v>
      </c>
      <c r="L28" s="20">
        <f t="shared" si="2"/>
        <v>1</v>
      </c>
      <c r="M28" s="20" t="s">
        <v>21</v>
      </c>
      <c r="N28" s="20">
        <v>7</v>
      </c>
      <c r="O28" s="20">
        <v>102830</v>
      </c>
      <c r="P28" s="20">
        <f t="shared" si="3"/>
        <v>102837</v>
      </c>
      <c r="Q28" s="20">
        <f t="shared" si="4"/>
        <v>102837</v>
      </c>
      <c r="R28" s="20">
        <v>102846</v>
      </c>
      <c r="S28" s="20">
        <v>104153</v>
      </c>
      <c r="T28" s="19">
        <f t="shared" si="5"/>
        <v>-0.2</v>
      </c>
      <c r="U28" s="19">
        <f t="shared" si="6"/>
        <v>131.6</v>
      </c>
      <c r="W28" s="19">
        <f t="shared" si="7"/>
        <v>0.2</v>
      </c>
      <c r="X28" s="19">
        <f t="shared" si="8"/>
        <v>131.6</v>
      </c>
      <c r="Y28" s="7">
        <f t="shared" si="9"/>
        <v>0</v>
      </c>
      <c r="Z28" s="7">
        <f t="shared" si="10"/>
        <v>0</v>
      </c>
      <c r="AA28" s="7">
        <f t="shared" si="11"/>
        <v>0</v>
      </c>
      <c r="AB28" s="7">
        <f t="shared" si="12"/>
        <v>0</v>
      </c>
      <c r="AC28" s="19">
        <f t="shared" si="13"/>
        <v>0</v>
      </c>
      <c r="AD28" s="7"/>
      <c r="AE28" s="19">
        <f t="shared" si="14"/>
        <v>0</v>
      </c>
      <c r="AF28" s="19">
        <f t="shared" si="15"/>
        <v>0</v>
      </c>
      <c r="AG28" s="19">
        <f t="shared" si="16"/>
        <v>160</v>
      </c>
      <c r="AH28" s="7">
        <f t="shared" si="17"/>
        <v>0</v>
      </c>
      <c r="AI28" s="19">
        <f t="shared" si="18"/>
        <v>0</v>
      </c>
      <c r="AJ28" s="19">
        <f t="shared" si="19"/>
        <v>0</v>
      </c>
      <c r="AK28" s="19">
        <f t="shared" si="20"/>
        <v>0</v>
      </c>
      <c r="AL28" s="19">
        <f t="shared" si="21"/>
        <v>0</v>
      </c>
      <c r="AM28" s="19">
        <f t="shared" si="22"/>
        <v>160</v>
      </c>
      <c r="AN28" s="20">
        <f t="shared" si="23"/>
        <v>0</v>
      </c>
      <c r="AP28" s="12">
        <f t="shared" si="28"/>
        <v>184.2</v>
      </c>
      <c r="AQ28" s="12">
        <f t="shared" si="24"/>
        <v>9</v>
      </c>
      <c r="AR28" s="12">
        <f t="shared" si="25"/>
        <v>0</v>
      </c>
      <c r="AS28" s="12">
        <f t="shared" si="26"/>
        <v>6140</v>
      </c>
      <c r="AT28" s="12">
        <f>MAX(AS$4:AS28)</f>
        <v>6320</v>
      </c>
      <c r="AU28" s="8">
        <f t="shared" si="27"/>
        <v>-2.8481012658227847E-2</v>
      </c>
      <c r="AW28" s="24"/>
      <c r="AX28" s="24"/>
    </row>
    <row r="29" spans="1:50" x14ac:dyDescent="0.3">
      <c r="A29" s="1">
        <v>42648</v>
      </c>
      <c r="B29" s="1">
        <v>42648</v>
      </c>
      <c r="C29" s="1" t="s">
        <v>45</v>
      </c>
      <c r="D29" s="3">
        <v>1400</v>
      </c>
      <c r="E29" s="3">
        <v>100</v>
      </c>
      <c r="F29" s="3">
        <f t="shared" si="0"/>
        <v>1500</v>
      </c>
      <c r="G29" s="20">
        <f t="shared" si="1"/>
        <v>0</v>
      </c>
      <c r="H29" s="3" t="s">
        <v>17</v>
      </c>
      <c r="L29" s="20">
        <f t="shared" si="2"/>
        <v>1</v>
      </c>
      <c r="M29" s="20" t="s">
        <v>21</v>
      </c>
      <c r="N29" s="20">
        <v>7</v>
      </c>
      <c r="O29" s="20">
        <v>111940</v>
      </c>
      <c r="P29" s="20">
        <f t="shared" si="3"/>
        <v>111947</v>
      </c>
      <c r="Q29" s="20">
        <f t="shared" si="4"/>
        <v>111947</v>
      </c>
      <c r="R29" s="20">
        <v>111892</v>
      </c>
      <c r="S29" s="20">
        <v>112196</v>
      </c>
      <c r="T29" s="19">
        <f t="shared" si="5"/>
        <v>6.2</v>
      </c>
      <c r="U29" s="19">
        <f t="shared" si="6"/>
        <v>24.9</v>
      </c>
      <c r="W29" s="19">
        <f t="shared" si="7"/>
        <v>-6.2</v>
      </c>
      <c r="X29" s="19">
        <f t="shared" si="8"/>
        <v>24.9</v>
      </c>
      <c r="Y29" s="7">
        <f t="shared" si="9"/>
        <v>1</v>
      </c>
      <c r="Z29" s="7">
        <f t="shared" si="10"/>
        <v>0</v>
      </c>
      <c r="AA29" s="7">
        <f t="shared" si="11"/>
        <v>1</v>
      </c>
      <c r="AB29" s="7">
        <f t="shared" si="12"/>
        <v>1</v>
      </c>
      <c r="AC29" s="19">
        <f t="shared" si="13"/>
        <v>0</v>
      </c>
      <c r="AD29" s="7"/>
      <c r="AE29" s="19">
        <f t="shared" si="14"/>
        <v>0</v>
      </c>
      <c r="AF29" s="19">
        <f t="shared" si="15"/>
        <v>20</v>
      </c>
      <c r="AG29" s="19">
        <f t="shared" si="16"/>
        <v>180</v>
      </c>
      <c r="AH29" s="7">
        <f t="shared" si="17"/>
        <v>1</v>
      </c>
      <c r="AI29" s="19">
        <f t="shared" si="18"/>
        <v>0</v>
      </c>
      <c r="AJ29" s="19">
        <f t="shared" si="19"/>
        <v>0</v>
      </c>
      <c r="AK29" s="19">
        <f t="shared" si="20"/>
        <v>0</v>
      </c>
      <c r="AL29" s="19">
        <f t="shared" si="21"/>
        <v>20</v>
      </c>
      <c r="AM29" s="19">
        <f t="shared" si="22"/>
        <v>180</v>
      </c>
      <c r="AN29" s="20">
        <f t="shared" si="23"/>
        <v>1</v>
      </c>
      <c r="AP29" s="12">
        <f t="shared" si="28"/>
        <v>184.2</v>
      </c>
      <c r="AQ29" s="12">
        <f t="shared" si="24"/>
        <v>9</v>
      </c>
      <c r="AR29" s="12">
        <f t="shared" si="25"/>
        <v>180</v>
      </c>
      <c r="AS29" s="12">
        <f t="shared" si="26"/>
        <v>6320</v>
      </c>
      <c r="AT29" s="12">
        <f>MAX(AS$4:AS29)</f>
        <v>6320</v>
      </c>
      <c r="AU29" s="8">
        <f t="shared" si="27"/>
        <v>0</v>
      </c>
      <c r="AW29" s="24"/>
      <c r="AX29" s="24"/>
    </row>
    <row r="30" spans="1:50" x14ac:dyDescent="0.3">
      <c r="A30" s="1">
        <v>42648</v>
      </c>
      <c r="B30" s="1">
        <v>42648</v>
      </c>
      <c r="C30" s="1" t="s">
        <v>44</v>
      </c>
      <c r="D30" s="3">
        <v>2055</v>
      </c>
      <c r="E30" s="3">
        <v>-200</v>
      </c>
      <c r="F30" s="3">
        <f t="shared" si="0"/>
        <v>1855</v>
      </c>
      <c r="G30" s="20">
        <f t="shared" si="1"/>
        <v>0</v>
      </c>
      <c r="H30" s="3" t="s">
        <v>43</v>
      </c>
      <c r="L30" s="20">
        <f t="shared" si="2"/>
        <v>1</v>
      </c>
      <c r="M30" s="20" t="s">
        <v>21</v>
      </c>
      <c r="N30" s="20">
        <v>10</v>
      </c>
      <c r="O30" s="20">
        <v>131600</v>
      </c>
      <c r="P30" s="20">
        <f t="shared" si="3"/>
        <v>131610</v>
      </c>
      <c r="Q30" s="20">
        <f t="shared" si="4"/>
        <v>131610</v>
      </c>
      <c r="R30" s="20">
        <v>131600</v>
      </c>
      <c r="S30" s="20">
        <v>132479</v>
      </c>
      <c r="T30" s="19">
        <f t="shared" si="5"/>
        <v>2</v>
      </c>
      <c r="U30" s="19">
        <f t="shared" si="6"/>
        <v>86.9</v>
      </c>
      <c r="W30" s="19">
        <f t="shared" si="7"/>
        <v>-2</v>
      </c>
      <c r="X30" s="19">
        <f t="shared" si="8"/>
        <v>86.9</v>
      </c>
      <c r="Y30" s="7">
        <f t="shared" si="9"/>
        <v>1</v>
      </c>
      <c r="Z30" s="7">
        <f t="shared" si="10"/>
        <v>0</v>
      </c>
      <c r="AA30" s="7">
        <f t="shared" si="11"/>
        <v>1</v>
      </c>
      <c r="AB30" s="7">
        <f t="shared" si="12"/>
        <v>1</v>
      </c>
      <c r="AC30" s="19">
        <f t="shared" si="13"/>
        <v>0</v>
      </c>
      <c r="AD30" s="7"/>
      <c r="AE30" s="19">
        <f t="shared" si="14"/>
        <v>0</v>
      </c>
      <c r="AF30" s="19">
        <f t="shared" si="15"/>
        <v>20</v>
      </c>
      <c r="AG30" s="19">
        <f t="shared" si="16"/>
        <v>200</v>
      </c>
      <c r="AH30" s="7">
        <f t="shared" si="17"/>
        <v>1</v>
      </c>
      <c r="AI30" s="19">
        <f t="shared" si="18"/>
        <v>0</v>
      </c>
      <c r="AJ30" s="19">
        <f t="shared" si="19"/>
        <v>0</v>
      </c>
      <c r="AK30" s="19">
        <f t="shared" si="20"/>
        <v>0</v>
      </c>
      <c r="AL30" s="19">
        <f t="shared" si="21"/>
        <v>20</v>
      </c>
      <c r="AM30" s="19">
        <f t="shared" si="22"/>
        <v>200</v>
      </c>
      <c r="AN30" s="20">
        <f t="shared" si="23"/>
        <v>1</v>
      </c>
      <c r="AP30" s="12">
        <f t="shared" si="28"/>
        <v>184.2</v>
      </c>
      <c r="AQ30" s="12">
        <f t="shared" si="24"/>
        <v>9</v>
      </c>
      <c r="AR30" s="12">
        <f t="shared" si="25"/>
        <v>180</v>
      </c>
      <c r="AS30" s="12">
        <f t="shared" si="26"/>
        <v>6500</v>
      </c>
      <c r="AT30" s="12">
        <f>MAX(AS$4:AS30)</f>
        <v>6500</v>
      </c>
      <c r="AU30" s="8">
        <f t="shared" si="27"/>
        <v>0</v>
      </c>
      <c r="AX30" s="24"/>
    </row>
    <row r="31" spans="1:50" x14ac:dyDescent="0.3">
      <c r="A31" s="1">
        <v>42649</v>
      </c>
      <c r="B31" s="1">
        <v>42649</v>
      </c>
      <c r="C31" s="1" t="s">
        <v>44</v>
      </c>
      <c r="D31" s="3">
        <v>1620</v>
      </c>
      <c r="E31" s="3">
        <v>-200</v>
      </c>
      <c r="F31" s="3">
        <f t="shared" si="0"/>
        <v>1420</v>
      </c>
      <c r="G31" s="20">
        <f t="shared" si="1"/>
        <v>0</v>
      </c>
      <c r="H31" s="3" t="s">
        <v>43</v>
      </c>
      <c r="I31" s="20">
        <v>1</v>
      </c>
      <c r="J31" s="20">
        <v>26</v>
      </c>
      <c r="L31" s="20">
        <f t="shared" si="2"/>
        <v>1</v>
      </c>
      <c r="M31" s="20" t="s">
        <v>20</v>
      </c>
      <c r="N31" s="20">
        <v>10</v>
      </c>
      <c r="O31" s="20">
        <v>132130</v>
      </c>
      <c r="P31" s="20">
        <f t="shared" si="3"/>
        <v>132130</v>
      </c>
      <c r="Q31" s="20">
        <f t="shared" si="4"/>
        <v>132130</v>
      </c>
      <c r="R31" s="20">
        <v>132196</v>
      </c>
      <c r="S31" s="20">
        <v>131950</v>
      </c>
      <c r="T31" s="19">
        <f t="shared" si="5"/>
        <v>7.6</v>
      </c>
      <c r="U31" s="19">
        <f t="shared" si="6"/>
        <v>17</v>
      </c>
      <c r="W31" s="19">
        <f t="shared" si="7"/>
        <v>-7.6</v>
      </c>
      <c r="X31" s="19">
        <f t="shared" si="8"/>
        <v>17</v>
      </c>
      <c r="Y31" s="7">
        <f t="shared" si="9"/>
        <v>0</v>
      </c>
      <c r="Z31" s="7">
        <f t="shared" si="10"/>
        <v>1</v>
      </c>
      <c r="AA31" s="7">
        <f t="shared" si="11"/>
        <v>1</v>
      </c>
      <c r="AB31" s="7">
        <f t="shared" si="12"/>
        <v>0</v>
      </c>
      <c r="AC31" s="19">
        <f t="shared" si="13"/>
        <v>0</v>
      </c>
      <c r="AD31" s="7"/>
      <c r="AE31" s="19">
        <f t="shared" si="14"/>
        <v>-20</v>
      </c>
      <c r="AF31" s="19">
        <f t="shared" si="15"/>
        <v>-20</v>
      </c>
      <c r="AG31" s="19">
        <f t="shared" si="16"/>
        <v>180</v>
      </c>
      <c r="AH31" s="7">
        <f t="shared" si="17"/>
        <v>0</v>
      </c>
      <c r="AI31" s="19">
        <f t="shared" si="18"/>
        <v>-20</v>
      </c>
      <c r="AJ31" s="19">
        <f t="shared" si="19"/>
        <v>0</v>
      </c>
      <c r="AK31" s="19">
        <f t="shared" si="20"/>
        <v>0</v>
      </c>
      <c r="AL31" s="19">
        <f t="shared" si="21"/>
        <v>0</v>
      </c>
      <c r="AM31" s="19">
        <f t="shared" si="22"/>
        <v>200</v>
      </c>
      <c r="AN31" s="20">
        <f t="shared" si="23"/>
        <v>0</v>
      </c>
      <c r="AP31" s="12">
        <f t="shared" si="28"/>
        <v>195</v>
      </c>
      <c r="AQ31" s="12">
        <f t="shared" si="24"/>
        <v>9</v>
      </c>
      <c r="AR31" s="12">
        <f t="shared" si="25"/>
        <v>0</v>
      </c>
      <c r="AS31" s="12">
        <f t="shared" si="26"/>
        <v>6500</v>
      </c>
      <c r="AT31" s="12">
        <f>MAX(AS$4:AS31)</f>
        <v>6500</v>
      </c>
      <c r="AU31" s="8">
        <f t="shared" si="27"/>
        <v>0</v>
      </c>
      <c r="AW31" s="24"/>
      <c r="AX31" s="24"/>
    </row>
    <row r="32" spans="1:50" x14ac:dyDescent="0.3">
      <c r="A32" s="1">
        <v>42649</v>
      </c>
      <c r="B32" s="1">
        <v>42649</v>
      </c>
      <c r="C32" s="1" t="s">
        <v>45</v>
      </c>
      <c r="D32" s="3">
        <v>1510</v>
      </c>
      <c r="E32" s="3">
        <v>100</v>
      </c>
      <c r="F32" s="3">
        <f t="shared" si="0"/>
        <v>1610</v>
      </c>
      <c r="G32" s="20">
        <f t="shared" si="1"/>
        <v>0</v>
      </c>
      <c r="H32" s="3" t="s">
        <v>17</v>
      </c>
      <c r="I32" s="20">
        <v>1</v>
      </c>
      <c r="J32" s="20">
        <v>10</v>
      </c>
      <c r="L32" s="20">
        <f t="shared" si="2"/>
        <v>1</v>
      </c>
      <c r="M32" s="20" t="s">
        <v>21</v>
      </c>
      <c r="N32" s="20">
        <v>7</v>
      </c>
      <c r="O32" s="20">
        <v>111590</v>
      </c>
      <c r="P32" s="20">
        <f t="shared" si="3"/>
        <v>111597</v>
      </c>
      <c r="Q32" s="20">
        <f t="shared" si="4"/>
        <v>111597</v>
      </c>
      <c r="R32" s="20">
        <v>111037</v>
      </c>
      <c r="S32" s="20">
        <v>112048</v>
      </c>
      <c r="T32" s="19">
        <f t="shared" si="5"/>
        <v>56.7</v>
      </c>
      <c r="U32" s="19">
        <f t="shared" si="6"/>
        <v>45.1</v>
      </c>
      <c r="W32" s="19">
        <f t="shared" si="7"/>
        <v>-56.7</v>
      </c>
      <c r="X32" s="19">
        <f t="shared" si="8"/>
        <v>45.1</v>
      </c>
      <c r="Y32" s="7">
        <f t="shared" si="9"/>
        <v>1</v>
      </c>
      <c r="Z32" s="7">
        <f t="shared" si="10"/>
        <v>0</v>
      </c>
      <c r="AA32" s="7">
        <f t="shared" si="11"/>
        <v>1</v>
      </c>
      <c r="AB32" s="7">
        <f t="shared" si="12"/>
        <v>0</v>
      </c>
      <c r="AC32" s="19">
        <f t="shared" si="13"/>
        <v>-20</v>
      </c>
      <c r="AD32" s="7"/>
      <c r="AE32" s="19">
        <f t="shared" si="14"/>
        <v>-20</v>
      </c>
      <c r="AF32" s="19">
        <f t="shared" si="15"/>
        <v>-20</v>
      </c>
      <c r="AG32" s="19">
        <f t="shared" si="16"/>
        <v>160</v>
      </c>
      <c r="AH32" s="7">
        <f t="shared" si="17"/>
        <v>0</v>
      </c>
      <c r="AI32" s="19">
        <f t="shared" si="18"/>
        <v>-20</v>
      </c>
      <c r="AJ32" s="19">
        <f t="shared" si="19"/>
        <v>0</v>
      </c>
      <c r="AK32" s="19">
        <f t="shared" si="20"/>
        <v>0</v>
      </c>
      <c r="AL32" s="19">
        <f t="shared" si="21"/>
        <v>0</v>
      </c>
      <c r="AM32" s="19">
        <f t="shared" si="22"/>
        <v>200</v>
      </c>
      <c r="AN32" s="20">
        <f t="shared" si="23"/>
        <v>0</v>
      </c>
      <c r="AP32" s="12">
        <f t="shared" si="28"/>
        <v>195</v>
      </c>
      <c r="AQ32" s="12">
        <f t="shared" si="24"/>
        <v>9</v>
      </c>
      <c r="AR32" s="12">
        <f t="shared" si="25"/>
        <v>0</v>
      </c>
      <c r="AS32" s="12">
        <f t="shared" si="26"/>
        <v>6500</v>
      </c>
      <c r="AT32" s="12">
        <f>MAX(AS$4:AS32)</f>
        <v>6500</v>
      </c>
      <c r="AU32" s="8">
        <f t="shared" si="27"/>
        <v>0</v>
      </c>
      <c r="AW32" s="24"/>
      <c r="AX32" s="24"/>
    </row>
    <row r="33" spans="1:50" x14ac:dyDescent="0.3">
      <c r="A33" s="1">
        <v>42649</v>
      </c>
      <c r="B33" s="1">
        <v>42649</v>
      </c>
      <c r="C33" s="1" t="s">
        <v>45</v>
      </c>
      <c r="D33" s="3">
        <v>1545</v>
      </c>
      <c r="E33" s="3">
        <v>100</v>
      </c>
      <c r="F33" s="3">
        <f t="shared" si="0"/>
        <v>1645</v>
      </c>
      <c r="G33" s="20">
        <f t="shared" si="1"/>
        <v>0</v>
      </c>
      <c r="H33" s="3" t="s">
        <v>17</v>
      </c>
      <c r="I33" s="20">
        <v>1</v>
      </c>
      <c r="J33" s="20">
        <v>12</v>
      </c>
      <c r="L33" s="20">
        <f t="shared" si="2"/>
        <v>1</v>
      </c>
      <c r="M33" s="20" t="s">
        <v>21</v>
      </c>
      <c r="N33" s="20">
        <v>7</v>
      </c>
      <c r="O33" s="20">
        <v>111470</v>
      </c>
      <c r="P33" s="20">
        <f t="shared" si="3"/>
        <v>111477</v>
      </c>
      <c r="Q33" s="20">
        <f t="shared" si="4"/>
        <v>111477</v>
      </c>
      <c r="R33" s="20">
        <v>111462</v>
      </c>
      <c r="S33" s="20">
        <v>111648</v>
      </c>
      <c r="T33" s="19">
        <f t="shared" si="5"/>
        <v>2.2000000000000002</v>
      </c>
      <c r="U33" s="19">
        <f t="shared" si="6"/>
        <v>17.100000000000001</v>
      </c>
      <c r="W33" s="19">
        <f t="shared" si="7"/>
        <v>-2.2000000000000002</v>
      </c>
      <c r="X33" s="19">
        <f t="shared" si="8"/>
        <v>17.100000000000001</v>
      </c>
      <c r="Y33" s="7">
        <f t="shared" si="9"/>
        <v>1</v>
      </c>
      <c r="Z33" s="7">
        <f t="shared" si="10"/>
        <v>0</v>
      </c>
      <c r="AA33" s="7">
        <f t="shared" si="11"/>
        <v>1</v>
      </c>
      <c r="AB33" s="7">
        <f t="shared" si="12"/>
        <v>0</v>
      </c>
      <c r="AC33" s="19">
        <f t="shared" si="13"/>
        <v>0</v>
      </c>
      <c r="AD33" s="7"/>
      <c r="AE33" s="19">
        <f t="shared" si="14"/>
        <v>-20</v>
      </c>
      <c r="AF33" s="19">
        <f t="shared" si="15"/>
        <v>-20</v>
      </c>
      <c r="AG33" s="19">
        <f t="shared" si="16"/>
        <v>140</v>
      </c>
      <c r="AH33" s="7">
        <f t="shared" si="17"/>
        <v>0</v>
      </c>
      <c r="AI33" s="19">
        <f t="shared" si="18"/>
        <v>-20</v>
      </c>
      <c r="AJ33" s="19">
        <f t="shared" si="19"/>
        <v>0</v>
      </c>
      <c r="AK33" s="19">
        <f t="shared" si="20"/>
        <v>0</v>
      </c>
      <c r="AL33" s="19">
        <f t="shared" si="21"/>
        <v>0</v>
      </c>
      <c r="AM33" s="19">
        <f t="shared" si="22"/>
        <v>200</v>
      </c>
      <c r="AN33" s="20">
        <f t="shared" si="23"/>
        <v>0</v>
      </c>
      <c r="AP33" s="12">
        <f t="shared" si="28"/>
        <v>195</v>
      </c>
      <c r="AQ33" s="12">
        <f t="shared" si="24"/>
        <v>9</v>
      </c>
      <c r="AR33" s="12">
        <f t="shared" si="25"/>
        <v>0</v>
      </c>
      <c r="AS33" s="12">
        <f t="shared" si="26"/>
        <v>6500</v>
      </c>
      <c r="AT33" s="12">
        <f>MAX(AS$4:AS33)</f>
        <v>6500</v>
      </c>
      <c r="AU33" s="8">
        <f t="shared" si="27"/>
        <v>0</v>
      </c>
      <c r="AX33" s="24"/>
    </row>
    <row r="34" spans="1:50" x14ac:dyDescent="0.3">
      <c r="A34" s="1">
        <v>42650</v>
      </c>
      <c r="B34" s="1">
        <v>42650</v>
      </c>
      <c r="C34" s="1" t="s">
        <v>44</v>
      </c>
      <c r="D34" s="3">
        <v>1025</v>
      </c>
      <c r="E34" s="3">
        <v>-200</v>
      </c>
      <c r="F34" s="3">
        <f t="shared" si="0"/>
        <v>825</v>
      </c>
      <c r="G34" s="20">
        <f t="shared" si="1"/>
        <v>0</v>
      </c>
      <c r="H34" s="3" t="s">
        <v>43</v>
      </c>
      <c r="L34" s="20">
        <f t="shared" si="2"/>
        <v>1</v>
      </c>
      <c r="M34" s="20" t="s">
        <v>20</v>
      </c>
      <c r="N34" s="20">
        <v>10</v>
      </c>
      <c r="O34" s="20">
        <v>132550</v>
      </c>
      <c r="P34" s="20">
        <f t="shared" si="3"/>
        <v>132550</v>
      </c>
      <c r="Q34" s="20">
        <f t="shared" si="4"/>
        <v>132550</v>
      </c>
      <c r="R34" s="20">
        <v>132750</v>
      </c>
      <c r="S34" s="20">
        <v>132492</v>
      </c>
      <c r="T34" s="19">
        <f t="shared" si="5"/>
        <v>21</v>
      </c>
      <c r="U34" s="19">
        <f t="shared" si="6"/>
        <v>4.8</v>
      </c>
      <c r="W34" s="19">
        <f t="shared" si="7"/>
        <v>-21</v>
      </c>
      <c r="X34" s="19">
        <f t="shared" si="8"/>
        <v>4.8</v>
      </c>
      <c r="Y34" s="7">
        <f t="shared" si="9"/>
        <v>0</v>
      </c>
      <c r="Z34" s="7">
        <f t="shared" si="10"/>
        <v>1</v>
      </c>
      <c r="AA34" s="7">
        <f t="shared" si="11"/>
        <v>1</v>
      </c>
      <c r="AB34" s="7">
        <f t="shared" si="12"/>
        <v>1</v>
      </c>
      <c r="AC34" s="19">
        <f t="shared" si="13"/>
        <v>-20</v>
      </c>
      <c r="AD34" s="7"/>
      <c r="AE34" s="19">
        <f t="shared" si="14"/>
        <v>-20</v>
      </c>
      <c r="AF34" s="19">
        <f t="shared" si="15"/>
        <v>-20</v>
      </c>
      <c r="AG34" s="19">
        <f t="shared" si="16"/>
        <v>120</v>
      </c>
      <c r="AH34" s="7">
        <f t="shared" si="17"/>
        <v>0</v>
      </c>
      <c r="AI34" s="19">
        <f t="shared" si="18"/>
        <v>0</v>
      </c>
      <c r="AJ34" s="19">
        <f t="shared" si="19"/>
        <v>0</v>
      </c>
      <c r="AK34" s="19">
        <f t="shared" si="20"/>
        <v>0</v>
      </c>
      <c r="AL34" s="19">
        <f t="shared" si="21"/>
        <v>-20</v>
      </c>
      <c r="AM34" s="19">
        <f t="shared" si="22"/>
        <v>180</v>
      </c>
      <c r="AN34" s="20">
        <f t="shared" si="23"/>
        <v>0</v>
      </c>
      <c r="AP34" s="12">
        <f t="shared" si="28"/>
        <v>195</v>
      </c>
      <c r="AQ34" s="12">
        <f t="shared" si="24"/>
        <v>9</v>
      </c>
      <c r="AR34" s="12">
        <f t="shared" si="25"/>
        <v>-180</v>
      </c>
      <c r="AS34" s="12">
        <f t="shared" si="26"/>
        <v>6320</v>
      </c>
      <c r="AT34" s="12">
        <f>MAX(AS$4:AS34)</f>
        <v>6500</v>
      </c>
      <c r="AU34" s="8">
        <f t="shared" si="27"/>
        <v>-2.7692307692307693E-2</v>
      </c>
      <c r="AW34" s="24"/>
      <c r="AX34" s="24"/>
    </row>
    <row r="35" spans="1:50" x14ac:dyDescent="0.3">
      <c r="A35" s="1">
        <v>42650</v>
      </c>
      <c r="B35" s="1">
        <v>42650</v>
      </c>
      <c r="C35" s="1" t="s">
        <v>45</v>
      </c>
      <c r="D35" s="3">
        <v>1125</v>
      </c>
      <c r="E35" s="3">
        <v>100</v>
      </c>
      <c r="F35" s="3">
        <f t="shared" si="0"/>
        <v>1225</v>
      </c>
      <c r="G35" s="20">
        <f t="shared" si="1"/>
        <v>0</v>
      </c>
      <c r="H35" s="3" t="s">
        <v>17</v>
      </c>
      <c r="K35" s="20">
        <v>1</v>
      </c>
      <c r="L35" s="20">
        <f t="shared" si="2"/>
        <v>1</v>
      </c>
      <c r="M35" s="20" t="s">
        <v>20</v>
      </c>
      <c r="N35" s="20">
        <v>7</v>
      </c>
      <c r="O35" s="20">
        <v>111430</v>
      </c>
      <c r="P35" s="20">
        <f t="shared" si="3"/>
        <v>111430</v>
      </c>
      <c r="Q35" s="20">
        <f t="shared" si="4"/>
        <v>111430</v>
      </c>
      <c r="R35" s="20">
        <v>111686</v>
      </c>
      <c r="S35" s="20">
        <v>111163</v>
      </c>
      <c r="T35" s="19">
        <f t="shared" si="5"/>
        <v>26.3</v>
      </c>
      <c r="U35" s="19">
        <f t="shared" si="6"/>
        <v>26</v>
      </c>
      <c r="W35" s="19">
        <f t="shared" si="7"/>
        <v>-26.3</v>
      </c>
      <c r="X35" s="19">
        <f t="shared" si="8"/>
        <v>26</v>
      </c>
      <c r="Y35" s="7">
        <f t="shared" si="9"/>
        <v>0</v>
      </c>
      <c r="Z35" s="7">
        <f t="shared" si="10"/>
        <v>1</v>
      </c>
      <c r="AA35" s="7">
        <f t="shared" si="11"/>
        <v>1</v>
      </c>
      <c r="AB35" s="7">
        <f t="shared" si="12"/>
        <v>0</v>
      </c>
      <c r="AC35" s="19">
        <f t="shared" si="13"/>
        <v>-20</v>
      </c>
      <c r="AD35" s="7"/>
      <c r="AE35" s="19">
        <f t="shared" si="14"/>
        <v>-20</v>
      </c>
      <c r="AF35" s="19">
        <f t="shared" si="15"/>
        <v>-20</v>
      </c>
      <c r="AG35" s="19">
        <f t="shared" si="16"/>
        <v>100</v>
      </c>
      <c r="AH35" s="7">
        <f t="shared" si="17"/>
        <v>0</v>
      </c>
      <c r="AI35" s="19">
        <f t="shared" si="18"/>
        <v>0</v>
      </c>
      <c r="AJ35" s="19">
        <f t="shared" si="19"/>
        <v>-20</v>
      </c>
      <c r="AK35" s="19">
        <f t="shared" si="20"/>
        <v>0</v>
      </c>
      <c r="AL35" s="19">
        <f t="shared" si="21"/>
        <v>0</v>
      </c>
      <c r="AM35" s="19">
        <f t="shared" si="22"/>
        <v>180</v>
      </c>
      <c r="AN35" s="20">
        <f t="shared" si="23"/>
        <v>0</v>
      </c>
      <c r="AP35" s="12">
        <f t="shared" si="28"/>
        <v>195</v>
      </c>
      <c r="AQ35" s="12">
        <f t="shared" si="24"/>
        <v>9</v>
      </c>
      <c r="AR35" s="12">
        <f t="shared" si="25"/>
        <v>0</v>
      </c>
      <c r="AS35" s="12">
        <f t="shared" si="26"/>
        <v>6320</v>
      </c>
      <c r="AT35" s="12">
        <f>MAX(AS$4:AS35)</f>
        <v>6500</v>
      </c>
      <c r="AU35" s="8">
        <f t="shared" si="27"/>
        <v>-2.7692307692307693E-2</v>
      </c>
      <c r="AW35" s="24"/>
      <c r="AX35" s="24"/>
    </row>
    <row r="36" spans="1:50" x14ac:dyDescent="0.3">
      <c r="A36" s="1">
        <v>42650</v>
      </c>
      <c r="B36" s="1">
        <v>42650</v>
      </c>
      <c r="C36" s="1" t="s">
        <v>45</v>
      </c>
      <c r="D36" s="3">
        <v>1230</v>
      </c>
      <c r="E36" s="3">
        <v>100</v>
      </c>
      <c r="F36" s="3">
        <f t="shared" si="0"/>
        <v>1330</v>
      </c>
      <c r="G36" s="20">
        <f t="shared" si="1"/>
        <v>0</v>
      </c>
      <c r="H36" s="3" t="s">
        <v>17</v>
      </c>
      <c r="L36" s="20">
        <f t="shared" si="2"/>
        <v>1</v>
      </c>
      <c r="M36" s="20" t="s">
        <v>20</v>
      </c>
      <c r="N36" s="20">
        <v>7</v>
      </c>
      <c r="O36" s="20">
        <v>111600</v>
      </c>
      <c r="P36" s="20">
        <f t="shared" si="3"/>
        <v>111600</v>
      </c>
      <c r="Q36" s="20">
        <f t="shared" si="4"/>
        <v>111600</v>
      </c>
      <c r="R36" s="20">
        <v>111686</v>
      </c>
      <c r="S36" s="20">
        <v>111163</v>
      </c>
      <c r="T36" s="19">
        <f t="shared" si="5"/>
        <v>9.3000000000000007</v>
      </c>
      <c r="U36" s="19">
        <f t="shared" si="6"/>
        <v>43</v>
      </c>
      <c r="W36" s="19">
        <f t="shared" si="7"/>
        <v>-9.3000000000000007</v>
      </c>
      <c r="X36" s="19">
        <f t="shared" si="8"/>
        <v>43</v>
      </c>
      <c r="Y36" s="7">
        <f t="shared" si="9"/>
        <v>0</v>
      </c>
      <c r="Z36" s="7">
        <f t="shared" si="10"/>
        <v>1</v>
      </c>
      <c r="AA36" s="7">
        <f t="shared" si="11"/>
        <v>1</v>
      </c>
      <c r="AB36" s="7">
        <f t="shared" si="12"/>
        <v>1</v>
      </c>
      <c r="AC36" s="19">
        <f t="shared" si="13"/>
        <v>0</v>
      </c>
      <c r="AD36" s="7"/>
      <c r="AE36" s="19">
        <f t="shared" si="14"/>
        <v>0</v>
      </c>
      <c r="AF36" s="19">
        <f t="shared" si="15"/>
        <v>20</v>
      </c>
      <c r="AG36" s="19">
        <f t="shared" si="16"/>
        <v>120</v>
      </c>
      <c r="AH36" s="7">
        <f t="shared" si="17"/>
        <v>1</v>
      </c>
      <c r="AI36" s="19">
        <f t="shared" si="18"/>
        <v>0</v>
      </c>
      <c r="AJ36" s="19">
        <f t="shared" si="19"/>
        <v>0</v>
      </c>
      <c r="AK36" s="19">
        <f t="shared" si="20"/>
        <v>0</v>
      </c>
      <c r="AL36" s="19">
        <f t="shared" si="21"/>
        <v>20</v>
      </c>
      <c r="AM36" s="19">
        <f t="shared" si="22"/>
        <v>200</v>
      </c>
      <c r="AN36" s="20">
        <f t="shared" si="23"/>
        <v>1</v>
      </c>
      <c r="AP36" s="12">
        <f t="shared" si="28"/>
        <v>195</v>
      </c>
      <c r="AQ36" s="12">
        <f t="shared" si="24"/>
        <v>9</v>
      </c>
      <c r="AR36" s="12">
        <f t="shared" si="25"/>
        <v>180</v>
      </c>
      <c r="AS36" s="12">
        <f t="shared" si="26"/>
        <v>6500</v>
      </c>
      <c r="AT36" s="12">
        <f>MAX(AS$4:AS36)</f>
        <v>6500</v>
      </c>
      <c r="AU36" s="8">
        <f t="shared" si="27"/>
        <v>0</v>
      </c>
      <c r="AW36" s="24"/>
      <c r="AX36" s="24"/>
    </row>
    <row r="37" spans="1:50" x14ac:dyDescent="0.3">
      <c r="A37" s="1">
        <v>42650</v>
      </c>
      <c r="B37" s="1">
        <v>42650</v>
      </c>
      <c r="C37" s="1" t="s">
        <v>44</v>
      </c>
      <c r="D37" s="3">
        <v>1610</v>
      </c>
      <c r="E37" s="3">
        <v>-200</v>
      </c>
      <c r="F37" s="3">
        <f t="shared" si="0"/>
        <v>1410</v>
      </c>
      <c r="G37" s="20">
        <f t="shared" si="1"/>
        <v>0</v>
      </c>
      <c r="H37" s="3" t="s">
        <v>38</v>
      </c>
      <c r="I37" s="20">
        <v>1</v>
      </c>
      <c r="J37" s="20">
        <v>24</v>
      </c>
      <c r="K37" s="20">
        <v>1</v>
      </c>
      <c r="L37" s="20">
        <f t="shared" si="2"/>
        <v>1</v>
      </c>
      <c r="M37" s="20" t="s">
        <v>21</v>
      </c>
      <c r="N37" s="20">
        <v>7</v>
      </c>
      <c r="O37" s="20">
        <v>103070</v>
      </c>
      <c r="P37" s="20">
        <f t="shared" si="3"/>
        <v>103077</v>
      </c>
      <c r="Q37" s="20">
        <f t="shared" si="4"/>
        <v>103077</v>
      </c>
      <c r="R37" s="20">
        <v>102851</v>
      </c>
      <c r="S37" s="20">
        <v>103459</v>
      </c>
      <c r="T37" s="19">
        <f t="shared" si="5"/>
        <v>23.3</v>
      </c>
      <c r="U37" s="19">
        <f t="shared" si="6"/>
        <v>38.200000000000003</v>
      </c>
      <c r="W37" s="19">
        <f t="shared" si="7"/>
        <v>-23.3</v>
      </c>
      <c r="X37" s="19">
        <f t="shared" si="8"/>
        <v>38.200000000000003</v>
      </c>
      <c r="Y37" s="7">
        <f t="shared" si="9"/>
        <v>1</v>
      </c>
      <c r="Z37" s="7">
        <f t="shared" si="10"/>
        <v>0</v>
      </c>
      <c r="AA37" s="7">
        <f t="shared" si="11"/>
        <v>1</v>
      </c>
      <c r="AB37" s="7">
        <f t="shared" si="12"/>
        <v>0</v>
      </c>
      <c r="AC37" s="19">
        <f t="shared" si="13"/>
        <v>-20</v>
      </c>
      <c r="AD37" s="7"/>
      <c r="AE37" s="19">
        <f t="shared" si="14"/>
        <v>-20</v>
      </c>
      <c r="AF37" s="19">
        <f t="shared" si="15"/>
        <v>-20</v>
      </c>
      <c r="AG37" s="19">
        <f t="shared" si="16"/>
        <v>100</v>
      </c>
      <c r="AH37" s="7">
        <f t="shared" si="17"/>
        <v>0</v>
      </c>
      <c r="AI37" s="19">
        <f t="shared" si="18"/>
        <v>-20</v>
      </c>
      <c r="AJ37" s="19">
        <f t="shared" si="19"/>
        <v>-20</v>
      </c>
      <c r="AK37" s="19">
        <f t="shared" si="20"/>
        <v>0</v>
      </c>
      <c r="AL37" s="19">
        <f t="shared" si="21"/>
        <v>0</v>
      </c>
      <c r="AM37" s="19">
        <f t="shared" si="22"/>
        <v>200</v>
      </c>
      <c r="AN37" s="20">
        <f t="shared" si="23"/>
        <v>0</v>
      </c>
      <c r="AP37" s="12">
        <f t="shared" si="28"/>
        <v>195</v>
      </c>
      <c r="AQ37" s="12">
        <f t="shared" si="24"/>
        <v>9</v>
      </c>
      <c r="AR37" s="12">
        <f t="shared" si="25"/>
        <v>0</v>
      </c>
      <c r="AS37" s="12">
        <f t="shared" si="26"/>
        <v>6500</v>
      </c>
      <c r="AT37" s="12">
        <f>MAX(AS$4:AS37)</f>
        <v>6500</v>
      </c>
      <c r="AU37" s="8">
        <f t="shared" si="27"/>
        <v>0</v>
      </c>
      <c r="AW37" s="24"/>
      <c r="AX37" s="24"/>
    </row>
    <row r="38" spans="1:50" x14ac:dyDescent="0.3">
      <c r="A38" s="1">
        <v>42653</v>
      </c>
      <c r="B38" s="1">
        <v>42653</v>
      </c>
      <c r="C38" s="1" t="s">
        <v>45</v>
      </c>
      <c r="D38" s="3">
        <v>1235</v>
      </c>
      <c r="E38" s="3">
        <v>100</v>
      </c>
      <c r="F38" s="3">
        <f t="shared" si="0"/>
        <v>1335</v>
      </c>
      <c r="G38" s="20">
        <f t="shared" si="1"/>
        <v>0</v>
      </c>
      <c r="H38" s="3" t="s">
        <v>17</v>
      </c>
      <c r="L38" s="20">
        <f t="shared" si="2"/>
        <v>1</v>
      </c>
      <c r="M38" s="20" t="s">
        <v>21</v>
      </c>
      <c r="N38" s="20">
        <v>7</v>
      </c>
      <c r="O38" s="20">
        <v>111540</v>
      </c>
      <c r="P38" s="20">
        <f t="shared" si="3"/>
        <v>111547</v>
      </c>
      <c r="Q38" s="20">
        <f t="shared" si="4"/>
        <v>111547</v>
      </c>
      <c r="R38" s="20">
        <v>111340</v>
      </c>
      <c r="S38" s="20">
        <v>111640</v>
      </c>
      <c r="T38" s="19">
        <f t="shared" si="5"/>
        <v>21.4</v>
      </c>
      <c r="U38" s="19">
        <f t="shared" si="6"/>
        <v>9.3000000000000007</v>
      </c>
      <c r="W38" s="19">
        <f t="shared" si="7"/>
        <v>-21.4</v>
      </c>
      <c r="X38" s="19">
        <f t="shared" si="8"/>
        <v>9.3000000000000007</v>
      </c>
      <c r="Y38" s="7">
        <f t="shared" si="9"/>
        <v>1</v>
      </c>
      <c r="Z38" s="7">
        <f t="shared" si="10"/>
        <v>0</v>
      </c>
      <c r="AA38" s="7">
        <f t="shared" si="11"/>
        <v>1</v>
      </c>
      <c r="AB38" s="7">
        <f t="shared" si="12"/>
        <v>1</v>
      </c>
      <c r="AC38" s="19">
        <f t="shared" si="13"/>
        <v>-20</v>
      </c>
      <c r="AD38" s="7"/>
      <c r="AE38" s="19">
        <f t="shared" si="14"/>
        <v>-20</v>
      </c>
      <c r="AF38" s="19">
        <f t="shared" si="15"/>
        <v>-20</v>
      </c>
      <c r="AG38" s="19">
        <f t="shared" si="16"/>
        <v>80</v>
      </c>
      <c r="AH38" s="7">
        <f t="shared" si="17"/>
        <v>0</v>
      </c>
      <c r="AI38" s="19">
        <f t="shared" si="18"/>
        <v>0</v>
      </c>
      <c r="AJ38" s="19">
        <f t="shared" si="19"/>
        <v>0</v>
      </c>
      <c r="AK38" s="19">
        <f t="shared" si="20"/>
        <v>0</v>
      </c>
      <c r="AL38" s="19">
        <f t="shared" si="21"/>
        <v>-20</v>
      </c>
      <c r="AM38" s="19">
        <f t="shared" si="22"/>
        <v>180</v>
      </c>
      <c r="AN38" s="20">
        <f t="shared" si="23"/>
        <v>0</v>
      </c>
      <c r="AP38" s="12">
        <f t="shared" si="28"/>
        <v>195</v>
      </c>
      <c r="AQ38" s="12">
        <f t="shared" si="24"/>
        <v>9</v>
      </c>
      <c r="AR38" s="12">
        <f t="shared" si="25"/>
        <v>-180</v>
      </c>
      <c r="AS38" s="12">
        <f t="shared" si="26"/>
        <v>6320</v>
      </c>
      <c r="AT38" s="12">
        <f>MAX(AS$4:AS38)</f>
        <v>6500</v>
      </c>
      <c r="AU38" s="8">
        <f t="shared" si="27"/>
        <v>-2.7692307692307693E-2</v>
      </c>
      <c r="AW38" s="24"/>
      <c r="AX38" s="24"/>
    </row>
    <row r="39" spans="1:50" x14ac:dyDescent="0.3">
      <c r="A39" s="1">
        <v>42653</v>
      </c>
      <c r="B39" s="1">
        <v>42653</v>
      </c>
      <c r="C39" s="1" t="s">
        <v>44</v>
      </c>
      <c r="D39" s="3">
        <v>1650</v>
      </c>
      <c r="E39" s="3">
        <v>-200</v>
      </c>
      <c r="F39" s="3">
        <f t="shared" si="0"/>
        <v>1450</v>
      </c>
      <c r="G39" s="20">
        <f t="shared" si="1"/>
        <v>0</v>
      </c>
      <c r="H39" s="3" t="s">
        <v>43</v>
      </c>
      <c r="K39" s="20">
        <v>1</v>
      </c>
      <c r="L39" s="20">
        <f t="shared" si="2"/>
        <v>1</v>
      </c>
      <c r="M39" s="20" t="s">
        <v>21</v>
      </c>
      <c r="N39" s="20">
        <v>10</v>
      </c>
      <c r="O39" s="20">
        <v>132110</v>
      </c>
      <c r="P39" s="20">
        <f t="shared" si="3"/>
        <v>132120</v>
      </c>
      <c r="Q39" s="20">
        <f t="shared" si="4"/>
        <v>132120</v>
      </c>
      <c r="R39" s="20">
        <v>131384</v>
      </c>
      <c r="S39" s="20">
        <v>132374</v>
      </c>
      <c r="T39" s="19">
        <f t="shared" si="5"/>
        <v>74.599999999999994</v>
      </c>
      <c r="U39" s="19">
        <f t="shared" si="6"/>
        <v>25.4</v>
      </c>
      <c r="W39" s="19">
        <f t="shared" si="7"/>
        <v>-74.599999999999994</v>
      </c>
      <c r="X39" s="19">
        <f t="shared" si="8"/>
        <v>25.4</v>
      </c>
      <c r="Y39" s="7">
        <f t="shared" si="9"/>
        <v>1</v>
      </c>
      <c r="Z39" s="7">
        <f t="shared" si="10"/>
        <v>0</v>
      </c>
      <c r="AA39" s="7">
        <f t="shared" si="11"/>
        <v>1</v>
      </c>
      <c r="AB39" s="7">
        <f t="shared" si="12"/>
        <v>0</v>
      </c>
      <c r="AC39" s="19">
        <f t="shared" si="13"/>
        <v>-20</v>
      </c>
      <c r="AD39" s="7"/>
      <c r="AE39" s="19">
        <f t="shared" si="14"/>
        <v>-20</v>
      </c>
      <c r="AF39" s="19">
        <f t="shared" si="15"/>
        <v>-20</v>
      </c>
      <c r="AG39" s="19">
        <f t="shared" si="16"/>
        <v>60</v>
      </c>
      <c r="AH39" s="7">
        <f t="shared" si="17"/>
        <v>0</v>
      </c>
      <c r="AI39" s="19">
        <f t="shared" si="18"/>
        <v>0</v>
      </c>
      <c r="AJ39" s="19">
        <f t="shared" si="19"/>
        <v>-20</v>
      </c>
      <c r="AK39" s="19">
        <f t="shared" si="20"/>
        <v>0</v>
      </c>
      <c r="AL39" s="19">
        <f t="shared" si="21"/>
        <v>0</v>
      </c>
      <c r="AM39" s="19">
        <f t="shared" si="22"/>
        <v>180</v>
      </c>
      <c r="AN39" s="20">
        <f t="shared" si="23"/>
        <v>0</v>
      </c>
      <c r="AP39" s="12">
        <f t="shared" si="28"/>
        <v>195</v>
      </c>
      <c r="AQ39" s="12">
        <f t="shared" si="24"/>
        <v>9</v>
      </c>
      <c r="AR39" s="12">
        <f t="shared" si="25"/>
        <v>0</v>
      </c>
      <c r="AS39" s="12">
        <f t="shared" si="26"/>
        <v>6320</v>
      </c>
      <c r="AT39" s="12">
        <f>MAX(AS$4:AS39)</f>
        <v>6500</v>
      </c>
      <c r="AU39" s="8">
        <f t="shared" si="27"/>
        <v>-2.7692307692307693E-2</v>
      </c>
      <c r="AW39" s="24"/>
      <c r="AX39" s="24"/>
    </row>
    <row r="40" spans="1:50" x14ac:dyDescent="0.3">
      <c r="A40" s="1">
        <v>42653</v>
      </c>
      <c r="B40" s="1">
        <v>42653</v>
      </c>
      <c r="C40" s="1" t="s">
        <v>44</v>
      </c>
      <c r="D40" s="3">
        <v>1655</v>
      </c>
      <c r="E40" s="3">
        <v>-200</v>
      </c>
      <c r="F40" s="3">
        <f t="shared" si="0"/>
        <v>1455</v>
      </c>
      <c r="G40" s="20">
        <f t="shared" si="1"/>
        <v>0</v>
      </c>
      <c r="H40" s="3" t="s">
        <v>37</v>
      </c>
      <c r="L40" s="20">
        <f t="shared" si="2"/>
        <v>1</v>
      </c>
      <c r="M40" s="20" t="s">
        <v>20</v>
      </c>
      <c r="N40" s="20">
        <v>8</v>
      </c>
      <c r="O40" s="20">
        <v>76140</v>
      </c>
      <c r="P40" s="20">
        <f t="shared" si="3"/>
        <v>76140</v>
      </c>
      <c r="Q40" s="20">
        <f t="shared" si="4"/>
        <v>76140</v>
      </c>
      <c r="R40" s="20">
        <v>76277</v>
      </c>
      <c r="S40" s="20">
        <v>75427</v>
      </c>
      <c r="T40" s="19">
        <f t="shared" si="5"/>
        <v>14.5</v>
      </c>
      <c r="U40" s="19">
        <f t="shared" si="6"/>
        <v>70.5</v>
      </c>
      <c r="W40" s="19">
        <f t="shared" si="7"/>
        <v>-14.5</v>
      </c>
      <c r="X40" s="19">
        <f t="shared" si="8"/>
        <v>70.5</v>
      </c>
      <c r="Y40" s="7">
        <f t="shared" si="9"/>
        <v>0</v>
      </c>
      <c r="Z40" s="7">
        <f t="shared" si="10"/>
        <v>1</v>
      </c>
      <c r="AA40" s="7">
        <f t="shared" si="11"/>
        <v>1</v>
      </c>
      <c r="AB40" s="7">
        <f t="shared" si="12"/>
        <v>1</v>
      </c>
      <c r="AC40" s="19">
        <f t="shared" si="13"/>
        <v>0</v>
      </c>
      <c r="AD40" s="7"/>
      <c r="AE40" s="19">
        <f t="shared" si="14"/>
        <v>0</v>
      </c>
      <c r="AF40" s="19">
        <f t="shared" si="15"/>
        <v>20</v>
      </c>
      <c r="AG40" s="19">
        <f t="shared" si="16"/>
        <v>80</v>
      </c>
      <c r="AH40" s="7">
        <f t="shared" si="17"/>
        <v>1</v>
      </c>
      <c r="AI40" s="19">
        <f t="shared" si="18"/>
        <v>0</v>
      </c>
      <c r="AJ40" s="19">
        <f t="shared" si="19"/>
        <v>0</v>
      </c>
      <c r="AK40" s="19">
        <f t="shared" si="20"/>
        <v>0</v>
      </c>
      <c r="AL40" s="19">
        <f t="shared" si="21"/>
        <v>20</v>
      </c>
      <c r="AM40" s="19">
        <f t="shared" si="22"/>
        <v>200</v>
      </c>
      <c r="AN40" s="20">
        <f t="shared" si="23"/>
        <v>1</v>
      </c>
      <c r="AP40" s="12">
        <f t="shared" si="28"/>
        <v>195</v>
      </c>
      <c r="AQ40" s="12">
        <f t="shared" si="24"/>
        <v>9</v>
      </c>
      <c r="AR40" s="12">
        <f t="shared" si="25"/>
        <v>180</v>
      </c>
      <c r="AS40" s="12">
        <f t="shared" si="26"/>
        <v>6500</v>
      </c>
      <c r="AT40" s="12">
        <f>MAX(AS$4:AS40)</f>
        <v>6500</v>
      </c>
      <c r="AU40" s="8">
        <f t="shared" si="27"/>
        <v>0</v>
      </c>
      <c r="AW40" s="24"/>
      <c r="AX40" s="24"/>
    </row>
    <row r="41" spans="1:50" x14ac:dyDescent="0.3">
      <c r="A41" s="1">
        <v>42653</v>
      </c>
      <c r="B41" s="1">
        <v>42653</v>
      </c>
      <c r="C41" s="1" t="s">
        <v>44</v>
      </c>
      <c r="D41" s="3">
        <v>1720</v>
      </c>
      <c r="E41" s="3">
        <v>-200</v>
      </c>
      <c r="F41" s="3">
        <f t="shared" si="0"/>
        <v>1520</v>
      </c>
      <c r="G41" s="20">
        <f t="shared" si="1"/>
        <v>0</v>
      </c>
      <c r="H41" s="3" t="s">
        <v>43</v>
      </c>
      <c r="K41" s="20">
        <v>1</v>
      </c>
      <c r="L41" s="20">
        <f t="shared" si="2"/>
        <v>1</v>
      </c>
      <c r="M41" s="20" t="s">
        <v>21</v>
      </c>
      <c r="N41" s="20">
        <v>10</v>
      </c>
      <c r="O41" s="20">
        <v>131640</v>
      </c>
      <c r="P41" s="20">
        <f t="shared" si="3"/>
        <v>131650</v>
      </c>
      <c r="Q41" s="20">
        <f t="shared" si="4"/>
        <v>131650</v>
      </c>
      <c r="R41" s="20">
        <v>131384</v>
      </c>
      <c r="S41" s="20">
        <v>132374</v>
      </c>
      <c r="T41" s="19">
        <f t="shared" si="5"/>
        <v>27.6</v>
      </c>
      <c r="U41" s="19">
        <f t="shared" si="6"/>
        <v>72.400000000000006</v>
      </c>
      <c r="W41" s="19">
        <f t="shared" si="7"/>
        <v>-27.6</v>
      </c>
      <c r="X41" s="19">
        <f t="shared" si="8"/>
        <v>72.400000000000006</v>
      </c>
      <c r="Y41" s="7">
        <f t="shared" si="9"/>
        <v>1</v>
      </c>
      <c r="Z41" s="7">
        <f t="shared" si="10"/>
        <v>0</v>
      </c>
      <c r="AA41" s="7">
        <f t="shared" si="11"/>
        <v>1</v>
      </c>
      <c r="AB41" s="7">
        <f t="shared" si="12"/>
        <v>0</v>
      </c>
      <c r="AC41" s="19">
        <f t="shared" si="13"/>
        <v>-20</v>
      </c>
      <c r="AD41" s="7"/>
      <c r="AE41" s="19">
        <f t="shared" si="14"/>
        <v>-20</v>
      </c>
      <c r="AF41" s="19">
        <f t="shared" si="15"/>
        <v>-20</v>
      </c>
      <c r="AG41" s="19">
        <f t="shared" si="16"/>
        <v>60</v>
      </c>
      <c r="AH41" s="7">
        <f t="shared" si="17"/>
        <v>0</v>
      </c>
      <c r="AI41" s="19">
        <f t="shared" si="18"/>
        <v>0</v>
      </c>
      <c r="AJ41" s="19">
        <f t="shared" si="19"/>
        <v>-20</v>
      </c>
      <c r="AK41" s="19">
        <f t="shared" si="20"/>
        <v>0</v>
      </c>
      <c r="AL41" s="19">
        <f t="shared" si="21"/>
        <v>0</v>
      </c>
      <c r="AM41" s="19">
        <f t="shared" si="22"/>
        <v>200</v>
      </c>
      <c r="AN41" s="20">
        <f t="shared" si="23"/>
        <v>0</v>
      </c>
      <c r="AP41" s="12">
        <f t="shared" si="28"/>
        <v>195</v>
      </c>
      <c r="AQ41" s="12">
        <f t="shared" si="24"/>
        <v>9</v>
      </c>
      <c r="AR41" s="12">
        <f t="shared" si="25"/>
        <v>0</v>
      </c>
      <c r="AS41" s="12">
        <f t="shared" si="26"/>
        <v>6500</v>
      </c>
      <c r="AT41" s="12">
        <f>MAX(AS$4:AS41)</f>
        <v>6500</v>
      </c>
      <c r="AU41" s="8">
        <f t="shared" si="27"/>
        <v>0</v>
      </c>
      <c r="AW41" s="24"/>
      <c r="AX41" s="24"/>
    </row>
    <row r="42" spans="1:50" x14ac:dyDescent="0.3">
      <c r="A42" s="1">
        <v>42653</v>
      </c>
      <c r="B42" s="1">
        <v>42653</v>
      </c>
      <c r="C42" s="1" t="s">
        <v>44</v>
      </c>
      <c r="D42" s="3">
        <v>1815</v>
      </c>
      <c r="E42" s="3">
        <v>-200</v>
      </c>
      <c r="F42" s="3">
        <f t="shared" si="0"/>
        <v>1615</v>
      </c>
      <c r="G42" s="20">
        <f t="shared" si="1"/>
        <v>0</v>
      </c>
      <c r="H42" s="3" t="s">
        <v>38</v>
      </c>
      <c r="I42" s="20">
        <v>1</v>
      </c>
      <c r="J42" s="20">
        <v>10</v>
      </c>
      <c r="L42" s="20">
        <f t="shared" si="2"/>
        <v>1</v>
      </c>
      <c r="M42" s="20" t="s">
        <v>20</v>
      </c>
      <c r="N42" s="20">
        <v>7</v>
      </c>
      <c r="O42" s="20">
        <v>103660</v>
      </c>
      <c r="P42" s="20">
        <f t="shared" si="3"/>
        <v>103660</v>
      </c>
      <c r="Q42" s="20">
        <f t="shared" si="4"/>
        <v>103660</v>
      </c>
      <c r="R42" s="20">
        <v>103781</v>
      </c>
      <c r="S42" s="20">
        <v>103570</v>
      </c>
      <c r="T42" s="19">
        <f t="shared" si="5"/>
        <v>12.8</v>
      </c>
      <c r="U42" s="19">
        <f t="shared" si="6"/>
        <v>8.3000000000000007</v>
      </c>
      <c r="W42" s="19">
        <f t="shared" si="7"/>
        <v>-12.8</v>
      </c>
      <c r="X42" s="19">
        <f t="shared" si="8"/>
        <v>8.3000000000000007</v>
      </c>
      <c r="Y42" s="7">
        <f t="shared" si="9"/>
        <v>0</v>
      </c>
      <c r="Z42" s="7">
        <f t="shared" si="10"/>
        <v>1</v>
      </c>
      <c r="AA42" s="7">
        <f t="shared" si="11"/>
        <v>1</v>
      </c>
      <c r="AB42" s="7">
        <f t="shared" si="12"/>
        <v>0</v>
      </c>
      <c r="AC42" s="19">
        <f t="shared" si="13"/>
        <v>0</v>
      </c>
      <c r="AD42" s="7"/>
      <c r="AE42" s="19">
        <f t="shared" si="14"/>
        <v>-20</v>
      </c>
      <c r="AF42" s="19">
        <f t="shared" si="15"/>
        <v>-20</v>
      </c>
      <c r="AG42" s="19">
        <f t="shared" si="16"/>
        <v>40</v>
      </c>
      <c r="AH42" s="7">
        <f t="shared" si="17"/>
        <v>0</v>
      </c>
      <c r="AI42" s="19">
        <f t="shared" si="18"/>
        <v>-20</v>
      </c>
      <c r="AJ42" s="19">
        <f t="shared" si="19"/>
        <v>0</v>
      </c>
      <c r="AK42" s="19">
        <f t="shared" si="20"/>
        <v>0</v>
      </c>
      <c r="AL42" s="19">
        <f t="shared" si="21"/>
        <v>0</v>
      </c>
      <c r="AM42" s="19">
        <f t="shared" si="22"/>
        <v>200</v>
      </c>
      <c r="AN42" s="20">
        <f t="shared" si="23"/>
        <v>0</v>
      </c>
      <c r="AP42" s="12">
        <f t="shared" si="28"/>
        <v>195</v>
      </c>
      <c r="AQ42" s="12">
        <f t="shared" si="24"/>
        <v>9</v>
      </c>
      <c r="AR42" s="12">
        <f t="shared" si="25"/>
        <v>0</v>
      </c>
      <c r="AS42" s="12">
        <f t="shared" si="26"/>
        <v>6500</v>
      </c>
      <c r="AT42" s="12">
        <f>MAX(AS$4:AS42)</f>
        <v>6500</v>
      </c>
      <c r="AU42" s="8">
        <f t="shared" si="27"/>
        <v>0</v>
      </c>
      <c r="AW42" s="24"/>
      <c r="AX42" s="24"/>
    </row>
    <row r="43" spans="1:50" x14ac:dyDescent="0.3">
      <c r="A43" s="1">
        <v>42653</v>
      </c>
      <c r="B43" s="1">
        <v>42654</v>
      </c>
      <c r="C43" s="1" t="s">
        <v>44</v>
      </c>
      <c r="D43" s="3">
        <v>625</v>
      </c>
      <c r="E43" s="3">
        <v>-200</v>
      </c>
      <c r="F43" s="3">
        <f t="shared" si="0"/>
        <v>425</v>
      </c>
      <c r="G43" s="20">
        <f t="shared" si="1"/>
        <v>1</v>
      </c>
      <c r="H43" s="3" t="s">
        <v>37</v>
      </c>
      <c r="L43" s="20">
        <f t="shared" si="2"/>
        <v>1</v>
      </c>
      <c r="M43" s="20" t="s">
        <v>21</v>
      </c>
      <c r="N43" s="20">
        <v>8</v>
      </c>
      <c r="O43" s="20">
        <v>75580</v>
      </c>
      <c r="P43" s="20">
        <f t="shared" si="3"/>
        <v>75588</v>
      </c>
      <c r="Q43" s="20">
        <f t="shared" si="4"/>
        <v>75588</v>
      </c>
      <c r="R43" s="20">
        <v>75325</v>
      </c>
      <c r="S43" s="20">
        <v>75917</v>
      </c>
      <c r="T43" s="19">
        <f t="shared" si="5"/>
        <v>27.1</v>
      </c>
      <c r="U43" s="19">
        <f t="shared" si="6"/>
        <v>32.9</v>
      </c>
      <c r="W43" s="19">
        <f t="shared" si="7"/>
        <v>-27.1</v>
      </c>
      <c r="X43" s="19">
        <f t="shared" si="8"/>
        <v>32.9</v>
      </c>
      <c r="Y43" s="7">
        <f t="shared" si="9"/>
        <v>1</v>
      </c>
      <c r="Z43" s="7">
        <f t="shared" si="10"/>
        <v>0</v>
      </c>
      <c r="AA43" s="7">
        <f t="shared" si="11"/>
        <v>1</v>
      </c>
      <c r="AB43" s="7">
        <f t="shared" si="12"/>
        <v>1</v>
      </c>
      <c r="AC43" s="19">
        <f t="shared" si="13"/>
        <v>-20</v>
      </c>
      <c r="AD43" s="7"/>
      <c r="AE43" s="19">
        <f t="shared" si="14"/>
        <v>-20</v>
      </c>
      <c r="AF43" s="19">
        <f t="shared" si="15"/>
        <v>-20</v>
      </c>
      <c r="AG43" s="19">
        <f t="shared" si="16"/>
        <v>20</v>
      </c>
      <c r="AH43" s="7">
        <f t="shared" si="17"/>
        <v>0</v>
      </c>
      <c r="AI43" s="19">
        <f t="shared" si="18"/>
        <v>0</v>
      </c>
      <c r="AJ43" s="19">
        <f t="shared" si="19"/>
        <v>0</v>
      </c>
      <c r="AK43" s="19">
        <f t="shared" si="20"/>
        <v>0</v>
      </c>
      <c r="AL43" s="19">
        <f t="shared" si="21"/>
        <v>-20</v>
      </c>
      <c r="AM43" s="19">
        <f t="shared" si="22"/>
        <v>180</v>
      </c>
      <c r="AN43" s="20">
        <f t="shared" si="23"/>
        <v>0</v>
      </c>
      <c r="AP43" s="12">
        <f t="shared" si="28"/>
        <v>195</v>
      </c>
      <c r="AQ43" s="12">
        <f t="shared" si="24"/>
        <v>9</v>
      </c>
      <c r="AR43" s="12">
        <f t="shared" si="25"/>
        <v>-180</v>
      </c>
      <c r="AS43" s="12">
        <f t="shared" si="26"/>
        <v>6320</v>
      </c>
      <c r="AT43" s="12">
        <f>MAX(AS$4:AS43)</f>
        <v>6500</v>
      </c>
      <c r="AU43" s="8">
        <f t="shared" si="27"/>
        <v>-2.7692307692307693E-2</v>
      </c>
      <c r="AX43" s="24"/>
    </row>
    <row r="44" spans="1:50" x14ac:dyDescent="0.3">
      <c r="A44" s="1">
        <v>42653</v>
      </c>
      <c r="B44" s="1">
        <v>42654</v>
      </c>
      <c r="C44" s="1" t="s">
        <v>44</v>
      </c>
      <c r="D44" s="3">
        <v>630</v>
      </c>
      <c r="E44" s="3">
        <v>-200</v>
      </c>
      <c r="F44" s="3">
        <f t="shared" si="0"/>
        <v>430</v>
      </c>
      <c r="G44" s="20">
        <f t="shared" si="1"/>
        <v>1</v>
      </c>
      <c r="H44" s="3" t="s">
        <v>37</v>
      </c>
      <c r="L44" s="20">
        <f t="shared" si="2"/>
        <v>1</v>
      </c>
      <c r="M44" s="20" t="s">
        <v>21</v>
      </c>
      <c r="N44" s="20">
        <v>8</v>
      </c>
      <c r="O44" s="20">
        <v>75470</v>
      </c>
      <c r="P44" s="20">
        <f t="shared" si="3"/>
        <v>75478</v>
      </c>
      <c r="Q44" s="20">
        <f t="shared" si="4"/>
        <v>75478</v>
      </c>
      <c r="R44" s="20">
        <v>75427</v>
      </c>
      <c r="S44" s="20">
        <v>75689</v>
      </c>
      <c r="T44" s="19">
        <f t="shared" si="5"/>
        <v>5.9</v>
      </c>
      <c r="U44" s="19">
        <f t="shared" si="6"/>
        <v>21.1</v>
      </c>
      <c r="W44" s="19">
        <f t="shared" si="7"/>
        <v>-5.9</v>
      </c>
      <c r="X44" s="19">
        <f t="shared" si="8"/>
        <v>21.1</v>
      </c>
      <c r="Y44" s="7">
        <f t="shared" si="9"/>
        <v>1</v>
      </c>
      <c r="Z44" s="7">
        <f t="shared" si="10"/>
        <v>0</v>
      </c>
      <c r="AA44" s="7">
        <f t="shared" si="11"/>
        <v>1</v>
      </c>
      <c r="AB44" s="7">
        <f t="shared" si="12"/>
        <v>1</v>
      </c>
      <c r="AC44" s="19">
        <f t="shared" si="13"/>
        <v>0</v>
      </c>
      <c r="AD44" s="7"/>
      <c r="AE44" s="19">
        <f t="shared" si="14"/>
        <v>0</v>
      </c>
      <c r="AF44" s="19">
        <f t="shared" si="15"/>
        <v>20</v>
      </c>
      <c r="AG44" s="19">
        <f t="shared" si="16"/>
        <v>40</v>
      </c>
      <c r="AH44" s="7">
        <f t="shared" si="17"/>
        <v>1</v>
      </c>
      <c r="AI44" s="19">
        <f t="shared" si="18"/>
        <v>0</v>
      </c>
      <c r="AJ44" s="19">
        <f t="shared" si="19"/>
        <v>0</v>
      </c>
      <c r="AK44" s="19">
        <f t="shared" si="20"/>
        <v>0</v>
      </c>
      <c r="AL44" s="19">
        <f t="shared" si="21"/>
        <v>20</v>
      </c>
      <c r="AM44" s="19">
        <f t="shared" si="22"/>
        <v>200</v>
      </c>
      <c r="AN44" s="20">
        <f t="shared" si="23"/>
        <v>1</v>
      </c>
      <c r="AP44" s="12">
        <f t="shared" si="28"/>
        <v>195</v>
      </c>
      <c r="AQ44" s="12">
        <f t="shared" si="24"/>
        <v>9</v>
      </c>
      <c r="AR44" s="12">
        <f t="shared" si="25"/>
        <v>180</v>
      </c>
      <c r="AS44" s="12">
        <f t="shared" si="26"/>
        <v>6500</v>
      </c>
      <c r="AT44" s="12">
        <f>MAX(AS$4:AS44)</f>
        <v>6500</v>
      </c>
      <c r="AU44" s="8">
        <f t="shared" si="27"/>
        <v>0</v>
      </c>
      <c r="AX44" s="24"/>
    </row>
    <row r="45" spans="1:50" x14ac:dyDescent="0.3">
      <c r="A45" s="1">
        <v>42654</v>
      </c>
      <c r="B45" s="1">
        <v>42654</v>
      </c>
      <c r="C45" s="1" t="s">
        <v>44</v>
      </c>
      <c r="D45" s="3">
        <v>1825</v>
      </c>
      <c r="E45" s="3">
        <v>-200</v>
      </c>
      <c r="F45" s="3">
        <f t="shared" si="0"/>
        <v>1625</v>
      </c>
      <c r="G45" s="20">
        <f t="shared" si="1"/>
        <v>0</v>
      </c>
      <c r="H45" s="3" t="s">
        <v>38</v>
      </c>
      <c r="I45" s="20">
        <v>1</v>
      </c>
      <c r="J45" s="20">
        <v>15</v>
      </c>
      <c r="L45" s="20">
        <f t="shared" si="2"/>
        <v>1</v>
      </c>
      <c r="M45" s="20" t="s">
        <v>21</v>
      </c>
      <c r="N45" s="20">
        <v>7</v>
      </c>
      <c r="O45" s="20">
        <v>103400</v>
      </c>
      <c r="P45" s="20">
        <f t="shared" si="3"/>
        <v>103407</v>
      </c>
      <c r="Q45" s="20">
        <f t="shared" si="4"/>
        <v>103407</v>
      </c>
      <c r="R45" s="20">
        <v>103165</v>
      </c>
      <c r="S45" s="20">
        <v>103648</v>
      </c>
      <c r="T45" s="19">
        <f t="shared" si="5"/>
        <v>24.9</v>
      </c>
      <c r="U45" s="19">
        <f t="shared" si="6"/>
        <v>24.1</v>
      </c>
      <c r="W45" s="19">
        <f t="shared" si="7"/>
        <v>-24.9</v>
      </c>
      <c r="X45" s="19">
        <f t="shared" si="8"/>
        <v>24.1</v>
      </c>
      <c r="Y45" s="7">
        <f t="shared" si="9"/>
        <v>1</v>
      </c>
      <c r="Z45" s="7">
        <f t="shared" si="10"/>
        <v>0</v>
      </c>
      <c r="AA45" s="7">
        <f t="shared" si="11"/>
        <v>1</v>
      </c>
      <c r="AB45" s="7">
        <f t="shared" si="12"/>
        <v>0</v>
      </c>
      <c r="AC45" s="19">
        <f t="shared" si="13"/>
        <v>-20</v>
      </c>
      <c r="AD45" s="7"/>
      <c r="AE45" s="19">
        <f t="shared" si="14"/>
        <v>-20</v>
      </c>
      <c r="AF45" s="19">
        <f t="shared" si="15"/>
        <v>-20</v>
      </c>
      <c r="AG45" s="19">
        <f t="shared" si="16"/>
        <v>20</v>
      </c>
      <c r="AH45" s="7">
        <f t="shared" si="17"/>
        <v>0</v>
      </c>
      <c r="AI45" s="19">
        <f t="shared" si="18"/>
        <v>-20</v>
      </c>
      <c r="AJ45" s="19">
        <f t="shared" si="19"/>
        <v>0</v>
      </c>
      <c r="AK45" s="19">
        <f t="shared" si="20"/>
        <v>0</v>
      </c>
      <c r="AL45" s="19">
        <f t="shared" si="21"/>
        <v>0</v>
      </c>
      <c r="AM45" s="19">
        <f t="shared" si="22"/>
        <v>200</v>
      </c>
      <c r="AN45" s="20">
        <f t="shared" si="23"/>
        <v>0</v>
      </c>
      <c r="AP45" s="12">
        <f t="shared" si="28"/>
        <v>195</v>
      </c>
      <c r="AQ45" s="12">
        <f t="shared" si="24"/>
        <v>9</v>
      </c>
      <c r="AR45" s="12">
        <f t="shared" si="25"/>
        <v>0</v>
      </c>
      <c r="AS45" s="12">
        <f t="shared" si="26"/>
        <v>6500</v>
      </c>
      <c r="AT45" s="12">
        <f>MAX(AS$4:AS45)</f>
        <v>6500</v>
      </c>
      <c r="AU45" s="8">
        <f t="shared" si="27"/>
        <v>0</v>
      </c>
      <c r="AW45" s="24"/>
      <c r="AX45" s="24"/>
    </row>
    <row r="46" spans="1:50" x14ac:dyDescent="0.3">
      <c r="A46" s="1">
        <v>42654</v>
      </c>
      <c r="B46" s="1">
        <v>42654</v>
      </c>
      <c r="C46" s="1" t="s">
        <v>44</v>
      </c>
      <c r="D46" s="3">
        <v>2015</v>
      </c>
      <c r="E46" s="3">
        <v>-200</v>
      </c>
      <c r="F46" s="3">
        <f t="shared" si="0"/>
        <v>1815</v>
      </c>
      <c r="G46" s="20">
        <f t="shared" si="1"/>
        <v>0</v>
      </c>
      <c r="H46" s="3" t="s">
        <v>43</v>
      </c>
      <c r="I46" s="20">
        <v>1</v>
      </c>
      <c r="J46" s="20">
        <v>23</v>
      </c>
      <c r="L46" s="20">
        <f t="shared" si="2"/>
        <v>1</v>
      </c>
      <c r="M46" s="20" t="s">
        <v>20</v>
      </c>
      <c r="N46" s="20">
        <v>10</v>
      </c>
      <c r="O46" s="20">
        <v>132540</v>
      </c>
      <c r="P46" s="20">
        <f t="shared" si="3"/>
        <v>132540</v>
      </c>
      <c r="Q46" s="20">
        <f t="shared" si="4"/>
        <v>132540</v>
      </c>
      <c r="R46" s="20">
        <v>132714</v>
      </c>
      <c r="S46" s="20">
        <v>132081</v>
      </c>
      <c r="T46" s="19">
        <f t="shared" si="5"/>
        <v>18.399999999999999</v>
      </c>
      <c r="U46" s="19">
        <f t="shared" si="6"/>
        <v>44.9</v>
      </c>
      <c r="W46" s="19">
        <f t="shared" si="7"/>
        <v>-18.399999999999999</v>
      </c>
      <c r="X46" s="19">
        <f t="shared" si="8"/>
        <v>44.9</v>
      </c>
      <c r="Y46" s="7">
        <f t="shared" si="9"/>
        <v>0</v>
      </c>
      <c r="Z46" s="7">
        <f t="shared" si="10"/>
        <v>1</v>
      </c>
      <c r="AA46" s="7">
        <f t="shared" si="11"/>
        <v>1</v>
      </c>
      <c r="AB46" s="7">
        <f t="shared" si="12"/>
        <v>0</v>
      </c>
      <c r="AC46" s="19">
        <f t="shared" si="13"/>
        <v>0</v>
      </c>
      <c r="AD46" s="7"/>
      <c r="AE46" s="19">
        <f t="shared" si="14"/>
        <v>0</v>
      </c>
      <c r="AF46" s="19">
        <f t="shared" si="15"/>
        <v>20</v>
      </c>
      <c r="AG46" s="19">
        <f t="shared" si="16"/>
        <v>40</v>
      </c>
      <c r="AH46" s="7">
        <f t="shared" si="17"/>
        <v>1</v>
      </c>
      <c r="AI46" s="19">
        <f t="shared" si="18"/>
        <v>20</v>
      </c>
      <c r="AJ46" s="19">
        <f t="shared" si="19"/>
        <v>0</v>
      </c>
      <c r="AK46" s="19">
        <f t="shared" si="20"/>
        <v>0</v>
      </c>
      <c r="AL46" s="19">
        <f t="shared" si="21"/>
        <v>0</v>
      </c>
      <c r="AM46" s="19">
        <f t="shared" si="22"/>
        <v>200</v>
      </c>
      <c r="AN46" s="20">
        <f t="shared" si="23"/>
        <v>0</v>
      </c>
      <c r="AP46" s="12">
        <f t="shared" si="28"/>
        <v>195</v>
      </c>
      <c r="AQ46" s="12">
        <f t="shared" si="24"/>
        <v>9</v>
      </c>
      <c r="AR46" s="12">
        <f t="shared" si="25"/>
        <v>0</v>
      </c>
      <c r="AS46" s="12">
        <f t="shared" si="26"/>
        <v>6500</v>
      </c>
      <c r="AT46" s="12">
        <f>MAX(AS$4:AS46)</f>
        <v>6500</v>
      </c>
      <c r="AU46" s="8">
        <f t="shared" si="27"/>
        <v>0</v>
      </c>
      <c r="AX46" s="24"/>
    </row>
    <row r="47" spans="1:50" x14ac:dyDescent="0.3">
      <c r="A47" s="1">
        <v>42656</v>
      </c>
      <c r="B47" s="1">
        <v>42656</v>
      </c>
      <c r="C47" s="1" t="s">
        <v>44</v>
      </c>
      <c r="D47" s="3">
        <v>1020</v>
      </c>
      <c r="E47" s="3">
        <v>-200</v>
      </c>
      <c r="F47" s="3">
        <f t="shared" si="0"/>
        <v>820</v>
      </c>
      <c r="G47" s="20">
        <f t="shared" si="1"/>
        <v>0</v>
      </c>
      <c r="H47" s="3" t="s">
        <v>43</v>
      </c>
      <c r="L47" s="20">
        <f t="shared" si="2"/>
        <v>1</v>
      </c>
      <c r="M47" s="20" t="s">
        <v>20</v>
      </c>
      <c r="N47" s="20">
        <v>10</v>
      </c>
      <c r="O47" s="20">
        <v>133060</v>
      </c>
      <c r="P47" s="20">
        <f t="shared" si="3"/>
        <v>133060</v>
      </c>
      <c r="Q47" s="20">
        <f t="shared" si="4"/>
        <v>133060</v>
      </c>
      <c r="R47" s="20">
        <v>133058</v>
      </c>
      <c r="S47" s="20">
        <v>131848</v>
      </c>
      <c r="T47" s="19">
        <f t="shared" si="5"/>
        <v>0.8</v>
      </c>
      <c r="U47" s="19">
        <f t="shared" si="6"/>
        <v>120.2</v>
      </c>
      <c r="W47" s="19">
        <f t="shared" si="7"/>
        <v>-0.8</v>
      </c>
      <c r="X47" s="19">
        <f t="shared" si="8"/>
        <v>120.2</v>
      </c>
      <c r="Y47" s="7">
        <f t="shared" si="9"/>
        <v>0</v>
      </c>
      <c r="Z47" s="7">
        <f t="shared" si="10"/>
        <v>0</v>
      </c>
      <c r="AA47" s="7">
        <f t="shared" si="11"/>
        <v>0</v>
      </c>
      <c r="AB47" s="7">
        <f t="shared" si="12"/>
        <v>0</v>
      </c>
      <c r="AC47" s="19">
        <f t="shared" si="13"/>
        <v>0</v>
      </c>
      <c r="AD47" s="7"/>
      <c r="AE47" s="19">
        <f t="shared" si="14"/>
        <v>0</v>
      </c>
      <c r="AF47" s="19">
        <f t="shared" si="15"/>
        <v>0</v>
      </c>
      <c r="AG47" s="19">
        <f t="shared" si="16"/>
        <v>40</v>
      </c>
      <c r="AH47" s="7">
        <f t="shared" si="17"/>
        <v>0</v>
      </c>
      <c r="AI47" s="19">
        <f t="shared" si="18"/>
        <v>0</v>
      </c>
      <c r="AJ47" s="19">
        <f t="shared" si="19"/>
        <v>0</v>
      </c>
      <c r="AK47" s="19">
        <f t="shared" si="20"/>
        <v>0</v>
      </c>
      <c r="AL47" s="19">
        <f t="shared" si="21"/>
        <v>0</v>
      </c>
      <c r="AM47" s="19">
        <f t="shared" si="22"/>
        <v>200</v>
      </c>
      <c r="AN47" s="20">
        <f t="shared" si="23"/>
        <v>0</v>
      </c>
      <c r="AP47" s="12">
        <f t="shared" si="28"/>
        <v>195</v>
      </c>
      <c r="AQ47" s="12">
        <f t="shared" si="24"/>
        <v>9</v>
      </c>
      <c r="AR47" s="12">
        <f t="shared" si="25"/>
        <v>0</v>
      </c>
      <c r="AS47" s="12">
        <f t="shared" si="26"/>
        <v>6500</v>
      </c>
      <c r="AT47" s="12">
        <f>MAX(AS$4:AS47)</f>
        <v>6500</v>
      </c>
      <c r="AU47" s="8">
        <f t="shared" si="27"/>
        <v>0</v>
      </c>
      <c r="AW47" s="24"/>
      <c r="AX47" s="24"/>
    </row>
    <row r="48" spans="1:50" x14ac:dyDescent="0.3">
      <c r="A48" s="1">
        <v>42656</v>
      </c>
      <c r="B48" s="1">
        <v>42656</v>
      </c>
      <c r="C48" s="1" t="s">
        <v>44</v>
      </c>
      <c r="D48" s="3">
        <v>1240</v>
      </c>
      <c r="E48" s="3">
        <v>-200</v>
      </c>
      <c r="F48" s="3">
        <f t="shared" si="0"/>
        <v>1040</v>
      </c>
      <c r="G48" s="20">
        <f t="shared" si="1"/>
        <v>0</v>
      </c>
      <c r="H48" s="3" t="s">
        <v>43</v>
      </c>
      <c r="L48" s="20">
        <f t="shared" si="2"/>
        <v>1</v>
      </c>
      <c r="M48" s="20" t="s">
        <v>21</v>
      </c>
      <c r="N48" s="20">
        <v>10</v>
      </c>
      <c r="O48" s="20">
        <v>132500</v>
      </c>
      <c r="P48" s="20">
        <f t="shared" si="3"/>
        <v>132510</v>
      </c>
      <c r="Q48" s="20">
        <f t="shared" si="4"/>
        <v>132510</v>
      </c>
      <c r="R48" s="20">
        <v>132394</v>
      </c>
      <c r="S48" s="20">
        <v>132612</v>
      </c>
      <c r="T48" s="19">
        <f t="shared" si="5"/>
        <v>12.6</v>
      </c>
      <c r="U48" s="19">
        <f t="shared" si="6"/>
        <v>10.199999999999999</v>
      </c>
      <c r="W48" s="19">
        <f t="shared" si="7"/>
        <v>-12.6</v>
      </c>
      <c r="X48" s="19">
        <f t="shared" si="8"/>
        <v>10.199999999999999</v>
      </c>
      <c r="Y48" s="7">
        <f t="shared" si="9"/>
        <v>1</v>
      </c>
      <c r="Z48" s="7">
        <f t="shared" si="10"/>
        <v>0</v>
      </c>
      <c r="AA48" s="7">
        <f t="shared" si="11"/>
        <v>1</v>
      </c>
      <c r="AB48" s="7">
        <f t="shared" si="12"/>
        <v>1</v>
      </c>
      <c r="AC48" s="19">
        <f t="shared" si="13"/>
        <v>0</v>
      </c>
      <c r="AD48" s="7"/>
      <c r="AE48" s="19">
        <f t="shared" si="14"/>
        <v>-20</v>
      </c>
      <c r="AF48" s="19">
        <f t="shared" si="15"/>
        <v>-20</v>
      </c>
      <c r="AG48" s="19">
        <f t="shared" si="16"/>
        <v>20</v>
      </c>
      <c r="AH48" s="7">
        <f t="shared" si="17"/>
        <v>0</v>
      </c>
      <c r="AI48" s="19">
        <f t="shared" si="18"/>
        <v>0</v>
      </c>
      <c r="AJ48" s="19">
        <f t="shared" si="19"/>
        <v>0</v>
      </c>
      <c r="AK48" s="19">
        <f t="shared" si="20"/>
        <v>0</v>
      </c>
      <c r="AL48" s="19">
        <f t="shared" si="21"/>
        <v>-20</v>
      </c>
      <c r="AM48" s="19">
        <f t="shared" si="22"/>
        <v>180</v>
      </c>
      <c r="AN48" s="20">
        <f t="shared" si="23"/>
        <v>0</v>
      </c>
      <c r="AP48" s="12">
        <f t="shared" si="28"/>
        <v>195</v>
      </c>
      <c r="AQ48" s="12">
        <f t="shared" si="24"/>
        <v>9</v>
      </c>
      <c r="AR48" s="12">
        <f t="shared" si="25"/>
        <v>-180</v>
      </c>
      <c r="AS48" s="12">
        <f t="shared" si="26"/>
        <v>6320</v>
      </c>
      <c r="AT48" s="12">
        <f>MAX(AS$4:AS48)</f>
        <v>6500</v>
      </c>
      <c r="AU48" s="8">
        <f t="shared" si="27"/>
        <v>-2.7692307692307693E-2</v>
      </c>
      <c r="AW48" s="24"/>
      <c r="AX48" s="24"/>
    </row>
    <row r="49" spans="1:50" x14ac:dyDescent="0.3">
      <c r="A49" s="1">
        <v>42656</v>
      </c>
      <c r="B49" s="1">
        <v>42656</v>
      </c>
      <c r="C49" s="1" t="s">
        <v>45</v>
      </c>
      <c r="D49" s="3">
        <v>1145</v>
      </c>
      <c r="E49" s="3">
        <v>100</v>
      </c>
      <c r="F49" s="3">
        <f t="shared" si="0"/>
        <v>1245</v>
      </c>
      <c r="G49" s="20">
        <f t="shared" si="1"/>
        <v>0</v>
      </c>
      <c r="H49" s="3" t="s">
        <v>17</v>
      </c>
      <c r="I49" s="20">
        <v>1</v>
      </c>
      <c r="J49" s="20">
        <v>18</v>
      </c>
      <c r="K49" s="20">
        <v>1</v>
      </c>
      <c r="L49" s="20">
        <f t="shared" si="2"/>
        <v>1</v>
      </c>
      <c r="M49" s="20" t="s">
        <v>20</v>
      </c>
      <c r="N49" s="20">
        <v>7</v>
      </c>
      <c r="O49" s="20">
        <v>110420</v>
      </c>
      <c r="P49" s="20">
        <f t="shared" si="3"/>
        <v>110420</v>
      </c>
      <c r="Q49" s="20">
        <f t="shared" si="4"/>
        <v>110420</v>
      </c>
      <c r="R49" s="20">
        <v>110570</v>
      </c>
      <c r="S49" s="20">
        <v>109720</v>
      </c>
      <c r="T49" s="19">
        <f t="shared" si="5"/>
        <v>15.7</v>
      </c>
      <c r="U49" s="19">
        <f t="shared" si="6"/>
        <v>69.3</v>
      </c>
      <c r="W49" s="19">
        <f t="shared" si="7"/>
        <v>-15.7</v>
      </c>
      <c r="X49" s="19">
        <f t="shared" si="8"/>
        <v>69.3</v>
      </c>
      <c r="Y49" s="7">
        <f t="shared" si="9"/>
        <v>0</v>
      </c>
      <c r="Z49" s="7">
        <f t="shared" si="10"/>
        <v>1</v>
      </c>
      <c r="AA49" s="7">
        <f t="shared" si="11"/>
        <v>1</v>
      </c>
      <c r="AB49" s="7">
        <f t="shared" si="12"/>
        <v>0</v>
      </c>
      <c r="AC49" s="19">
        <f t="shared" si="13"/>
        <v>0</v>
      </c>
      <c r="AD49" s="7"/>
      <c r="AE49" s="19">
        <f t="shared" si="14"/>
        <v>0</v>
      </c>
      <c r="AF49" s="19">
        <f t="shared" si="15"/>
        <v>20</v>
      </c>
      <c r="AG49" s="19">
        <f t="shared" si="16"/>
        <v>40</v>
      </c>
      <c r="AH49" s="7">
        <f t="shared" si="17"/>
        <v>1</v>
      </c>
      <c r="AI49" s="19">
        <f t="shared" si="18"/>
        <v>20</v>
      </c>
      <c r="AJ49" s="19">
        <f t="shared" si="19"/>
        <v>20</v>
      </c>
      <c r="AK49" s="19">
        <f t="shared" si="20"/>
        <v>0</v>
      </c>
      <c r="AL49" s="19">
        <f t="shared" si="21"/>
        <v>0</v>
      </c>
      <c r="AM49" s="19">
        <f t="shared" si="22"/>
        <v>180</v>
      </c>
      <c r="AN49" s="20">
        <f t="shared" si="23"/>
        <v>0</v>
      </c>
      <c r="AP49" s="12">
        <f t="shared" si="28"/>
        <v>195</v>
      </c>
      <c r="AQ49" s="12">
        <f t="shared" si="24"/>
        <v>9</v>
      </c>
      <c r="AR49" s="12">
        <f t="shared" si="25"/>
        <v>0</v>
      </c>
      <c r="AS49" s="12">
        <f t="shared" si="26"/>
        <v>6320</v>
      </c>
      <c r="AT49" s="12">
        <f>MAX(AS$4:AS49)</f>
        <v>6500</v>
      </c>
      <c r="AU49" s="8">
        <f t="shared" si="27"/>
        <v>-2.7692307692307693E-2</v>
      </c>
      <c r="AW49" s="24"/>
      <c r="AX49" s="24"/>
    </row>
    <row r="50" spans="1:50" x14ac:dyDescent="0.3">
      <c r="A50" s="1">
        <v>42656</v>
      </c>
      <c r="B50" s="1">
        <v>42656</v>
      </c>
      <c r="C50" s="1" t="s">
        <v>44</v>
      </c>
      <c r="D50" s="3">
        <v>1450</v>
      </c>
      <c r="E50" s="3">
        <v>-200</v>
      </c>
      <c r="F50" s="3">
        <f t="shared" si="0"/>
        <v>1250</v>
      </c>
      <c r="G50" s="20">
        <f t="shared" si="1"/>
        <v>0</v>
      </c>
      <c r="H50" s="3" t="s">
        <v>37</v>
      </c>
      <c r="K50" s="20">
        <v>1</v>
      </c>
      <c r="L50" s="20">
        <f t="shared" si="2"/>
        <v>1</v>
      </c>
      <c r="M50" s="20" t="s">
        <v>20</v>
      </c>
      <c r="N50" s="20">
        <v>8</v>
      </c>
      <c r="O50" s="20">
        <v>75670</v>
      </c>
      <c r="P50" s="20">
        <f t="shared" si="3"/>
        <v>75670</v>
      </c>
      <c r="Q50" s="20">
        <f t="shared" si="4"/>
        <v>75670</v>
      </c>
      <c r="R50" s="20">
        <v>75676</v>
      </c>
      <c r="S50" s="20">
        <v>75365</v>
      </c>
      <c r="T50" s="19">
        <f t="shared" si="5"/>
        <v>1.4</v>
      </c>
      <c r="U50" s="19">
        <f t="shared" si="6"/>
        <v>29.7</v>
      </c>
      <c r="W50" s="19">
        <f t="shared" si="7"/>
        <v>-1.4</v>
      </c>
      <c r="X50" s="19">
        <f t="shared" si="8"/>
        <v>29.7</v>
      </c>
      <c r="Y50" s="7">
        <f t="shared" si="9"/>
        <v>0</v>
      </c>
      <c r="Z50" s="7">
        <f t="shared" si="10"/>
        <v>1</v>
      </c>
      <c r="AA50" s="7">
        <f t="shared" si="11"/>
        <v>1</v>
      </c>
      <c r="AB50" s="7">
        <f t="shared" si="12"/>
        <v>0</v>
      </c>
      <c r="AC50" s="19">
        <f t="shared" si="13"/>
        <v>0</v>
      </c>
      <c r="AD50" s="7"/>
      <c r="AE50" s="19">
        <f t="shared" si="14"/>
        <v>0</v>
      </c>
      <c r="AF50" s="19">
        <f t="shared" si="15"/>
        <v>20</v>
      </c>
      <c r="AG50" s="19">
        <f t="shared" si="16"/>
        <v>60</v>
      </c>
      <c r="AH50" s="7">
        <f t="shared" si="17"/>
        <v>1</v>
      </c>
      <c r="AI50" s="19">
        <f t="shared" si="18"/>
        <v>0</v>
      </c>
      <c r="AJ50" s="19">
        <f t="shared" si="19"/>
        <v>20</v>
      </c>
      <c r="AK50" s="19">
        <f t="shared" si="20"/>
        <v>0</v>
      </c>
      <c r="AL50" s="19">
        <f t="shared" si="21"/>
        <v>0</v>
      </c>
      <c r="AM50" s="19">
        <f t="shared" si="22"/>
        <v>180</v>
      </c>
      <c r="AN50" s="20">
        <f t="shared" si="23"/>
        <v>0</v>
      </c>
      <c r="AP50" s="12">
        <f t="shared" si="28"/>
        <v>195</v>
      </c>
      <c r="AQ50" s="12">
        <f t="shared" si="24"/>
        <v>9</v>
      </c>
      <c r="AR50" s="12">
        <f t="shared" si="25"/>
        <v>0</v>
      </c>
      <c r="AS50" s="12">
        <f t="shared" si="26"/>
        <v>6320</v>
      </c>
      <c r="AT50" s="12">
        <f>MAX(AS$4:AS50)</f>
        <v>6500</v>
      </c>
      <c r="AU50" s="8">
        <f t="shared" si="27"/>
        <v>-2.7692307692307693E-2</v>
      </c>
      <c r="AW50" s="24"/>
      <c r="AX50" s="24"/>
    </row>
    <row r="51" spans="1:50" x14ac:dyDescent="0.3">
      <c r="A51" s="1">
        <v>42656</v>
      </c>
      <c r="B51" s="1">
        <v>42656</v>
      </c>
      <c r="C51" s="1" t="s">
        <v>44</v>
      </c>
      <c r="D51" s="3">
        <v>2050</v>
      </c>
      <c r="E51" s="3">
        <v>-200</v>
      </c>
      <c r="F51" s="3">
        <f t="shared" si="0"/>
        <v>1850</v>
      </c>
      <c r="G51" s="20">
        <f t="shared" si="1"/>
        <v>0</v>
      </c>
      <c r="H51" s="3" t="s">
        <v>43</v>
      </c>
      <c r="I51" s="20">
        <v>1</v>
      </c>
      <c r="J51" s="20">
        <v>17</v>
      </c>
      <c r="L51" s="20">
        <f t="shared" si="2"/>
        <v>1</v>
      </c>
      <c r="M51" s="20" t="s">
        <v>21</v>
      </c>
      <c r="N51" s="20">
        <v>10</v>
      </c>
      <c r="O51" s="20">
        <v>131980</v>
      </c>
      <c r="P51" s="20">
        <f t="shared" si="3"/>
        <v>131990</v>
      </c>
      <c r="Q51" s="20">
        <f t="shared" si="4"/>
        <v>131990</v>
      </c>
      <c r="R51" s="20">
        <v>131845</v>
      </c>
      <c r="S51" s="20">
        <v>132187</v>
      </c>
      <c r="T51" s="19">
        <f t="shared" si="5"/>
        <v>15.5</v>
      </c>
      <c r="U51" s="19">
        <f t="shared" si="6"/>
        <v>19.7</v>
      </c>
      <c r="W51" s="19">
        <f t="shared" si="7"/>
        <v>-15.5</v>
      </c>
      <c r="X51" s="19">
        <f t="shared" si="8"/>
        <v>19.7</v>
      </c>
      <c r="Y51" s="7">
        <f t="shared" si="9"/>
        <v>1</v>
      </c>
      <c r="Z51" s="7">
        <f t="shared" si="10"/>
        <v>0</v>
      </c>
      <c r="AA51" s="7">
        <f t="shared" si="11"/>
        <v>1</v>
      </c>
      <c r="AB51" s="7">
        <f t="shared" si="12"/>
        <v>0</v>
      </c>
      <c r="AC51" s="19">
        <f t="shared" si="13"/>
        <v>0</v>
      </c>
      <c r="AD51" s="7"/>
      <c r="AE51" s="19">
        <f t="shared" si="14"/>
        <v>0</v>
      </c>
      <c r="AF51" s="19">
        <f t="shared" si="15"/>
        <v>0</v>
      </c>
      <c r="AG51" s="19">
        <f t="shared" si="16"/>
        <v>60</v>
      </c>
      <c r="AH51" s="7">
        <f t="shared" si="17"/>
        <v>0</v>
      </c>
      <c r="AI51" s="19">
        <f t="shared" si="18"/>
        <v>0</v>
      </c>
      <c r="AJ51" s="19">
        <f t="shared" si="19"/>
        <v>0</v>
      </c>
      <c r="AK51" s="19">
        <f t="shared" si="20"/>
        <v>0</v>
      </c>
      <c r="AL51" s="19">
        <f t="shared" si="21"/>
        <v>0</v>
      </c>
      <c r="AM51" s="19">
        <f t="shared" si="22"/>
        <v>180</v>
      </c>
      <c r="AN51" s="20">
        <f t="shared" si="23"/>
        <v>0</v>
      </c>
      <c r="AP51" s="12">
        <f t="shared" si="28"/>
        <v>195</v>
      </c>
      <c r="AQ51" s="12">
        <f t="shared" si="24"/>
        <v>9</v>
      </c>
      <c r="AR51" s="12">
        <f t="shared" si="25"/>
        <v>0</v>
      </c>
      <c r="AS51" s="12">
        <f t="shared" si="26"/>
        <v>6320</v>
      </c>
      <c r="AT51" s="12">
        <f>MAX(AS$4:AS51)</f>
        <v>6500</v>
      </c>
      <c r="AU51" s="8">
        <f t="shared" si="27"/>
        <v>-2.7692307692307693E-2</v>
      </c>
      <c r="AX51" s="24"/>
    </row>
    <row r="52" spans="1:50" x14ac:dyDescent="0.3">
      <c r="A52" s="1">
        <v>42656</v>
      </c>
      <c r="B52" s="1">
        <v>42657</v>
      </c>
      <c r="C52" s="1" t="s">
        <v>44</v>
      </c>
      <c r="D52" s="3">
        <v>550</v>
      </c>
      <c r="E52" s="3">
        <v>-200</v>
      </c>
      <c r="F52" s="3">
        <f t="shared" si="0"/>
        <v>350</v>
      </c>
      <c r="G52" s="20">
        <f t="shared" si="1"/>
        <v>1</v>
      </c>
      <c r="H52" s="3" t="s">
        <v>37</v>
      </c>
      <c r="L52" s="20">
        <f t="shared" si="2"/>
        <v>1</v>
      </c>
      <c r="M52" s="20" t="s">
        <v>20</v>
      </c>
      <c r="N52" s="20">
        <v>8</v>
      </c>
      <c r="O52" s="20">
        <v>76090</v>
      </c>
      <c r="P52" s="20">
        <f t="shared" si="3"/>
        <v>76090</v>
      </c>
      <c r="Q52" s="20">
        <f t="shared" si="4"/>
        <v>76090</v>
      </c>
      <c r="R52" s="20">
        <v>76067</v>
      </c>
      <c r="S52" s="20">
        <v>75669</v>
      </c>
      <c r="T52" s="19">
        <f t="shared" si="5"/>
        <v>-1.5</v>
      </c>
      <c r="U52" s="19">
        <f t="shared" si="6"/>
        <v>41.3</v>
      </c>
      <c r="W52" s="19">
        <f t="shared" si="7"/>
        <v>1.5</v>
      </c>
      <c r="X52" s="19">
        <f t="shared" si="8"/>
        <v>41.3</v>
      </c>
      <c r="Y52" s="7">
        <f t="shared" si="9"/>
        <v>0</v>
      </c>
      <c r="Z52" s="7">
        <f t="shared" si="10"/>
        <v>0</v>
      </c>
      <c r="AA52" s="7">
        <f t="shared" si="11"/>
        <v>0</v>
      </c>
      <c r="AB52" s="7">
        <f t="shared" si="12"/>
        <v>0</v>
      </c>
      <c r="AC52" s="19">
        <f t="shared" si="13"/>
        <v>0</v>
      </c>
      <c r="AD52" s="7"/>
      <c r="AE52" s="19">
        <f t="shared" si="14"/>
        <v>0</v>
      </c>
      <c r="AF52" s="19">
        <f t="shared" si="15"/>
        <v>0</v>
      </c>
      <c r="AG52" s="19">
        <f t="shared" si="16"/>
        <v>60</v>
      </c>
      <c r="AH52" s="7">
        <f t="shared" si="17"/>
        <v>0</v>
      </c>
      <c r="AI52" s="19">
        <f t="shared" si="18"/>
        <v>0</v>
      </c>
      <c r="AJ52" s="19">
        <f t="shared" si="19"/>
        <v>0</v>
      </c>
      <c r="AK52" s="19">
        <f t="shared" si="20"/>
        <v>0</v>
      </c>
      <c r="AL52" s="19">
        <f t="shared" si="21"/>
        <v>0</v>
      </c>
      <c r="AM52" s="19">
        <f t="shared" si="22"/>
        <v>180</v>
      </c>
      <c r="AN52" s="20">
        <f t="shared" si="23"/>
        <v>0</v>
      </c>
      <c r="AP52" s="12">
        <f t="shared" si="28"/>
        <v>189.6</v>
      </c>
      <c r="AQ52" s="12">
        <f t="shared" si="24"/>
        <v>9</v>
      </c>
      <c r="AR52" s="12">
        <f t="shared" si="25"/>
        <v>0</v>
      </c>
      <c r="AS52" s="12">
        <f t="shared" si="26"/>
        <v>6320</v>
      </c>
      <c r="AT52" s="12">
        <f>MAX(AS$4:AS52)</f>
        <v>6500</v>
      </c>
      <c r="AU52" s="8">
        <f t="shared" si="27"/>
        <v>-2.7692307692307693E-2</v>
      </c>
      <c r="AX52" s="24"/>
    </row>
    <row r="53" spans="1:50" x14ac:dyDescent="0.3">
      <c r="A53" s="1">
        <v>42657</v>
      </c>
      <c r="B53" s="1">
        <v>42657</v>
      </c>
      <c r="C53" s="1" t="s">
        <v>44</v>
      </c>
      <c r="D53" s="3">
        <v>1415</v>
      </c>
      <c r="E53" s="3">
        <v>-200</v>
      </c>
      <c r="F53" s="3">
        <f t="shared" si="0"/>
        <v>1215</v>
      </c>
      <c r="G53" s="20">
        <f t="shared" si="1"/>
        <v>0</v>
      </c>
      <c r="H53" s="3" t="s">
        <v>43</v>
      </c>
      <c r="K53" s="20">
        <v>1</v>
      </c>
      <c r="L53" s="20">
        <f t="shared" si="2"/>
        <v>1</v>
      </c>
      <c r="M53" s="20" t="s">
        <v>21</v>
      </c>
      <c r="N53" s="20">
        <v>10</v>
      </c>
      <c r="O53" s="20">
        <v>131540</v>
      </c>
      <c r="P53" s="20">
        <f t="shared" si="3"/>
        <v>131550</v>
      </c>
      <c r="Q53" s="20">
        <f t="shared" si="4"/>
        <v>131550</v>
      </c>
      <c r="R53" s="20">
        <v>131523</v>
      </c>
      <c r="S53" s="20">
        <v>131774</v>
      </c>
      <c r="T53" s="19">
        <f t="shared" si="5"/>
        <v>3.7</v>
      </c>
      <c r="U53" s="19">
        <f t="shared" si="6"/>
        <v>22.4</v>
      </c>
      <c r="W53" s="19">
        <f t="shared" si="7"/>
        <v>-3.7</v>
      </c>
      <c r="X53" s="19">
        <f t="shared" si="8"/>
        <v>22.4</v>
      </c>
      <c r="Y53" s="7">
        <f t="shared" si="9"/>
        <v>1</v>
      </c>
      <c r="Z53" s="7">
        <f t="shared" si="10"/>
        <v>0</v>
      </c>
      <c r="AA53" s="7">
        <f t="shared" si="11"/>
        <v>1</v>
      </c>
      <c r="AB53" s="7">
        <f t="shared" si="12"/>
        <v>0</v>
      </c>
      <c r="AC53" s="19">
        <f t="shared" si="13"/>
        <v>0</v>
      </c>
      <c r="AD53" s="7"/>
      <c r="AE53" s="19">
        <f t="shared" si="14"/>
        <v>0</v>
      </c>
      <c r="AF53" s="19">
        <f t="shared" si="15"/>
        <v>20</v>
      </c>
      <c r="AG53" s="19">
        <f t="shared" si="16"/>
        <v>80</v>
      </c>
      <c r="AH53" s="7">
        <f t="shared" si="17"/>
        <v>1</v>
      </c>
      <c r="AI53" s="19">
        <f t="shared" si="18"/>
        <v>0</v>
      </c>
      <c r="AJ53" s="19">
        <f t="shared" si="19"/>
        <v>20</v>
      </c>
      <c r="AK53" s="19">
        <f t="shared" si="20"/>
        <v>0</v>
      </c>
      <c r="AL53" s="19">
        <f t="shared" si="21"/>
        <v>0</v>
      </c>
      <c r="AM53" s="19">
        <f t="shared" si="22"/>
        <v>180</v>
      </c>
      <c r="AN53" s="20">
        <f t="shared" si="23"/>
        <v>0</v>
      </c>
      <c r="AP53" s="12">
        <f t="shared" si="28"/>
        <v>189.6</v>
      </c>
      <c r="AQ53" s="12">
        <f t="shared" si="24"/>
        <v>9</v>
      </c>
      <c r="AR53" s="12">
        <f t="shared" si="25"/>
        <v>0</v>
      </c>
      <c r="AS53" s="12">
        <f t="shared" si="26"/>
        <v>6320</v>
      </c>
      <c r="AT53" s="12">
        <f>MAX(AS$4:AS53)</f>
        <v>6500</v>
      </c>
      <c r="AU53" s="8">
        <f t="shared" si="27"/>
        <v>-2.7692307692307693E-2</v>
      </c>
      <c r="AW53" s="24"/>
      <c r="AX53" s="24"/>
    </row>
    <row r="54" spans="1:50" x14ac:dyDescent="0.3">
      <c r="A54" s="1">
        <v>42655</v>
      </c>
      <c r="B54" s="1">
        <v>42657</v>
      </c>
      <c r="C54" s="1" t="s">
        <v>44</v>
      </c>
      <c r="D54" s="3">
        <v>1545</v>
      </c>
      <c r="E54" s="3">
        <v>-200</v>
      </c>
      <c r="F54" s="3">
        <f t="shared" si="0"/>
        <v>1345</v>
      </c>
      <c r="G54" s="20">
        <f t="shared" si="1"/>
        <v>2</v>
      </c>
      <c r="H54" s="3" t="s">
        <v>37</v>
      </c>
      <c r="K54" s="20">
        <v>1</v>
      </c>
      <c r="L54" s="20">
        <f t="shared" si="2"/>
        <v>1</v>
      </c>
      <c r="M54" s="20" t="s">
        <v>20</v>
      </c>
      <c r="N54" s="20">
        <v>8</v>
      </c>
      <c r="O54" s="20">
        <v>76500</v>
      </c>
      <c r="P54" s="20">
        <f t="shared" si="3"/>
        <v>76500</v>
      </c>
      <c r="Q54" s="20">
        <f t="shared" si="4"/>
        <v>76500</v>
      </c>
      <c r="R54" s="20">
        <v>76468</v>
      </c>
      <c r="S54" s="20">
        <v>75805</v>
      </c>
      <c r="T54" s="19">
        <f t="shared" si="5"/>
        <v>-2.4</v>
      </c>
      <c r="U54" s="19">
        <f t="shared" si="6"/>
        <v>68.7</v>
      </c>
      <c r="W54" s="19">
        <f t="shared" si="7"/>
        <v>2.4</v>
      </c>
      <c r="X54" s="19">
        <f t="shared" si="8"/>
        <v>68.7</v>
      </c>
      <c r="Y54" s="7">
        <f t="shared" si="9"/>
        <v>0</v>
      </c>
      <c r="Z54" s="7">
        <f t="shared" si="10"/>
        <v>0</v>
      </c>
      <c r="AA54" s="7">
        <f t="shared" si="11"/>
        <v>0</v>
      </c>
      <c r="AB54" s="7">
        <f t="shared" si="12"/>
        <v>0</v>
      </c>
      <c r="AC54" s="19">
        <f t="shared" si="13"/>
        <v>0</v>
      </c>
      <c r="AD54" s="7"/>
      <c r="AE54" s="19">
        <f t="shared" si="14"/>
        <v>0</v>
      </c>
      <c r="AF54" s="19">
        <f t="shared" si="15"/>
        <v>0</v>
      </c>
      <c r="AG54" s="19">
        <f t="shared" si="16"/>
        <v>80</v>
      </c>
      <c r="AH54" s="7">
        <f t="shared" si="17"/>
        <v>0</v>
      </c>
      <c r="AI54" s="19">
        <f t="shared" si="18"/>
        <v>0</v>
      </c>
      <c r="AJ54" s="19">
        <f t="shared" si="19"/>
        <v>0</v>
      </c>
      <c r="AK54" s="19">
        <f t="shared" si="20"/>
        <v>0</v>
      </c>
      <c r="AL54" s="19">
        <f t="shared" si="21"/>
        <v>0</v>
      </c>
      <c r="AM54" s="19">
        <f t="shared" si="22"/>
        <v>180</v>
      </c>
      <c r="AN54" s="20">
        <f t="shared" si="23"/>
        <v>0</v>
      </c>
      <c r="AP54" s="12">
        <f t="shared" si="28"/>
        <v>189.6</v>
      </c>
      <c r="AQ54" s="12">
        <f t="shared" si="24"/>
        <v>9</v>
      </c>
      <c r="AR54" s="12">
        <f t="shared" si="25"/>
        <v>0</v>
      </c>
      <c r="AS54" s="12">
        <f t="shared" si="26"/>
        <v>6320</v>
      </c>
      <c r="AT54" s="12">
        <f>MAX(AS$4:AS54)</f>
        <v>6500</v>
      </c>
      <c r="AU54" s="8">
        <f t="shared" si="27"/>
        <v>-2.7692307692307693E-2</v>
      </c>
      <c r="AW54" s="24"/>
      <c r="AX54" s="24"/>
    </row>
    <row r="55" spans="1:50" x14ac:dyDescent="0.3">
      <c r="A55" s="1">
        <v>42654</v>
      </c>
      <c r="B55" s="1">
        <v>42657</v>
      </c>
      <c r="C55" s="1" t="s">
        <v>44</v>
      </c>
      <c r="D55" s="3">
        <v>2030</v>
      </c>
      <c r="E55" s="3">
        <v>-200</v>
      </c>
      <c r="F55" s="3">
        <f t="shared" si="0"/>
        <v>1830</v>
      </c>
      <c r="G55" s="20">
        <f t="shared" si="1"/>
        <v>3</v>
      </c>
      <c r="H55" s="3" t="s">
        <v>43</v>
      </c>
      <c r="L55" s="20">
        <f t="shared" si="2"/>
        <v>1</v>
      </c>
      <c r="M55" s="20" t="s">
        <v>21</v>
      </c>
      <c r="N55" s="20">
        <v>10</v>
      </c>
      <c r="O55" s="20">
        <v>131160</v>
      </c>
      <c r="P55" s="20">
        <f t="shared" si="3"/>
        <v>131170</v>
      </c>
      <c r="Q55" s="20">
        <f t="shared" si="4"/>
        <v>131170</v>
      </c>
      <c r="R55" s="20">
        <v>131012</v>
      </c>
      <c r="S55" s="20">
        <v>131820</v>
      </c>
      <c r="T55" s="19">
        <f t="shared" si="5"/>
        <v>16.8</v>
      </c>
      <c r="U55" s="19">
        <f t="shared" si="6"/>
        <v>65</v>
      </c>
      <c r="W55" s="19">
        <f t="shared" si="7"/>
        <v>-16.8</v>
      </c>
      <c r="X55" s="19">
        <f t="shared" si="8"/>
        <v>65</v>
      </c>
      <c r="Y55" s="7">
        <f t="shared" si="9"/>
        <v>1</v>
      </c>
      <c r="Z55" s="7">
        <f t="shared" si="10"/>
        <v>0</v>
      </c>
      <c r="AA55" s="7">
        <f t="shared" si="11"/>
        <v>1</v>
      </c>
      <c r="AB55" s="7">
        <f t="shared" si="12"/>
        <v>1</v>
      </c>
      <c r="AC55" s="19">
        <f t="shared" si="13"/>
        <v>0</v>
      </c>
      <c r="AD55" s="7"/>
      <c r="AE55" s="19">
        <f t="shared" si="14"/>
        <v>0</v>
      </c>
      <c r="AF55" s="19">
        <f t="shared" si="15"/>
        <v>20</v>
      </c>
      <c r="AG55" s="19">
        <f t="shared" si="16"/>
        <v>100</v>
      </c>
      <c r="AH55" s="7">
        <f t="shared" si="17"/>
        <v>1</v>
      </c>
      <c r="AI55" s="19">
        <f t="shared" si="18"/>
        <v>0</v>
      </c>
      <c r="AJ55" s="19">
        <f t="shared" si="19"/>
        <v>0</v>
      </c>
      <c r="AK55" s="19">
        <f t="shared" si="20"/>
        <v>0</v>
      </c>
      <c r="AL55" s="19">
        <f t="shared" si="21"/>
        <v>20</v>
      </c>
      <c r="AM55" s="19">
        <f t="shared" si="22"/>
        <v>200</v>
      </c>
      <c r="AN55" s="20">
        <f t="shared" si="23"/>
        <v>1</v>
      </c>
      <c r="AP55" s="12">
        <f t="shared" si="28"/>
        <v>189.6</v>
      </c>
      <c r="AQ55" s="12">
        <f t="shared" si="24"/>
        <v>9</v>
      </c>
      <c r="AR55" s="12">
        <f t="shared" si="25"/>
        <v>180</v>
      </c>
      <c r="AS55" s="12">
        <f t="shared" si="26"/>
        <v>6500</v>
      </c>
      <c r="AT55" s="12">
        <f>MAX(AS$4:AS55)</f>
        <v>6500</v>
      </c>
      <c r="AU55" s="8">
        <f t="shared" si="27"/>
        <v>0</v>
      </c>
      <c r="AX55" s="24"/>
    </row>
    <row r="56" spans="1:50" x14ac:dyDescent="0.3">
      <c r="A56" s="1">
        <v>42660</v>
      </c>
      <c r="B56" s="1">
        <v>42660</v>
      </c>
      <c r="C56" s="1" t="s">
        <v>44</v>
      </c>
      <c r="D56" s="3">
        <v>1550</v>
      </c>
      <c r="E56" s="3">
        <v>-200</v>
      </c>
      <c r="F56" s="3">
        <f t="shared" si="0"/>
        <v>1350</v>
      </c>
      <c r="G56" s="20">
        <f t="shared" si="1"/>
        <v>0</v>
      </c>
      <c r="H56" s="3" t="s">
        <v>37</v>
      </c>
      <c r="L56" s="20">
        <f t="shared" si="2"/>
        <v>1</v>
      </c>
      <c r="M56" s="20" t="s">
        <v>20</v>
      </c>
      <c r="N56" s="20">
        <v>8</v>
      </c>
      <c r="O56" s="20">
        <v>76220</v>
      </c>
      <c r="P56" s="20">
        <f t="shared" si="3"/>
        <v>76220</v>
      </c>
      <c r="Q56" s="20">
        <f t="shared" si="4"/>
        <v>76220</v>
      </c>
      <c r="R56" s="20">
        <v>76420</v>
      </c>
      <c r="S56" s="20">
        <v>76130</v>
      </c>
      <c r="T56" s="19">
        <f t="shared" si="5"/>
        <v>20.8</v>
      </c>
      <c r="U56" s="19">
        <f t="shared" si="6"/>
        <v>8.1999999999999993</v>
      </c>
      <c r="W56" s="19">
        <f t="shared" si="7"/>
        <v>-20.8</v>
      </c>
      <c r="X56" s="19">
        <f t="shared" si="8"/>
        <v>8.1999999999999993</v>
      </c>
      <c r="Y56" s="7">
        <f t="shared" si="9"/>
        <v>0</v>
      </c>
      <c r="Z56" s="7">
        <f t="shared" si="10"/>
        <v>1</v>
      </c>
      <c r="AA56" s="7">
        <f t="shared" si="11"/>
        <v>1</v>
      </c>
      <c r="AB56" s="7">
        <f t="shared" si="12"/>
        <v>1</v>
      </c>
      <c r="AC56" s="19">
        <f t="shared" si="13"/>
        <v>-20</v>
      </c>
      <c r="AD56" s="7"/>
      <c r="AE56" s="19">
        <f t="shared" si="14"/>
        <v>-20</v>
      </c>
      <c r="AF56" s="19">
        <f t="shared" si="15"/>
        <v>-20</v>
      </c>
      <c r="AG56" s="19">
        <f t="shared" si="16"/>
        <v>80</v>
      </c>
      <c r="AH56" s="7">
        <f t="shared" si="17"/>
        <v>0</v>
      </c>
      <c r="AI56" s="19">
        <f t="shared" si="18"/>
        <v>0</v>
      </c>
      <c r="AJ56" s="19">
        <f t="shared" si="19"/>
        <v>0</v>
      </c>
      <c r="AK56" s="19">
        <f t="shared" si="20"/>
        <v>0</v>
      </c>
      <c r="AL56" s="19">
        <f t="shared" si="21"/>
        <v>-20</v>
      </c>
      <c r="AM56" s="19">
        <f t="shared" si="22"/>
        <v>180</v>
      </c>
      <c r="AN56" s="20">
        <f t="shared" si="23"/>
        <v>0</v>
      </c>
      <c r="AP56" s="12">
        <f t="shared" si="28"/>
        <v>195</v>
      </c>
      <c r="AQ56" s="12">
        <f t="shared" si="24"/>
        <v>9</v>
      </c>
      <c r="AR56" s="12">
        <f t="shared" si="25"/>
        <v>-180</v>
      </c>
      <c r="AS56" s="12">
        <f t="shared" si="26"/>
        <v>6320</v>
      </c>
      <c r="AT56" s="12">
        <f>MAX(AS$4:AS56)</f>
        <v>6500</v>
      </c>
      <c r="AU56" s="8">
        <f t="shared" si="27"/>
        <v>-2.7692307692307693E-2</v>
      </c>
      <c r="AW56" s="24"/>
      <c r="AX56" s="24"/>
    </row>
    <row r="57" spans="1:50" x14ac:dyDescent="0.3">
      <c r="A57" s="1">
        <v>42656</v>
      </c>
      <c r="B57" s="1">
        <v>42661</v>
      </c>
      <c r="C57" s="1" t="s">
        <v>44</v>
      </c>
      <c r="D57" s="3">
        <v>400</v>
      </c>
      <c r="E57" s="3">
        <v>-200</v>
      </c>
      <c r="F57" s="3">
        <f t="shared" si="0"/>
        <v>200</v>
      </c>
      <c r="G57" s="20">
        <f t="shared" si="1"/>
        <v>5</v>
      </c>
      <c r="H57" s="3" t="s">
        <v>37</v>
      </c>
      <c r="K57" s="20">
        <v>1</v>
      </c>
      <c r="L57" s="20">
        <f t="shared" si="2"/>
        <v>1</v>
      </c>
      <c r="M57" s="20" t="s">
        <v>20</v>
      </c>
      <c r="N57" s="20">
        <v>8</v>
      </c>
      <c r="O57" s="20">
        <v>76670</v>
      </c>
      <c r="P57" s="20">
        <f t="shared" si="3"/>
        <v>76670</v>
      </c>
      <c r="Q57" s="20">
        <f t="shared" si="4"/>
        <v>76670</v>
      </c>
      <c r="R57" s="20">
        <v>76888</v>
      </c>
      <c r="S57" s="20">
        <v>76567</v>
      </c>
      <c r="T57" s="19">
        <f t="shared" si="5"/>
        <v>22.6</v>
      </c>
      <c r="U57" s="19">
        <f t="shared" si="6"/>
        <v>9.5</v>
      </c>
      <c r="W57" s="19">
        <f t="shared" si="7"/>
        <v>-22.6</v>
      </c>
      <c r="X57" s="19">
        <f t="shared" si="8"/>
        <v>9.5</v>
      </c>
      <c r="Y57" s="7">
        <f t="shared" si="9"/>
        <v>0</v>
      </c>
      <c r="Z57" s="7">
        <f t="shared" si="10"/>
        <v>1</v>
      </c>
      <c r="AA57" s="7">
        <f t="shared" si="11"/>
        <v>1</v>
      </c>
      <c r="AB57" s="7">
        <f t="shared" si="12"/>
        <v>0</v>
      </c>
      <c r="AC57" s="19">
        <f t="shared" si="13"/>
        <v>-20</v>
      </c>
      <c r="AD57" s="7"/>
      <c r="AE57" s="19">
        <f t="shared" si="14"/>
        <v>-20</v>
      </c>
      <c r="AF57" s="19">
        <f t="shared" si="15"/>
        <v>-20</v>
      </c>
      <c r="AG57" s="19">
        <f t="shared" si="16"/>
        <v>60</v>
      </c>
      <c r="AH57" s="7">
        <f t="shared" si="17"/>
        <v>0</v>
      </c>
      <c r="AI57" s="19">
        <f t="shared" si="18"/>
        <v>0</v>
      </c>
      <c r="AJ57" s="19">
        <f t="shared" si="19"/>
        <v>-20</v>
      </c>
      <c r="AK57" s="19">
        <f t="shared" si="20"/>
        <v>0</v>
      </c>
      <c r="AL57" s="19">
        <f t="shared" si="21"/>
        <v>0</v>
      </c>
      <c r="AM57" s="19">
        <f t="shared" si="22"/>
        <v>180</v>
      </c>
      <c r="AN57" s="20">
        <f t="shared" si="23"/>
        <v>0</v>
      </c>
      <c r="AP57" s="12">
        <f t="shared" si="28"/>
        <v>189.6</v>
      </c>
      <c r="AQ57" s="12">
        <f t="shared" si="24"/>
        <v>9</v>
      </c>
      <c r="AR57" s="12">
        <f t="shared" si="25"/>
        <v>0</v>
      </c>
      <c r="AS57" s="12">
        <f t="shared" si="26"/>
        <v>6320</v>
      </c>
      <c r="AT57" s="12">
        <f>MAX(AS$4:AS57)</f>
        <v>6500</v>
      </c>
      <c r="AU57" s="8">
        <f t="shared" si="27"/>
        <v>-2.7692307692307693E-2</v>
      </c>
      <c r="AX57" s="24"/>
    </row>
    <row r="58" spans="1:50" x14ac:dyDescent="0.3">
      <c r="A58" s="1">
        <v>42650</v>
      </c>
      <c r="B58" s="1">
        <v>42661</v>
      </c>
      <c r="C58" s="1" t="s">
        <v>44</v>
      </c>
      <c r="D58" s="3">
        <v>405</v>
      </c>
      <c r="E58" s="3">
        <v>-200</v>
      </c>
      <c r="F58" s="3">
        <f t="shared" si="0"/>
        <v>205</v>
      </c>
      <c r="G58" s="20">
        <f t="shared" si="1"/>
        <v>11</v>
      </c>
      <c r="H58" s="3" t="s">
        <v>43</v>
      </c>
      <c r="L58" s="20">
        <f t="shared" si="2"/>
        <v>1</v>
      </c>
      <c r="M58" s="20" t="s">
        <v>21</v>
      </c>
      <c r="N58" s="20">
        <v>10</v>
      </c>
      <c r="O58" s="20">
        <v>130840</v>
      </c>
      <c r="P58" s="20">
        <f t="shared" si="3"/>
        <v>130850</v>
      </c>
      <c r="Q58" s="20">
        <f t="shared" si="4"/>
        <v>130850</v>
      </c>
      <c r="R58" s="20">
        <v>130537</v>
      </c>
      <c r="S58" s="20">
        <v>131385</v>
      </c>
      <c r="T58" s="19">
        <f t="shared" si="5"/>
        <v>32.299999999999997</v>
      </c>
      <c r="U58" s="19">
        <f t="shared" si="6"/>
        <v>53.5</v>
      </c>
      <c r="W58" s="19">
        <f t="shared" si="7"/>
        <v>-32.299999999999997</v>
      </c>
      <c r="X58" s="19">
        <f t="shared" si="8"/>
        <v>53.5</v>
      </c>
      <c r="Y58" s="7">
        <f t="shared" si="9"/>
        <v>1</v>
      </c>
      <c r="Z58" s="7">
        <f t="shared" si="10"/>
        <v>0</v>
      </c>
      <c r="AA58" s="7">
        <f t="shared" si="11"/>
        <v>1</v>
      </c>
      <c r="AB58" s="7">
        <f t="shared" si="12"/>
        <v>1</v>
      </c>
      <c r="AC58" s="19">
        <f t="shared" si="13"/>
        <v>-20</v>
      </c>
      <c r="AD58" s="7"/>
      <c r="AE58" s="19">
        <f t="shared" si="14"/>
        <v>-20</v>
      </c>
      <c r="AF58" s="19">
        <f t="shared" si="15"/>
        <v>-20</v>
      </c>
      <c r="AG58" s="19">
        <f t="shared" si="16"/>
        <v>40</v>
      </c>
      <c r="AH58" s="7">
        <f t="shared" si="17"/>
        <v>0</v>
      </c>
      <c r="AI58" s="19">
        <f t="shared" si="18"/>
        <v>0</v>
      </c>
      <c r="AJ58" s="19">
        <f t="shared" si="19"/>
        <v>0</v>
      </c>
      <c r="AK58" s="19">
        <f t="shared" si="20"/>
        <v>0</v>
      </c>
      <c r="AL58" s="19">
        <f t="shared" si="21"/>
        <v>-20</v>
      </c>
      <c r="AM58" s="19">
        <f t="shared" si="22"/>
        <v>160</v>
      </c>
      <c r="AN58" s="20">
        <f t="shared" si="23"/>
        <v>0</v>
      </c>
      <c r="AP58" s="12">
        <f t="shared" si="28"/>
        <v>189.6</v>
      </c>
      <c r="AQ58" s="12">
        <f t="shared" si="24"/>
        <v>9</v>
      </c>
      <c r="AR58" s="12">
        <f t="shared" si="25"/>
        <v>-180</v>
      </c>
      <c r="AS58" s="12">
        <f t="shared" si="26"/>
        <v>6140</v>
      </c>
      <c r="AT58" s="12">
        <f>MAX(AS$4:AS58)</f>
        <v>6500</v>
      </c>
      <c r="AU58" s="8">
        <f t="shared" si="27"/>
        <v>-5.5384615384615386E-2</v>
      </c>
      <c r="AX58" s="24"/>
    </row>
    <row r="59" spans="1:50" x14ac:dyDescent="0.3">
      <c r="A59" s="1">
        <v>42661</v>
      </c>
      <c r="B59" s="1">
        <v>42661</v>
      </c>
      <c r="C59" s="1" t="s">
        <v>44</v>
      </c>
      <c r="D59" s="3">
        <v>1745</v>
      </c>
      <c r="E59" s="3">
        <v>-200</v>
      </c>
      <c r="F59" s="3">
        <f t="shared" si="0"/>
        <v>1545</v>
      </c>
      <c r="G59" s="20">
        <f t="shared" si="1"/>
        <v>0</v>
      </c>
      <c r="H59" s="3" t="s">
        <v>43</v>
      </c>
      <c r="L59" s="20">
        <f t="shared" si="2"/>
        <v>1</v>
      </c>
      <c r="M59" s="20" t="s">
        <v>20</v>
      </c>
      <c r="N59" s="20">
        <v>10</v>
      </c>
      <c r="O59" s="20">
        <v>131270</v>
      </c>
      <c r="P59" s="20">
        <f t="shared" si="3"/>
        <v>131270</v>
      </c>
      <c r="Q59" s="20">
        <f t="shared" si="4"/>
        <v>131270</v>
      </c>
      <c r="R59" s="20">
        <v>131385</v>
      </c>
      <c r="S59" s="20">
        <v>131013</v>
      </c>
      <c r="T59" s="19">
        <f t="shared" si="5"/>
        <v>12.5</v>
      </c>
      <c r="U59" s="19">
        <f t="shared" si="6"/>
        <v>24.7</v>
      </c>
      <c r="W59" s="19">
        <f t="shared" si="7"/>
        <v>-12.5</v>
      </c>
      <c r="X59" s="19">
        <f t="shared" si="8"/>
        <v>24.7</v>
      </c>
      <c r="Y59" s="7">
        <f t="shared" si="9"/>
        <v>0</v>
      </c>
      <c r="Z59" s="7">
        <f t="shared" si="10"/>
        <v>1</v>
      </c>
      <c r="AA59" s="7">
        <f t="shared" si="11"/>
        <v>1</v>
      </c>
      <c r="AB59" s="7">
        <f t="shared" si="12"/>
        <v>1</v>
      </c>
      <c r="AC59" s="19">
        <f t="shared" si="13"/>
        <v>0</v>
      </c>
      <c r="AD59" s="7"/>
      <c r="AE59" s="19">
        <f t="shared" si="14"/>
        <v>0</v>
      </c>
      <c r="AF59" s="19">
        <f t="shared" si="15"/>
        <v>20</v>
      </c>
      <c r="AG59" s="19">
        <f t="shared" si="16"/>
        <v>60</v>
      </c>
      <c r="AH59" s="7">
        <f t="shared" si="17"/>
        <v>1</v>
      </c>
      <c r="AI59" s="19">
        <f t="shared" si="18"/>
        <v>0</v>
      </c>
      <c r="AJ59" s="19">
        <f t="shared" si="19"/>
        <v>0</v>
      </c>
      <c r="AK59" s="19">
        <f t="shared" si="20"/>
        <v>0</v>
      </c>
      <c r="AL59" s="19">
        <f t="shared" si="21"/>
        <v>20</v>
      </c>
      <c r="AM59" s="19">
        <f t="shared" si="22"/>
        <v>180</v>
      </c>
      <c r="AN59" s="20">
        <f t="shared" si="23"/>
        <v>1</v>
      </c>
      <c r="AP59" s="12">
        <f t="shared" si="28"/>
        <v>189.6</v>
      </c>
      <c r="AQ59" s="12">
        <f t="shared" si="24"/>
        <v>9</v>
      </c>
      <c r="AR59" s="12">
        <f t="shared" si="25"/>
        <v>180</v>
      </c>
      <c r="AS59" s="12">
        <f t="shared" si="26"/>
        <v>6320</v>
      </c>
      <c r="AT59" s="12">
        <f>MAX(AS$4:AS59)</f>
        <v>6500</v>
      </c>
      <c r="AU59" s="8">
        <f t="shared" si="27"/>
        <v>-2.7692307692307693E-2</v>
      </c>
      <c r="AW59" s="24"/>
      <c r="AX59" s="24"/>
    </row>
    <row r="60" spans="1:50" x14ac:dyDescent="0.3">
      <c r="A60" s="1">
        <v>42660</v>
      </c>
      <c r="B60" s="1">
        <v>42661</v>
      </c>
      <c r="C60" s="1" t="s">
        <v>44</v>
      </c>
      <c r="D60" s="3">
        <v>2440</v>
      </c>
      <c r="E60" s="3">
        <v>-200</v>
      </c>
      <c r="F60" s="3">
        <f t="shared" si="0"/>
        <v>2240</v>
      </c>
      <c r="G60" s="20">
        <f t="shared" si="1"/>
        <v>1</v>
      </c>
      <c r="H60" s="3" t="s">
        <v>37</v>
      </c>
      <c r="K60" s="20">
        <v>1</v>
      </c>
      <c r="L60" s="20">
        <f t="shared" si="2"/>
        <v>1</v>
      </c>
      <c r="M60" s="20" t="s">
        <v>20</v>
      </c>
      <c r="N60" s="20">
        <v>8</v>
      </c>
      <c r="O60" s="20">
        <v>76410</v>
      </c>
      <c r="P60" s="20">
        <f t="shared" si="3"/>
        <v>76410</v>
      </c>
      <c r="Q60" s="20">
        <f t="shared" si="4"/>
        <v>76410</v>
      </c>
      <c r="R60" s="20">
        <v>76418</v>
      </c>
      <c r="S60" s="20">
        <v>76245</v>
      </c>
      <c r="T60" s="19">
        <f t="shared" si="5"/>
        <v>1.6</v>
      </c>
      <c r="U60" s="19">
        <f t="shared" si="6"/>
        <v>15.7</v>
      </c>
      <c r="W60" s="19">
        <f t="shared" si="7"/>
        <v>-1.6</v>
      </c>
      <c r="X60" s="19">
        <f t="shared" si="8"/>
        <v>15.7</v>
      </c>
      <c r="Y60" s="7">
        <f t="shared" si="9"/>
        <v>0</v>
      </c>
      <c r="Z60" s="7">
        <f t="shared" si="10"/>
        <v>1</v>
      </c>
      <c r="AA60" s="7">
        <f t="shared" si="11"/>
        <v>1</v>
      </c>
      <c r="AB60" s="7">
        <f t="shared" si="12"/>
        <v>0</v>
      </c>
      <c r="AC60" s="19">
        <f t="shared" si="13"/>
        <v>0</v>
      </c>
      <c r="AD60" s="7"/>
      <c r="AE60" s="19">
        <f t="shared" si="14"/>
        <v>-20</v>
      </c>
      <c r="AF60" s="19">
        <f t="shared" si="15"/>
        <v>-20</v>
      </c>
      <c r="AG60" s="19">
        <f t="shared" si="16"/>
        <v>40</v>
      </c>
      <c r="AH60" s="7">
        <f t="shared" si="17"/>
        <v>0</v>
      </c>
      <c r="AI60" s="19">
        <f t="shared" si="18"/>
        <v>0</v>
      </c>
      <c r="AJ60" s="19">
        <f t="shared" si="19"/>
        <v>-20</v>
      </c>
      <c r="AK60" s="19">
        <f t="shared" si="20"/>
        <v>0</v>
      </c>
      <c r="AL60" s="19">
        <f t="shared" si="21"/>
        <v>0</v>
      </c>
      <c r="AM60" s="19">
        <f t="shared" si="22"/>
        <v>180</v>
      </c>
      <c r="AN60" s="20">
        <f t="shared" si="23"/>
        <v>0</v>
      </c>
      <c r="AP60" s="12">
        <f t="shared" si="28"/>
        <v>189.6</v>
      </c>
      <c r="AQ60" s="12">
        <f t="shared" si="24"/>
        <v>9</v>
      </c>
      <c r="AR60" s="12">
        <f t="shared" si="25"/>
        <v>0</v>
      </c>
      <c r="AS60" s="12">
        <f t="shared" si="26"/>
        <v>6320</v>
      </c>
      <c r="AT60" s="12">
        <f>MAX(AS$4:AS60)</f>
        <v>6500</v>
      </c>
      <c r="AU60" s="8">
        <f t="shared" si="27"/>
        <v>-2.7692307692307693E-2</v>
      </c>
      <c r="AX60" s="24"/>
    </row>
    <row r="61" spans="1:50" x14ac:dyDescent="0.3">
      <c r="A61" s="1">
        <v>42661</v>
      </c>
      <c r="B61" s="1">
        <v>42662</v>
      </c>
      <c r="C61" s="1" t="s">
        <v>45</v>
      </c>
      <c r="D61" s="3">
        <v>145</v>
      </c>
      <c r="E61" s="3">
        <v>100</v>
      </c>
      <c r="F61" s="3">
        <f t="shared" si="0"/>
        <v>245</v>
      </c>
      <c r="G61" s="20">
        <f t="shared" si="1"/>
        <v>1</v>
      </c>
      <c r="H61" s="3" t="s">
        <v>17</v>
      </c>
      <c r="I61" s="20">
        <v>1</v>
      </c>
      <c r="J61" s="20">
        <v>21</v>
      </c>
      <c r="L61" s="20">
        <f t="shared" si="2"/>
        <v>1</v>
      </c>
      <c r="M61" s="20" t="s">
        <v>20</v>
      </c>
      <c r="N61" s="20">
        <v>7</v>
      </c>
      <c r="O61" s="20">
        <v>110000</v>
      </c>
      <c r="P61" s="20">
        <f t="shared" si="3"/>
        <v>110000</v>
      </c>
      <c r="Q61" s="20">
        <f t="shared" si="4"/>
        <v>110000</v>
      </c>
      <c r="R61" s="20">
        <v>110043</v>
      </c>
      <c r="S61" s="20">
        <v>109516</v>
      </c>
      <c r="T61" s="19">
        <f t="shared" si="5"/>
        <v>5</v>
      </c>
      <c r="U61" s="19">
        <f t="shared" si="6"/>
        <v>47.7</v>
      </c>
      <c r="W61" s="19">
        <f t="shared" si="7"/>
        <v>-5</v>
      </c>
      <c r="X61" s="19">
        <f t="shared" si="8"/>
        <v>47.7</v>
      </c>
      <c r="Y61" s="7">
        <f t="shared" si="9"/>
        <v>0</v>
      </c>
      <c r="Z61" s="7">
        <f t="shared" si="10"/>
        <v>1</v>
      </c>
      <c r="AA61" s="7">
        <f t="shared" si="11"/>
        <v>1</v>
      </c>
      <c r="AB61" s="7">
        <f t="shared" si="12"/>
        <v>0</v>
      </c>
      <c r="AC61" s="19">
        <f t="shared" si="13"/>
        <v>0</v>
      </c>
      <c r="AD61" s="7"/>
      <c r="AE61" s="19">
        <f t="shared" si="14"/>
        <v>0</v>
      </c>
      <c r="AF61" s="19">
        <f t="shared" si="15"/>
        <v>20</v>
      </c>
      <c r="AG61" s="19">
        <f t="shared" si="16"/>
        <v>60</v>
      </c>
      <c r="AH61" s="7">
        <f t="shared" si="17"/>
        <v>1</v>
      </c>
      <c r="AI61" s="19">
        <f t="shared" si="18"/>
        <v>20</v>
      </c>
      <c r="AJ61" s="19">
        <f t="shared" si="19"/>
        <v>0</v>
      </c>
      <c r="AK61" s="19">
        <f t="shared" si="20"/>
        <v>0</v>
      </c>
      <c r="AL61" s="19">
        <f t="shared" si="21"/>
        <v>0</v>
      </c>
      <c r="AM61" s="19">
        <f t="shared" si="22"/>
        <v>180</v>
      </c>
      <c r="AN61" s="20">
        <f t="shared" si="23"/>
        <v>0</v>
      </c>
      <c r="AP61" s="12">
        <f t="shared" si="28"/>
        <v>189.6</v>
      </c>
      <c r="AQ61" s="12">
        <f t="shared" si="24"/>
        <v>9</v>
      </c>
      <c r="AR61" s="12">
        <f t="shared" si="25"/>
        <v>0</v>
      </c>
      <c r="AS61" s="12">
        <f t="shared" si="26"/>
        <v>6320</v>
      </c>
      <c r="AT61" s="12">
        <f>MAX(AS$4:AS61)</f>
        <v>6500</v>
      </c>
      <c r="AU61" s="8">
        <f t="shared" si="27"/>
        <v>-2.7692307692307693E-2</v>
      </c>
      <c r="AX61" s="24"/>
    </row>
    <row r="62" spans="1:50" x14ac:dyDescent="0.3">
      <c r="A62" s="1">
        <v>42662</v>
      </c>
      <c r="B62" s="1">
        <v>42662</v>
      </c>
      <c r="C62" s="1" t="s">
        <v>45</v>
      </c>
      <c r="D62" s="3">
        <v>750</v>
      </c>
      <c r="E62" s="3">
        <v>100</v>
      </c>
      <c r="F62" s="3">
        <f t="shared" si="0"/>
        <v>850</v>
      </c>
      <c r="G62" s="20">
        <f t="shared" si="1"/>
        <v>0</v>
      </c>
      <c r="H62" s="3" t="s">
        <v>17</v>
      </c>
      <c r="L62" s="20">
        <f t="shared" si="2"/>
        <v>1</v>
      </c>
      <c r="M62" s="20" t="s">
        <v>20</v>
      </c>
      <c r="N62" s="20">
        <v>7</v>
      </c>
      <c r="O62" s="20">
        <v>109900</v>
      </c>
      <c r="P62" s="20">
        <f t="shared" si="3"/>
        <v>109900</v>
      </c>
      <c r="Q62" s="20">
        <f t="shared" si="4"/>
        <v>109900</v>
      </c>
      <c r="R62" s="20">
        <v>110043</v>
      </c>
      <c r="S62" s="20">
        <v>109516</v>
      </c>
      <c r="T62" s="19">
        <f t="shared" si="5"/>
        <v>15</v>
      </c>
      <c r="U62" s="19">
        <f t="shared" si="6"/>
        <v>37.700000000000003</v>
      </c>
      <c r="W62" s="19">
        <f t="shared" si="7"/>
        <v>-15</v>
      </c>
      <c r="X62" s="19">
        <f t="shared" si="8"/>
        <v>37.700000000000003</v>
      </c>
      <c r="Y62" s="7">
        <f t="shared" si="9"/>
        <v>0</v>
      </c>
      <c r="Z62" s="7">
        <f t="shared" si="10"/>
        <v>1</v>
      </c>
      <c r="AA62" s="7">
        <f t="shared" si="11"/>
        <v>1</v>
      </c>
      <c r="AB62" s="7">
        <f t="shared" si="12"/>
        <v>1</v>
      </c>
      <c r="AC62" s="19">
        <f t="shared" si="13"/>
        <v>0</v>
      </c>
      <c r="AD62" s="7"/>
      <c r="AE62" s="19">
        <f t="shared" si="14"/>
        <v>0</v>
      </c>
      <c r="AF62" s="19">
        <f t="shared" si="15"/>
        <v>20</v>
      </c>
      <c r="AG62" s="19">
        <f t="shared" si="16"/>
        <v>80</v>
      </c>
      <c r="AH62" s="7">
        <f t="shared" si="17"/>
        <v>1</v>
      </c>
      <c r="AI62" s="19">
        <f t="shared" si="18"/>
        <v>0</v>
      </c>
      <c r="AJ62" s="19">
        <f t="shared" si="19"/>
        <v>0</v>
      </c>
      <c r="AK62" s="19">
        <f t="shared" si="20"/>
        <v>0</v>
      </c>
      <c r="AL62" s="19">
        <f t="shared" si="21"/>
        <v>20</v>
      </c>
      <c r="AM62" s="19">
        <f t="shared" si="22"/>
        <v>200</v>
      </c>
      <c r="AN62" s="20">
        <f t="shared" si="23"/>
        <v>1</v>
      </c>
      <c r="AP62" s="12">
        <f t="shared" si="28"/>
        <v>189.6</v>
      </c>
      <c r="AQ62" s="12">
        <f t="shared" si="24"/>
        <v>9</v>
      </c>
      <c r="AR62" s="12">
        <f t="shared" si="25"/>
        <v>180</v>
      </c>
      <c r="AS62" s="12">
        <f t="shared" si="26"/>
        <v>6500</v>
      </c>
      <c r="AT62" s="12">
        <f>MAX(AS$4:AS62)</f>
        <v>6500</v>
      </c>
      <c r="AU62" s="8">
        <f t="shared" si="27"/>
        <v>0</v>
      </c>
      <c r="AW62" s="24"/>
      <c r="AX62" s="24"/>
    </row>
    <row r="63" spans="1:50" x14ac:dyDescent="0.3">
      <c r="A63" s="1">
        <v>42662</v>
      </c>
      <c r="B63" s="1">
        <v>42662</v>
      </c>
      <c r="C63" s="1" t="s">
        <v>44</v>
      </c>
      <c r="D63" s="3">
        <v>1145</v>
      </c>
      <c r="E63" s="3">
        <v>-200</v>
      </c>
      <c r="F63" s="3">
        <f t="shared" si="0"/>
        <v>945</v>
      </c>
      <c r="G63" s="20">
        <f t="shared" si="1"/>
        <v>0</v>
      </c>
      <c r="H63" s="3" t="s">
        <v>37</v>
      </c>
      <c r="L63" s="20">
        <f t="shared" si="2"/>
        <v>1</v>
      </c>
      <c r="M63" s="20" t="s">
        <v>20</v>
      </c>
      <c r="N63" s="20">
        <v>8</v>
      </c>
      <c r="O63" s="20">
        <v>76840</v>
      </c>
      <c r="P63" s="20">
        <f t="shared" si="3"/>
        <v>76840</v>
      </c>
      <c r="Q63" s="20">
        <f t="shared" si="4"/>
        <v>76840</v>
      </c>
      <c r="R63" s="20">
        <v>76822</v>
      </c>
      <c r="S63" s="20">
        <v>76677</v>
      </c>
      <c r="T63" s="19">
        <f t="shared" si="5"/>
        <v>-1</v>
      </c>
      <c r="U63" s="19">
        <f t="shared" si="6"/>
        <v>15.5</v>
      </c>
      <c r="W63" s="19">
        <f t="shared" si="7"/>
        <v>1</v>
      </c>
      <c r="X63" s="19">
        <f t="shared" si="8"/>
        <v>15.5</v>
      </c>
      <c r="Y63" s="7">
        <f t="shared" si="9"/>
        <v>0</v>
      </c>
      <c r="Z63" s="7">
        <f t="shared" si="10"/>
        <v>0</v>
      </c>
      <c r="AA63" s="7">
        <f t="shared" si="11"/>
        <v>0</v>
      </c>
      <c r="AB63" s="7">
        <f t="shared" si="12"/>
        <v>0</v>
      </c>
      <c r="AC63" s="19">
        <f t="shared" si="13"/>
        <v>0</v>
      </c>
      <c r="AD63" s="7"/>
      <c r="AE63" s="19">
        <f t="shared" si="14"/>
        <v>0</v>
      </c>
      <c r="AF63" s="19">
        <f t="shared" si="15"/>
        <v>0</v>
      </c>
      <c r="AG63" s="19">
        <f t="shared" si="16"/>
        <v>80</v>
      </c>
      <c r="AH63" s="7">
        <f t="shared" si="17"/>
        <v>0</v>
      </c>
      <c r="AI63" s="19">
        <f t="shared" si="18"/>
        <v>0</v>
      </c>
      <c r="AJ63" s="19">
        <f t="shared" si="19"/>
        <v>0</v>
      </c>
      <c r="AK63" s="19">
        <f t="shared" si="20"/>
        <v>0</v>
      </c>
      <c r="AL63" s="19">
        <f t="shared" si="21"/>
        <v>0</v>
      </c>
      <c r="AM63" s="19">
        <f t="shared" si="22"/>
        <v>200</v>
      </c>
      <c r="AN63" s="20">
        <f t="shared" si="23"/>
        <v>0</v>
      </c>
      <c r="AP63" s="12">
        <f t="shared" si="28"/>
        <v>189.6</v>
      </c>
      <c r="AQ63" s="12">
        <f t="shared" si="24"/>
        <v>9</v>
      </c>
      <c r="AR63" s="12">
        <f t="shared" si="25"/>
        <v>0</v>
      </c>
      <c r="AS63" s="12">
        <f t="shared" si="26"/>
        <v>6500</v>
      </c>
      <c r="AT63" s="12">
        <f>MAX(AS$4:AS63)</f>
        <v>6500</v>
      </c>
      <c r="AU63" s="8">
        <f t="shared" si="27"/>
        <v>0</v>
      </c>
      <c r="AW63" s="24"/>
      <c r="AX63" s="24"/>
    </row>
    <row r="64" spans="1:50" x14ac:dyDescent="0.3">
      <c r="A64" s="1">
        <v>42662</v>
      </c>
      <c r="B64" s="1">
        <v>42662</v>
      </c>
      <c r="C64" s="1" t="s">
        <v>44</v>
      </c>
      <c r="D64" s="3">
        <v>1350</v>
      </c>
      <c r="E64" s="3">
        <v>-200</v>
      </c>
      <c r="F64" s="3">
        <f t="shared" si="0"/>
        <v>1150</v>
      </c>
      <c r="G64" s="20">
        <f t="shared" si="1"/>
        <v>0</v>
      </c>
      <c r="H64" s="3" t="s">
        <v>43</v>
      </c>
      <c r="L64" s="20">
        <f t="shared" si="2"/>
        <v>1</v>
      </c>
      <c r="M64" s="20" t="s">
        <v>21</v>
      </c>
      <c r="N64" s="20">
        <v>10</v>
      </c>
      <c r="O64" s="20">
        <v>130730</v>
      </c>
      <c r="P64" s="20">
        <f t="shared" si="3"/>
        <v>130740</v>
      </c>
      <c r="Q64" s="20">
        <f t="shared" si="4"/>
        <v>130740</v>
      </c>
      <c r="R64" s="20">
        <v>130740</v>
      </c>
      <c r="S64" s="20">
        <v>131145</v>
      </c>
      <c r="T64" s="19">
        <f t="shared" si="5"/>
        <v>1</v>
      </c>
      <c r="U64" s="19">
        <f t="shared" si="6"/>
        <v>40.5</v>
      </c>
      <c r="W64" s="19">
        <f t="shared" si="7"/>
        <v>-1</v>
      </c>
      <c r="X64" s="19">
        <f t="shared" si="8"/>
        <v>40.5</v>
      </c>
      <c r="Y64" s="7">
        <f t="shared" si="9"/>
        <v>0</v>
      </c>
      <c r="Z64" s="7">
        <f t="shared" si="10"/>
        <v>0</v>
      </c>
      <c r="AA64" s="7">
        <f t="shared" si="11"/>
        <v>0</v>
      </c>
      <c r="AB64" s="7">
        <f t="shared" si="12"/>
        <v>0</v>
      </c>
      <c r="AC64" s="19">
        <f t="shared" si="13"/>
        <v>0</v>
      </c>
      <c r="AD64" s="7"/>
      <c r="AE64" s="19">
        <f t="shared" si="14"/>
        <v>0</v>
      </c>
      <c r="AF64" s="19">
        <f t="shared" si="15"/>
        <v>0</v>
      </c>
      <c r="AG64" s="19">
        <f t="shared" si="16"/>
        <v>80</v>
      </c>
      <c r="AH64" s="7">
        <f t="shared" si="17"/>
        <v>0</v>
      </c>
      <c r="AI64" s="19">
        <f t="shared" si="18"/>
        <v>0</v>
      </c>
      <c r="AJ64" s="19">
        <f t="shared" si="19"/>
        <v>0</v>
      </c>
      <c r="AK64" s="19">
        <f t="shared" si="20"/>
        <v>0</v>
      </c>
      <c r="AL64" s="19">
        <f t="shared" si="21"/>
        <v>0</v>
      </c>
      <c r="AM64" s="19">
        <f t="shared" si="22"/>
        <v>200</v>
      </c>
      <c r="AN64" s="20">
        <f t="shared" si="23"/>
        <v>0</v>
      </c>
      <c r="AP64" s="12">
        <f t="shared" si="28"/>
        <v>189.6</v>
      </c>
      <c r="AQ64" s="12">
        <f t="shared" si="24"/>
        <v>9</v>
      </c>
      <c r="AR64" s="12">
        <f t="shared" si="25"/>
        <v>0</v>
      </c>
      <c r="AS64" s="12">
        <f t="shared" si="26"/>
        <v>6500</v>
      </c>
      <c r="AT64" s="12">
        <f>MAX(AS$4:AS64)</f>
        <v>6500</v>
      </c>
      <c r="AU64" s="8">
        <f t="shared" si="27"/>
        <v>0</v>
      </c>
      <c r="AW64" s="24"/>
      <c r="AX64" s="24"/>
    </row>
    <row r="65" spans="1:50" x14ac:dyDescent="0.3">
      <c r="A65" s="1">
        <v>42662</v>
      </c>
      <c r="B65" s="1">
        <v>42663</v>
      </c>
      <c r="C65" s="1" t="s">
        <v>44</v>
      </c>
      <c r="D65" s="3">
        <v>1045</v>
      </c>
      <c r="E65" s="3">
        <v>-200</v>
      </c>
      <c r="F65" s="3">
        <f t="shared" si="0"/>
        <v>845</v>
      </c>
      <c r="G65" s="20">
        <f t="shared" si="1"/>
        <v>1</v>
      </c>
      <c r="H65" s="3" t="s">
        <v>38</v>
      </c>
      <c r="L65" s="20">
        <f t="shared" si="2"/>
        <v>1</v>
      </c>
      <c r="M65" s="20" t="s">
        <v>20</v>
      </c>
      <c r="N65" s="20">
        <v>7</v>
      </c>
      <c r="O65" s="20">
        <v>103800</v>
      </c>
      <c r="P65" s="20">
        <f t="shared" si="3"/>
        <v>103800</v>
      </c>
      <c r="Q65" s="20">
        <f t="shared" si="4"/>
        <v>103800</v>
      </c>
      <c r="R65" s="20">
        <v>103796</v>
      </c>
      <c r="S65" s="20">
        <v>103543</v>
      </c>
      <c r="T65" s="19">
        <f t="shared" si="5"/>
        <v>0.3</v>
      </c>
      <c r="U65" s="19">
        <f t="shared" si="6"/>
        <v>25</v>
      </c>
      <c r="W65" s="19">
        <f t="shared" si="7"/>
        <v>-0.3</v>
      </c>
      <c r="X65" s="19">
        <f t="shared" si="8"/>
        <v>25</v>
      </c>
      <c r="Y65" s="7">
        <f t="shared" si="9"/>
        <v>0</v>
      </c>
      <c r="Z65" s="7">
        <f t="shared" si="10"/>
        <v>0</v>
      </c>
      <c r="AA65" s="7">
        <f t="shared" si="11"/>
        <v>0</v>
      </c>
      <c r="AB65" s="7">
        <f t="shared" si="12"/>
        <v>0</v>
      </c>
      <c r="AC65" s="19">
        <f t="shared" si="13"/>
        <v>0</v>
      </c>
      <c r="AD65" s="7"/>
      <c r="AE65" s="19">
        <f t="shared" si="14"/>
        <v>0</v>
      </c>
      <c r="AF65" s="19">
        <f t="shared" si="15"/>
        <v>0</v>
      </c>
      <c r="AG65" s="19">
        <f t="shared" si="16"/>
        <v>80</v>
      </c>
      <c r="AH65" s="7">
        <f t="shared" si="17"/>
        <v>0</v>
      </c>
      <c r="AI65" s="19">
        <f t="shared" si="18"/>
        <v>0</v>
      </c>
      <c r="AJ65" s="19">
        <f t="shared" si="19"/>
        <v>0</v>
      </c>
      <c r="AK65" s="19">
        <f t="shared" si="20"/>
        <v>0</v>
      </c>
      <c r="AL65" s="19">
        <f t="shared" si="21"/>
        <v>0</v>
      </c>
      <c r="AM65" s="19">
        <f t="shared" si="22"/>
        <v>200</v>
      </c>
      <c r="AN65" s="20">
        <f t="shared" si="23"/>
        <v>0</v>
      </c>
      <c r="AP65" s="12">
        <f t="shared" si="28"/>
        <v>195</v>
      </c>
      <c r="AQ65" s="12">
        <f t="shared" si="24"/>
        <v>9</v>
      </c>
      <c r="AR65" s="12">
        <f t="shared" si="25"/>
        <v>0</v>
      </c>
      <c r="AS65" s="12">
        <f t="shared" si="26"/>
        <v>6500</v>
      </c>
      <c r="AT65" s="12">
        <f>MAX(AS$4:AS65)</f>
        <v>6500</v>
      </c>
      <c r="AU65" s="8">
        <f t="shared" si="27"/>
        <v>0</v>
      </c>
      <c r="AW65" s="24"/>
      <c r="AX65" s="24"/>
    </row>
    <row r="66" spans="1:50" x14ac:dyDescent="0.3">
      <c r="A66" s="1">
        <v>42663</v>
      </c>
      <c r="B66" s="1">
        <v>42663</v>
      </c>
      <c r="C66" s="1" t="s">
        <v>44</v>
      </c>
      <c r="D66" s="3">
        <v>1535</v>
      </c>
      <c r="E66" s="3">
        <v>-200</v>
      </c>
      <c r="F66" s="3">
        <f t="shared" si="0"/>
        <v>1335</v>
      </c>
      <c r="G66" s="20">
        <f t="shared" si="1"/>
        <v>0</v>
      </c>
      <c r="H66" s="3" t="s">
        <v>43</v>
      </c>
      <c r="L66" s="20">
        <f t="shared" si="2"/>
        <v>1</v>
      </c>
      <c r="M66" s="20" t="s">
        <v>20</v>
      </c>
      <c r="N66" s="20">
        <v>10</v>
      </c>
      <c r="O66" s="20">
        <v>131930</v>
      </c>
      <c r="P66" s="20">
        <f t="shared" si="3"/>
        <v>131930</v>
      </c>
      <c r="Q66" s="20">
        <f t="shared" si="4"/>
        <v>131930</v>
      </c>
      <c r="R66" s="20">
        <v>132120</v>
      </c>
      <c r="S66" s="20">
        <v>131667</v>
      </c>
      <c r="T66" s="19">
        <f t="shared" si="5"/>
        <v>20</v>
      </c>
      <c r="U66" s="19">
        <f t="shared" si="6"/>
        <v>25.3</v>
      </c>
      <c r="W66" s="19">
        <f t="shared" si="7"/>
        <v>-20</v>
      </c>
      <c r="X66" s="19">
        <f t="shared" si="8"/>
        <v>25.3</v>
      </c>
      <c r="Y66" s="7">
        <f t="shared" si="9"/>
        <v>0</v>
      </c>
      <c r="Z66" s="7">
        <f t="shared" si="10"/>
        <v>1</v>
      </c>
      <c r="AA66" s="7">
        <f t="shared" si="11"/>
        <v>1</v>
      </c>
      <c r="AB66" s="7">
        <f t="shared" si="12"/>
        <v>1</v>
      </c>
      <c r="AC66" s="19">
        <f t="shared" si="13"/>
        <v>-20</v>
      </c>
      <c r="AD66" s="7"/>
      <c r="AE66" s="19">
        <f t="shared" si="14"/>
        <v>-20</v>
      </c>
      <c r="AF66" s="19">
        <f t="shared" si="15"/>
        <v>-20</v>
      </c>
      <c r="AG66" s="19">
        <f t="shared" si="16"/>
        <v>60</v>
      </c>
      <c r="AH66" s="7">
        <f t="shared" si="17"/>
        <v>0</v>
      </c>
      <c r="AI66" s="19">
        <f t="shared" si="18"/>
        <v>0</v>
      </c>
      <c r="AJ66" s="19">
        <f t="shared" si="19"/>
        <v>0</v>
      </c>
      <c r="AK66" s="19">
        <f t="shared" si="20"/>
        <v>0</v>
      </c>
      <c r="AL66" s="19">
        <f t="shared" si="21"/>
        <v>-20</v>
      </c>
      <c r="AM66" s="19">
        <f t="shared" si="22"/>
        <v>180</v>
      </c>
      <c r="AN66" s="20">
        <f t="shared" si="23"/>
        <v>0</v>
      </c>
      <c r="AP66" s="12">
        <f t="shared" si="28"/>
        <v>195</v>
      </c>
      <c r="AQ66" s="12">
        <f t="shared" si="24"/>
        <v>9</v>
      </c>
      <c r="AR66" s="12">
        <f t="shared" si="25"/>
        <v>-180</v>
      </c>
      <c r="AS66" s="12">
        <f t="shared" si="26"/>
        <v>6320</v>
      </c>
      <c r="AT66" s="12">
        <f>MAX(AS$4:AS66)</f>
        <v>6500</v>
      </c>
      <c r="AU66" s="8">
        <f t="shared" si="27"/>
        <v>-2.7692307692307693E-2</v>
      </c>
      <c r="AW66" s="24"/>
      <c r="AX66" s="24"/>
    </row>
    <row r="67" spans="1:50" x14ac:dyDescent="0.3">
      <c r="A67" s="1">
        <v>42663</v>
      </c>
      <c r="B67" s="1">
        <v>42663</v>
      </c>
      <c r="C67" s="1" t="s">
        <v>45</v>
      </c>
      <c r="D67" s="3">
        <v>1240</v>
      </c>
      <c r="E67" s="3">
        <v>100</v>
      </c>
      <c r="F67" s="3">
        <f t="shared" si="0"/>
        <v>1340</v>
      </c>
      <c r="G67" s="20">
        <f t="shared" si="1"/>
        <v>0</v>
      </c>
      <c r="H67" s="3" t="s">
        <v>17</v>
      </c>
      <c r="K67" s="20">
        <v>1</v>
      </c>
      <c r="L67" s="20">
        <f t="shared" si="2"/>
        <v>1</v>
      </c>
      <c r="M67" s="20" t="s">
        <v>20</v>
      </c>
      <c r="N67" s="20">
        <v>7</v>
      </c>
      <c r="O67" s="20">
        <v>109960</v>
      </c>
      <c r="P67" s="20">
        <f t="shared" si="3"/>
        <v>109960</v>
      </c>
      <c r="Q67" s="20">
        <f t="shared" si="4"/>
        <v>109960</v>
      </c>
      <c r="R67" s="20">
        <v>110386</v>
      </c>
      <c r="S67" s="20">
        <v>108587</v>
      </c>
      <c r="T67" s="19">
        <f t="shared" si="5"/>
        <v>43.3</v>
      </c>
      <c r="U67" s="19">
        <f t="shared" si="6"/>
        <v>136.6</v>
      </c>
      <c r="W67" s="19">
        <f t="shared" si="7"/>
        <v>-43.3</v>
      </c>
      <c r="X67" s="19">
        <f t="shared" si="8"/>
        <v>136.6</v>
      </c>
      <c r="Y67" s="7">
        <f t="shared" si="9"/>
        <v>0</v>
      </c>
      <c r="Z67" s="7">
        <f t="shared" si="10"/>
        <v>1</v>
      </c>
      <c r="AA67" s="7">
        <f t="shared" si="11"/>
        <v>1</v>
      </c>
      <c r="AB67" s="7">
        <f t="shared" si="12"/>
        <v>0</v>
      </c>
      <c r="AC67" s="19">
        <f t="shared" si="13"/>
        <v>-20</v>
      </c>
      <c r="AD67" s="7"/>
      <c r="AE67" s="19">
        <f t="shared" si="14"/>
        <v>-20</v>
      </c>
      <c r="AF67" s="19">
        <f t="shared" si="15"/>
        <v>-20</v>
      </c>
      <c r="AG67" s="19">
        <f t="shared" si="16"/>
        <v>40</v>
      </c>
      <c r="AH67" s="7">
        <f t="shared" si="17"/>
        <v>0</v>
      </c>
      <c r="AI67" s="19">
        <f t="shared" si="18"/>
        <v>0</v>
      </c>
      <c r="AJ67" s="19">
        <f t="shared" si="19"/>
        <v>-20</v>
      </c>
      <c r="AK67" s="19">
        <f t="shared" si="20"/>
        <v>0</v>
      </c>
      <c r="AL67" s="19">
        <f t="shared" si="21"/>
        <v>0</v>
      </c>
      <c r="AM67" s="19">
        <f t="shared" si="22"/>
        <v>180</v>
      </c>
      <c r="AN67" s="20">
        <f t="shared" si="23"/>
        <v>0</v>
      </c>
      <c r="AP67" s="12">
        <f t="shared" si="28"/>
        <v>195</v>
      </c>
      <c r="AQ67" s="12">
        <f t="shared" si="24"/>
        <v>9</v>
      </c>
      <c r="AR67" s="12">
        <f t="shared" si="25"/>
        <v>0</v>
      </c>
      <c r="AS67" s="12">
        <f t="shared" si="26"/>
        <v>6320</v>
      </c>
      <c r="AT67" s="12">
        <f>MAX(AS$4:AS67)</f>
        <v>6500</v>
      </c>
      <c r="AU67" s="8">
        <f t="shared" si="27"/>
        <v>-2.7692307692307693E-2</v>
      </c>
      <c r="AW67" s="24"/>
      <c r="AX67" s="24"/>
    </row>
    <row r="68" spans="1:50" x14ac:dyDescent="0.3">
      <c r="A68" s="1">
        <v>42663</v>
      </c>
      <c r="B68" s="1">
        <v>42663</v>
      </c>
      <c r="C68" s="1" t="s">
        <v>45</v>
      </c>
      <c r="D68" s="3">
        <v>1240</v>
      </c>
      <c r="E68" s="3">
        <v>100</v>
      </c>
      <c r="F68" s="3">
        <f t="shared" si="0"/>
        <v>1340</v>
      </c>
      <c r="G68" s="20">
        <f t="shared" si="1"/>
        <v>0</v>
      </c>
      <c r="H68" s="3" t="s">
        <v>17</v>
      </c>
      <c r="K68" s="20">
        <v>1</v>
      </c>
      <c r="L68" s="20">
        <f t="shared" si="2"/>
        <v>1</v>
      </c>
      <c r="M68" s="20" t="s">
        <v>20</v>
      </c>
      <c r="N68" s="20">
        <v>7</v>
      </c>
      <c r="O68" s="20">
        <v>110170</v>
      </c>
      <c r="P68" s="20">
        <f t="shared" si="3"/>
        <v>110170</v>
      </c>
      <c r="Q68" s="20">
        <f t="shared" si="4"/>
        <v>110170</v>
      </c>
      <c r="R68" s="20">
        <v>110386</v>
      </c>
      <c r="S68" s="20">
        <v>108587</v>
      </c>
      <c r="T68" s="19">
        <f t="shared" si="5"/>
        <v>22.3</v>
      </c>
      <c r="U68" s="19">
        <f t="shared" si="6"/>
        <v>157.6</v>
      </c>
      <c r="W68" s="19">
        <f t="shared" si="7"/>
        <v>-22.3</v>
      </c>
      <c r="X68" s="19">
        <f t="shared" si="8"/>
        <v>157.6</v>
      </c>
      <c r="Y68" s="7">
        <f t="shared" si="9"/>
        <v>0</v>
      </c>
      <c r="Z68" s="7">
        <f t="shared" si="10"/>
        <v>1</v>
      </c>
      <c r="AA68" s="7">
        <f t="shared" si="11"/>
        <v>1</v>
      </c>
      <c r="AB68" s="7">
        <f t="shared" si="12"/>
        <v>0</v>
      </c>
      <c r="AC68" s="19">
        <f t="shared" si="13"/>
        <v>-20</v>
      </c>
      <c r="AD68" s="7"/>
      <c r="AE68" s="19">
        <f t="shared" si="14"/>
        <v>-20</v>
      </c>
      <c r="AF68" s="19">
        <f t="shared" si="15"/>
        <v>-20</v>
      </c>
      <c r="AG68" s="19">
        <f t="shared" si="16"/>
        <v>20</v>
      </c>
      <c r="AH68" s="7">
        <f t="shared" si="17"/>
        <v>0</v>
      </c>
      <c r="AI68" s="19">
        <f t="shared" si="18"/>
        <v>0</v>
      </c>
      <c r="AJ68" s="19">
        <f t="shared" si="19"/>
        <v>-20</v>
      </c>
      <c r="AK68" s="19">
        <f t="shared" si="20"/>
        <v>0</v>
      </c>
      <c r="AL68" s="19">
        <f t="shared" si="21"/>
        <v>0</v>
      </c>
      <c r="AM68" s="19">
        <f t="shared" si="22"/>
        <v>180</v>
      </c>
      <c r="AN68" s="20">
        <f t="shared" si="23"/>
        <v>0</v>
      </c>
      <c r="AP68" s="12">
        <f t="shared" si="28"/>
        <v>195</v>
      </c>
      <c r="AQ68" s="12">
        <f t="shared" si="24"/>
        <v>9</v>
      </c>
      <c r="AR68" s="12">
        <f t="shared" si="25"/>
        <v>0</v>
      </c>
      <c r="AS68" s="12">
        <f t="shared" si="26"/>
        <v>6320</v>
      </c>
      <c r="AT68" s="12">
        <f>MAX(AS$4:AS68)</f>
        <v>6500</v>
      </c>
      <c r="AU68" s="8">
        <f t="shared" si="27"/>
        <v>-2.7692307692307693E-2</v>
      </c>
      <c r="AW68" s="24"/>
      <c r="AX68" s="24"/>
    </row>
    <row r="69" spans="1:50" x14ac:dyDescent="0.3">
      <c r="A69" s="1">
        <v>42663</v>
      </c>
      <c r="B69" s="1">
        <v>42663</v>
      </c>
      <c r="C69" s="1" t="s">
        <v>44</v>
      </c>
      <c r="D69" s="3">
        <v>1730</v>
      </c>
      <c r="E69" s="3">
        <v>-200</v>
      </c>
      <c r="F69" s="3">
        <f t="shared" ref="F69:F132" si="29">D69+E69</f>
        <v>1530</v>
      </c>
      <c r="G69" s="20">
        <f t="shared" ref="G69:G132" si="30">B69-A69</f>
        <v>0</v>
      </c>
      <c r="H69" s="3" t="s">
        <v>37</v>
      </c>
      <c r="L69" s="20">
        <f t="shared" ref="L69:L132" si="31">IF(AND(F69&gt;=L$3,F69&lt;=L$4),0,1)</f>
        <v>1</v>
      </c>
      <c r="M69" s="20" t="s">
        <v>21</v>
      </c>
      <c r="N69" s="20">
        <v>8</v>
      </c>
      <c r="O69" s="20">
        <v>76290</v>
      </c>
      <c r="P69" s="20">
        <f t="shared" ref="P69:P132" si="32">IF(M69="short",O69,O69+N69)</f>
        <v>76298</v>
      </c>
      <c r="Q69" s="20">
        <f t="shared" ref="Q69:Q132" si="33">IF(M69="short",P69+Q$3,P69-Q$3)</f>
        <v>76298</v>
      </c>
      <c r="R69" s="20">
        <v>76175</v>
      </c>
      <c r="S69" s="20">
        <v>76502</v>
      </c>
      <c r="T69" s="19">
        <f t="shared" ref="T69:T132" si="34">IF(M69="short",((R69-P69)+N69)/10,((P69-R69)+N69)/10)</f>
        <v>13.1</v>
      </c>
      <c r="U69" s="19">
        <f t="shared" ref="U69:U132" si="35">IF(M69="long",((S69-O69)-N69)/10,((O69-S69)-N69)/10)</f>
        <v>20.399999999999999</v>
      </c>
      <c r="W69" s="19">
        <f t="shared" ref="W69:W132" si="36">-T69+(Q$3/10)</f>
        <v>-13.1</v>
      </c>
      <c r="X69" s="19">
        <f t="shared" ref="X69:X132" si="37">U69+(Q$3/10)</f>
        <v>20.399999999999999</v>
      </c>
      <c r="Y69" s="7">
        <f t="shared" ref="Y69:Y132" si="38">IF(AND(M69="long",R69&lt;Q69),1, )</f>
        <v>1</v>
      </c>
      <c r="Z69" s="7">
        <f t="shared" ref="Z69:Z132" si="39">IF(AND(M69="short",R69&gt;Q69),1, )</f>
        <v>0</v>
      </c>
      <c r="AA69" s="7">
        <f t="shared" ref="AA69:AA132" si="40">Y69+Z69</f>
        <v>1</v>
      </c>
      <c r="AB69" s="7">
        <f t="shared" ref="AB69:AB132" si="41">IF(OR(I69=1,K69=1),0,L69*AA69)</f>
        <v>1</v>
      </c>
      <c r="AC69" s="19">
        <f t="shared" ref="AC69:AC132" si="42">IF(W69&lt;=-AC$3,-AC$3,0)</f>
        <v>0</v>
      </c>
      <c r="AD69" s="7"/>
      <c r="AE69" s="19">
        <f t="shared" ref="AE69:AE132" si="43">IF(AND(AC69=0,U69&gt;=AE$3-(N69/10)),0,-AC$3*AA69)</f>
        <v>0</v>
      </c>
      <c r="AF69" s="19">
        <f t="shared" ref="AF69:AF132" si="44">IF(AND(AC69=0,X69&gt;AF$3),AF$3*AA69,AE69*AA69)</f>
        <v>20</v>
      </c>
      <c r="AG69" s="19">
        <f t="shared" ref="AG69:AG132" si="45">AG68+AF69</f>
        <v>40</v>
      </c>
      <c r="AH69" s="7">
        <f t="shared" ref="AH69:AH132" si="46">IF(AF69&gt;0,1, )</f>
        <v>1</v>
      </c>
      <c r="AI69" s="19">
        <f t="shared" ref="AI69:AI132" si="47">IF(I69=1,AF69,)</f>
        <v>0</v>
      </c>
      <c r="AJ69" s="19">
        <f t="shared" ref="AJ69:AJ132" si="48">IF(K69=1,AF69, )</f>
        <v>0</v>
      </c>
      <c r="AK69" s="19">
        <f t="shared" ref="AK69:AK132" si="49">IF(L69=1, ,AF69)</f>
        <v>0</v>
      </c>
      <c r="AL69" s="19">
        <f t="shared" ref="AL69:AL132" si="50">AB69*AF69</f>
        <v>20</v>
      </c>
      <c r="AM69" s="19">
        <f t="shared" ref="AM69:AM132" si="51">AM68+AL69</f>
        <v>200</v>
      </c>
      <c r="AN69" s="20">
        <f t="shared" ref="AN69:AN132" si="52">IF(AL69&gt;0,1, )</f>
        <v>1</v>
      </c>
      <c r="AP69" s="12">
        <f t="shared" si="28"/>
        <v>195</v>
      </c>
      <c r="AQ69" s="12">
        <f t="shared" ref="AQ69:AQ132" si="53">INT(AP69/AQ$3)</f>
        <v>9</v>
      </c>
      <c r="AR69" s="12">
        <f t="shared" ref="AR69:AR132" si="54">AL69*AQ69</f>
        <v>180</v>
      </c>
      <c r="AS69" s="12">
        <f t="shared" ref="AS69:AS132" si="55">AS68+AR69</f>
        <v>6500</v>
      </c>
      <c r="AT69" s="12">
        <f>MAX(AS$4:AS69)</f>
        <v>6500</v>
      </c>
      <c r="AU69" s="8">
        <f t="shared" ref="AU69:AU132" si="56">(AS69-AT69)/AT69</f>
        <v>0</v>
      </c>
      <c r="AW69" s="24"/>
      <c r="AX69" s="24"/>
    </row>
    <row r="70" spans="1:50" x14ac:dyDescent="0.3">
      <c r="A70" s="1">
        <v>42663</v>
      </c>
      <c r="B70" s="1">
        <v>42663</v>
      </c>
      <c r="C70" s="1" t="s">
        <v>44</v>
      </c>
      <c r="D70" s="3">
        <v>1800</v>
      </c>
      <c r="E70" s="3">
        <v>-200</v>
      </c>
      <c r="F70" s="3">
        <f t="shared" si="29"/>
        <v>1600</v>
      </c>
      <c r="G70" s="20">
        <f t="shared" si="30"/>
        <v>0</v>
      </c>
      <c r="H70" s="3" t="s">
        <v>38</v>
      </c>
      <c r="L70" s="20">
        <f t="shared" si="31"/>
        <v>1</v>
      </c>
      <c r="M70" s="20" t="s">
        <v>20</v>
      </c>
      <c r="N70" s="20">
        <v>7</v>
      </c>
      <c r="O70" s="20">
        <v>104080</v>
      </c>
      <c r="P70" s="20">
        <f t="shared" si="32"/>
        <v>104080</v>
      </c>
      <c r="Q70" s="20">
        <f t="shared" si="33"/>
        <v>104080</v>
      </c>
      <c r="R70" s="20">
        <v>104097</v>
      </c>
      <c r="S70" s="20">
        <v>103872</v>
      </c>
      <c r="T70" s="19">
        <f t="shared" si="34"/>
        <v>2.4</v>
      </c>
      <c r="U70" s="19">
        <f t="shared" si="35"/>
        <v>20.100000000000001</v>
      </c>
      <c r="W70" s="19">
        <f t="shared" si="36"/>
        <v>-2.4</v>
      </c>
      <c r="X70" s="19">
        <f t="shared" si="37"/>
        <v>20.100000000000001</v>
      </c>
      <c r="Y70" s="7">
        <f t="shared" si="38"/>
        <v>0</v>
      </c>
      <c r="Z70" s="7">
        <f t="shared" si="39"/>
        <v>1</v>
      </c>
      <c r="AA70" s="7">
        <f t="shared" si="40"/>
        <v>1</v>
      </c>
      <c r="AB70" s="7">
        <f t="shared" si="41"/>
        <v>1</v>
      </c>
      <c r="AC70" s="19">
        <f t="shared" si="42"/>
        <v>0</v>
      </c>
      <c r="AD70" s="7"/>
      <c r="AE70" s="19">
        <f t="shared" si="43"/>
        <v>0</v>
      </c>
      <c r="AF70" s="19">
        <f t="shared" si="44"/>
        <v>20</v>
      </c>
      <c r="AG70" s="19">
        <f t="shared" si="45"/>
        <v>60</v>
      </c>
      <c r="AH70" s="7">
        <f t="shared" si="46"/>
        <v>1</v>
      </c>
      <c r="AI70" s="19">
        <f t="shared" si="47"/>
        <v>0</v>
      </c>
      <c r="AJ70" s="19">
        <f t="shared" si="48"/>
        <v>0</v>
      </c>
      <c r="AK70" s="19">
        <f t="shared" si="49"/>
        <v>0</v>
      </c>
      <c r="AL70" s="19">
        <f t="shared" si="50"/>
        <v>20</v>
      </c>
      <c r="AM70" s="19">
        <f t="shared" si="51"/>
        <v>220</v>
      </c>
      <c r="AN70" s="20">
        <f t="shared" si="52"/>
        <v>1</v>
      </c>
      <c r="AP70" s="12">
        <f t="shared" ref="AP70:AP133" si="57">IF(B70=B69,AP69,AS69*AP$3)</f>
        <v>195</v>
      </c>
      <c r="AQ70" s="12">
        <f t="shared" si="53"/>
        <v>9</v>
      </c>
      <c r="AR70" s="12">
        <f t="shared" si="54"/>
        <v>180</v>
      </c>
      <c r="AS70" s="12">
        <f t="shared" si="55"/>
        <v>6680</v>
      </c>
      <c r="AT70" s="12">
        <f>MAX(AS$4:AS70)</f>
        <v>6680</v>
      </c>
      <c r="AU70" s="8">
        <f t="shared" si="56"/>
        <v>0</v>
      </c>
      <c r="AW70" s="24"/>
      <c r="AX70" s="24"/>
    </row>
    <row r="71" spans="1:50" x14ac:dyDescent="0.3">
      <c r="A71" s="1">
        <v>42663</v>
      </c>
      <c r="B71" s="1">
        <v>42664</v>
      </c>
      <c r="C71" s="1" t="s">
        <v>44</v>
      </c>
      <c r="D71" s="3">
        <v>605</v>
      </c>
      <c r="E71" s="3">
        <v>-200</v>
      </c>
      <c r="F71" s="3">
        <f t="shared" si="29"/>
        <v>405</v>
      </c>
      <c r="G71" s="20">
        <f t="shared" si="30"/>
        <v>1</v>
      </c>
      <c r="H71" s="3" t="s">
        <v>43</v>
      </c>
      <c r="L71" s="20">
        <f t="shared" si="31"/>
        <v>1</v>
      </c>
      <c r="M71" s="20" t="s">
        <v>20</v>
      </c>
      <c r="N71" s="20">
        <v>10</v>
      </c>
      <c r="O71" s="20">
        <v>132500</v>
      </c>
      <c r="P71" s="20">
        <f t="shared" si="32"/>
        <v>132500</v>
      </c>
      <c r="Q71" s="20">
        <f t="shared" si="33"/>
        <v>132500</v>
      </c>
      <c r="R71" s="20">
        <v>132492</v>
      </c>
      <c r="S71" s="20">
        <v>132248</v>
      </c>
      <c r="T71" s="19">
        <f t="shared" si="34"/>
        <v>0.2</v>
      </c>
      <c r="U71" s="19">
        <f t="shared" si="35"/>
        <v>24.2</v>
      </c>
      <c r="W71" s="19">
        <f t="shared" si="36"/>
        <v>-0.2</v>
      </c>
      <c r="X71" s="19">
        <f t="shared" si="37"/>
        <v>24.2</v>
      </c>
      <c r="Y71" s="7">
        <f t="shared" si="38"/>
        <v>0</v>
      </c>
      <c r="Z71" s="7">
        <f t="shared" si="39"/>
        <v>0</v>
      </c>
      <c r="AA71" s="7">
        <f t="shared" si="40"/>
        <v>0</v>
      </c>
      <c r="AB71" s="7">
        <f t="shared" si="41"/>
        <v>0</v>
      </c>
      <c r="AC71" s="19">
        <f t="shared" si="42"/>
        <v>0</v>
      </c>
      <c r="AD71" s="7"/>
      <c r="AE71" s="19">
        <f t="shared" si="43"/>
        <v>0</v>
      </c>
      <c r="AF71" s="19">
        <f t="shared" si="44"/>
        <v>0</v>
      </c>
      <c r="AG71" s="19">
        <f t="shared" si="45"/>
        <v>60</v>
      </c>
      <c r="AH71" s="7">
        <f t="shared" si="46"/>
        <v>0</v>
      </c>
      <c r="AI71" s="19">
        <f t="shared" si="47"/>
        <v>0</v>
      </c>
      <c r="AJ71" s="19">
        <f t="shared" si="48"/>
        <v>0</v>
      </c>
      <c r="AK71" s="19">
        <f t="shared" si="49"/>
        <v>0</v>
      </c>
      <c r="AL71" s="19">
        <f t="shared" si="50"/>
        <v>0</v>
      </c>
      <c r="AM71" s="19">
        <f t="shared" si="51"/>
        <v>220</v>
      </c>
      <c r="AN71" s="20">
        <f t="shared" si="52"/>
        <v>0</v>
      </c>
      <c r="AP71" s="12">
        <f t="shared" si="57"/>
        <v>200.4</v>
      </c>
      <c r="AQ71" s="12">
        <f t="shared" si="53"/>
        <v>10</v>
      </c>
      <c r="AR71" s="12">
        <f t="shared" si="54"/>
        <v>0</v>
      </c>
      <c r="AS71" s="12">
        <f t="shared" si="55"/>
        <v>6680</v>
      </c>
      <c r="AT71" s="12">
        <f>MAX(AS$4:AS71)</f>
        <v>6680</v>
      </c>
      <c r="AU71" s="8">
        <f t="shared" si="56"/>
        <v>0</v>
      </c>
      <c r="AX71" s="24"/>
    </row>
    <row r="72" spans="1:50" x14ac:dyDescent="0.3">
      <c r="A72" s="1">
        <v>42664</v>
      </c>
      <c r="B72" s="1">
        <v>42664</v>
      </c>
      <c r="C72" s="1" t="s">
        <v>44</v>
      </c>
      <c r="D72" s="3">
        <v>1530</v>
      </c>
      <c r="E72" s="3">
        <v>-200</v>
      </c>
      <c r="F72" s="3">
        <f t="shared" si="29"/>
        <v>1330</v>
      </c>
      <c r="G72" s="20">
        <f t="shared" si="30"/>
        <v>0</v>
      </c>
      <c r="H72" s="3" t="s">
        <v>43</v>
      </c>
      <c r="K72" s="20">
        <v>1</v>
      </c>
      <c r="L72" s="20">
        <f t="shared" si="31"/>
        <v>1</v>
      </c>
      <c r="M72" s="20" t="s">
        <v>20</v>
      </c>
      <c r="N72" s="20">
        <v>10</v>
      </c>
      <c r="O72" s="20">
        <v>132900</v>
      </c>
      <c r="P72" s="20">
        <f t="shared" si="32"/>
        <v>132900</v>
      </c>
      <c r="Q72" s="20">
        <f t="shared" si="33"/>
        <v>132900</v>
      </c>
      <c r="R72" s="20">
        <v>133965</v>
      </c>
      <c r="S72" s="20">
        <v>132764</v>
      </c>
      <c r="T72" s="19">
        <f t="shared" si="34"/>
        <v>107.5</v>
      </c>
      <c r="U72" s="19">
        <f t="shared" si="35"/>
        <v>12.6</v>
      </c>
      <c r="W72" s="19">
        <f t="shared" si="36"/>
        <v>-107.5</v>
      </c>
      <c r="X72" s="19">
        <f t="shared" si="37"/>
        <v>12.6</v>
      </c>
      <c r="Y72" s="7">
        <f t="shared" si="38"/>
        <v>0</v>
      </c>
      <c r="Z72" s="7">
        <f t="shared" si="39"/>
        <v>1</v>
      </c>
      <c r="AA72" s="7">
        <f t="shared" si="40"/>
        <v>1</v>
      </c>
      <c r="AB72" s="7">
        <f t="shared" si="41"/>
        <v>0</v>
      </c>
      <c r="AC72" s="19">
        <f t="shared" si="42"/>
        <v>-20</v>
      </c>
      <c r="AD72" s="7"/>
      <c r="AE72" s="19">
        <f t="shared" si="43"/>
        <v>-20</v>
      </c>
      <c r="AF72" s="19">
        <f t="shared" si="44"/>
        <v>-20</v>
      </c>
      <c r="AG72" s="19">
        <f t="shared" si="45"/>
        <v>40</v>
      </c>
      <c r="AH72" s="7">
        <f t="shared" si="46"/>
        <v>0</v>
      </c>
      <c r="AI72" s="19">
        <f t="shared" si="47"/>
        <v>0</v>
      </c>
      <c r="AJ72" s="19">
        <f t="shared" si="48"/>
        <v>-20</v>
      </c>
      <c r="AK72" s="19">
        <f t="shared" si="49"/>
        <v>0</v>
      </c>
      <c r="AL72" s="19">
        <f t="shared" si="50"/>
        <v>0</v>
      </c>
      <c r="AM72" s="19">
        <f t="shared" si="51"/>
        <v>220</v>
      </c>
      <c r="AN72" s="20">
        <f t="shared" si="52"/>
        <v>0</v>
      </c>
      <c r="AP72" s="12">
        <f t="shared" si="57"/>
        <v>200.4</v>
      </c>
      <c r="AQ72" s="12">
        <f t="shared" si="53"/>
        <v>10</v>
      </c>
      <c r="AR72" s="12">
        <f t="shared" si="54"/>
        <v>0</v>
      </c>
      <c r="AS72" s="12">
        <f t="shared" si="55"/>
        <v>6680</v>
      </c>
      <c r="AT72" s="12">
        <f>MAX(AS$4:AS72)</f>
        <v>6680</v>
      </c>
      <c r="AU72" s="8">
        <f t="shared" si="56"/>
        <v>0</v>
      </c>
      <c r="AW72" s="24"/>
      <c r="AX72" s="24"/>
    </row>
    <row r="73" spans="1:50" x14ac:dyDescent="0.3">
      <c r="A73" s="1">
        <v>42664</v>
      </c>
      <c r="B73" s="1">
        <v>42667</v>
      </c>
      <c r="C73" s="1" t="s">
        <v>45</v>
      </c>
      <c r="D73" s="3">
        <v>1105</v>
      </c>
      <c r="E73" s="3">
        <v>100</v>
      </c>
      <c r="F73" s="3">
        <f t="shared" si="29"/>
        <v>1205</v>
      </c>
      <c r="G73" s="20">
        <f t="shared" si="30"/>
        <v>3</v>
      </c>
      <c r="H73" s="3" t="s">
        <v>17</v>
      </c>
      <c r="L73" s="20">
        <f t="shared" si="31"/>
        <v>1</v>
      </c>
      <c r="M73" s="20" t="s">
        <v>20</v>
      </c>
      <c r="N73" s="20">
        <v>7</v>
      </c>
      <c r="O73" s="20">
        <v>108950</v>
      </c>
      <c r="P73" s="20">
        <f t="shared" si="32"/>
        <v>108950</v>
      </c>
      <c r="Q73" s="20">
        <f t="shared" si="33"/>
        <v>108950</v>
      </c>
      <c r="R73" s="20">
        <v>108991</v>
      </c>
      <c r="S73" s="20">
        <v>108505</v>
      </c>
      <c r="T73" s="19">
        <f t="shared" si="34"/>
        <v>4.8</v>
      </c>
      <c r="U73" s="19">
        <f t="shared" si="35"/>
        <v>43.8</v>
      </c>
      <c r="W73" s="19">
        <f t="shared" si="36"/>
        <v>-4.8</v>
      </c>
      <c r="X73" s="19">
        <f t="shared" si="37"/>
        <v>43.8</v>
      </c>
      <c r="Y73" s="7">
        <f t="shared" si="38"/>
        <v>0</v>
      </c>
      <c r="Z73" s="7">
        <f t="shared" si="39"/>
        <v>1</v>
      </c>
      <c r="AA73" s="7">
        <f t="shared" si="40"/>
        <v>1</v>
      </c>
      <c r="AB73" s="7">
        <f t="shared" si="41"/>
        <v>1</v>
      </c>
      <c r="AC73" s="19">
        <f t="shared" si="42"/>
        <v>0</v>
      </c>
      <c r="AD73" s="7"/>
      <c r="AE73" s="19">
        <f t="shared" si="43"/>
        <v>0</v>
      </c>
      <c r="AF73" s="19">
        <f t="shared" si="44"/>
        <v>20</v>
      </c>
      <c r="AG73" s="19">
        <f t="shared" si="45"/>
        <v>60</v>
      </c>
      <c r="AH73" s="7">
        <f t="shared" si="46"/>
        <v>1</v>
      </c>
      <c r="AI73" s="19">
        <f t="shared" si="47"/>
        <v>0</v>
      </c>
      <c r="AJ73" s="19">
        <f t="shared" si="48"/>
        <v>0</v>
      </c>
      <c r="AK73" s="19">
        <f t="shared" si="49"/>
        <v>0</v>
      </c>
      <c r="AL73" s="19">
        <f t="shared" si="50"/>
        <v>20</v>
      </c>
      <c r="AM73" s="19">
        <f t="shared" si="51"/>
        <v>240</v>
      </c>
      <c r="AN73" s="20">
        <f t="shared" si="52"/>
        <v>1</v>
      </c>
      <c r="AP73" s="12">
        <f t="shared" si="57"/>
        <v>200.4</v>
      </c>
      <c r="AQ73" s="12">
        <f t="shared" si="53"/>
        <v>10</v>
      </c>
      <c r="AR73" s="12">
        <f t="shared" si="54"/>
        <v>200</v>
      </c>
      <c r="AS73" s="12">
        <f t="shared" si="55"/>
        <v>6880</v>
      </c>
      <c r="AT73" s="12">
        <f>MAX(AS$4:AS73)</f>
        <v>6880</v>
      </c>
      <c r="AU73" s="8">
        <f t="shared" si="56"/>
        <v>0</v>
      </c>
      <c r="AW73" s="24"/>
      <c r="AX73" s="24"/>
    </row>
    <row r="74" spans="1:50" x14ac:dyDescent="0.3">
      <c r="A74" s="1">
        <v>42667</v>
      </c>
      <c r="B74" s="1">
        <v>42667</v>
      </c>
      <c r="C74" s="1" t="s">
        <v>44</v>
      </c>
      <c r="D74" s="3">
        <v>1545</v>
      </c>
      <c r="E74" s="3">
        <v>-200</v>
      </c>
      <c r="F74" s="3">
        <f t="shared" si="29"/>
        <v>1345</v>
      </c>
      <c r="G74" s="20">
        <f t="shared" si="30"/>
        <v>0</v>
      </c>
      <c r="H74" s="3" t="s">
        <v>38</v>
      </c>
      <c r="I74" s="20">
        <v>1</v>
      </c>
      <c r="J74" s="20">
        <v>13</v>
      </c>
      <c r="K74" s="20">
        <v>1</v>
      </c>
      <c r="L74" s="20">
        <f t="shared" si="31"/>
        <v>1</v>
      </c>
      <c r="M74" s="20" t="s">
        <v>20</v>
      </c>
      <c r="N74" s="20">
        <v>7</v>
      </c>
      <c r="O74" s="20">
        <v>104080</v>
      </c>
      <c r="P74" s="20">
        <f t="shared" si="32"/>
        <v>104080</v>
      </c>
      <c r="Q74" s="20">
        <f t="shared" si="33"/>
        <v>104080</v>
      </c>
      <c r="R74" s="20">
        <v>104867</v>
      </c>
      <c r="S74" s="20">
        <v>104014</v>
      </c>
      <c r="T74" s="19">
        <f t="shared" si="34"/>
        <v>79.400000000000006</v>
      </c>
      <c r="U74" s="19">
        <f t="shared" si="35"/>
        <v>5.9</v>
      </c>
      <c r="W74" s="19">
        <f t="shared" si="36"/>
        <v>-79.400000000000006</v>
      </c>
      <c r="X74" s="19">
        <f t="shared" si="37"/>
        <v>5.9</v>
      </c>
      <c r="Y74" s="7">
        <f t="shared" si="38"/>
        <v>0</v>
      </c>
      <c r="Z74" s="7">
        <f t="shared" si="39"/>
        <v>1</v>
      </c>
      <c r="AA74" s="7">
        <f t="shared" si="40"/>
        <v>1</v>
      </c>
      <c r="AB74" s="7">
        <f t="shared" si="41"/>
        <v>0</v>
      </c>
      <c r="AC74" s="19">
        <f t="shared" si="42"/>
        <v>-20</v>
      </c>
      <c r="AD74" s="7"/>
      <c r="AE74" s="19">
        <f t="shared" si="43"/>
        <v>-20</v>
      </c>
      <c r="AF74" s="19">
        <f t="shared" si="44"/>
        <v>-20</v>
      </c>
      <c r="AG74" s="19">
        <f t="shared" si="45"/>
        <v>40</v>
      </c>
      <c r="AH74" s="7">
        <f t="shared" si="46"/>
        <v>0</v>
      </c>
      <c r="AI74" s="19">
        <f t="shared" si="47"/>
        <v>-20</v>
      </c>
      <c r="AJ74" s="19">
        <f t="shared" si="48"/>
        <v>-20</v>
      </c>
      <c r="AK74" s="19">
        <f t="shared" si="49"/>
        <v>0</v>
      </c>
      <c r="AL74" s="19">
        <f t="shared" si="50"/>
        <v>0</v>
      </c>
      <c r="AM74" s="19">
        <f t="shared" si="51"/>
        <v>240</v>
      </c>
      <c r="AN74" s="20">
        <f t="shared" si="52"/>
        <v>0</v>
      </c>
      <c r="AP74" s="12">
        <f t="shared" si="57"/>
        <v>200.4</v>
      </c>
      <c r="AQ74" s="12">
        <f t="shared" si="53"/>
        <v>10</v>
      </c>
      <c r="AR74" s="12">
        <f t="shared" si="54"/>
        <v>0</v>
      </c>
      <c r="AS74" s="12">
        <f t="shared" si="55"/>
        <v>6880</v>
      </c>
      <c r="AT74" s="12">
        <f>MAX(AS$4:AS74)</f>
        <v>6880</v>
      </c>
      <c r="AU74" s="8">
        <f t="shared" si="56"/>
        <v>0</v>
      </c>
      <c r="AW74" s="24"/>
      <c r="AX74" s="24"/>
    </row>
    <row r="75" spans="1:50" x14ac:dyDescent="0.3">
      <c r="A75" s="1">
        <v>42668</v>
      </c>
      <c r="B75" s="1">
        <v>42668</v>
      </c>
      <c r="C75" s="1" t="s">
        <v>44</v>
      </c>
      <c r="D75" s="3">
        <v>1750</v>
      </c>
      <c r="E75" s="3">
        <v>-200</v>
      </c>
      <c r="F75" s="3">
        <f t="shared" si="29"/>
        <v>1550</v>
      </c>
      <c r="G75" s="20">
        <f t="shared" si="30"/>
        <v>0</v>
      </c>
      <c r="H75" s="3" t="s">
        <v>38</v>
      </c>
      <c r="L75" s="20">
        <f t="shared" si="31"/>
        <v>1</v>
      </c>
      <c r="M75" s="20" t="s">
        <v>21</v>
      </c>
      <c r="N75" s="20">
        <v>7</v>
      </c>
      <c r="O75" s="20">
        <v>104230</v>
      </c>
      <c r="P75" s="20">
        <f t="shared" si="32"/>
        <v>104237</v>
      </c>
      <c r="Q75" s="20">
        <f t="shared" si="33"/>
        <v>104237</v>
      </c>
      <c r="R75" s="20">
        <v>104018</v>
      </c>
      <c r="S75" s="20">
        <v>104611</v>
      </c>
      <c r="T75" s="19">
        <f t="shared" si="34"/>
        <v>22.6</v>
      </c>
      <c r="U75" s="19">
        <f t="shared" si="35"/>
        <v>37.4</v>
      </c>
      <c r="W75" s="19">
        <f t="shared" si="36"/>
        <v>-22.6</v>
      </c>
      <c r="X75" s="19">
        <f t="shared" si="37"/>
        <v>37.4</v>
      </c>
      <c r="Y75" s="7">
        <f t="shared" si="38"/>
        <v>1</v>
      </c>
      <c r="Z75" s="7">
        <f t="shared" si="39"/>
        <v>0</v>
      </c>
      <c r="AA75" s="7">
        <f t="shared" si="40"/>
        <v>1</v>
      </c>
      <c r="AB75" s="7">
        <f t="shared" si="41"/>
        <v>1</v>
      </c>
      <c r="AC75" s="19">
        <f t="shared" si="42"/>
        <v>-20</v>
      </c>
      <c r="AD75" s="7"/>
      <c r="AE75" s="19">
        <f t="shared" si="43"/>
        <v>-20</v>
      </c>
      <c r="AF75" s="19">
        <f t="shared" si="44"/>
        <v>-20</v>
      </c>
      <c r="AG75" s="19">
        <f t="shared" si="45"/>
        <v>20</v>
      </c>
      <c r="AH75" s="7">
        <f t="shared" si="46"/>
        <v>0</v>
      </c>
      <c r="AI75" s="19">
        <f t="shared" si="47"/>
        <v>0</v>
      </c>
      <c r="AJ75" s="19">
        <f t="shared" si="48"/>
        <v>0</v>
      </c>
      <c r="AK75" s="19">
        <f t="shared" si="49"/>
        <v>0</v>
      </c>
      <c r="AL75" s="19">
        <f t="shared" si="50"/>
        <v>-20</v>
      </c>
      <c r="AM75" s="19">
        <f t="shared" si="51"/>
        <v>220</v>
      </c>
      <c r="AN75" s="20">
        <f t="shared" si="52"/>
        <v>0</v>
      </c>
      <c r="AP75" s="12">
        <f t="shared" si="57"/>
        <v>206.4</v>
      </c>
      <c r="AQ75" s="12">
        <f t="shared" si="53"/>
        <v>10</v>
      </c>
      <c r="AR75" s="12">
        <f t="shared" si="54"/>
        <v>-200</v>
      </c>
      <c r="AS75" s="12">
        <f t="shared" si="55"/>
        <v>6680</v>
      </c>
      <c r="AT75" s="12">
        <f>MAX(AS$4:AS75)</f>
        <v>6880</v>
      </c>
      <c r="AU75" s="8">
        <f t="shared" si="56"/>
        <v>-2.9069767441860465E-2</v>
      </c>
      <c r="AW75" s="24"/>
      <c r="AX75" s="24"/>
    </row>
    <row r="76" spans="1:50" x14ac:dyDescent="0.3">
      <c r="A76" s="1">
        <v>42668</v>
      </c>
      <c r="B76" s="1">
        <v>42669</v>
      </c>
      <c r="C76" s="1" t="s">
        <v>44</v>
      </c>
      <c r="D76" s="3">
        <v>330</v>
      </c>
      <c r="E76" s="3">
        <v>-200</v>
      </c>
      <c r="F76" s="3">
        <f t="shared" si="29"/>
        <v>130</v>
      </c>
      <c r="G76" s="20">
        <f t="shared" si="30"/>
        <v>1</v>
      </c>
      <c r="H76" s="3" t="s">
        <v>37</v>
      </c>
      <c r="K76" s="20">
        <v>1</v>
      </c>
      <c r="L76" s="20">
        <f t="shared" si="31"/>
        <v>1</v>
      </c>
      <c r="M76" s="20" t="s">
        <v>20</v>
      </c>
      <c r="N76" s="20">
        <v>8</v>
      </c>
      <c r="O76" s="20">
        <v>76630</v>
      </c>
      <c r="P76" s="20">
        <f t="shared" si="32"/>
        <v>76630</v>
      </c>
      <c r="Q76" s="20">
        <f t="shared" si="33"/>
        <v>76630</v>
      </c>
      <c r="R76" s="20">
        <v>77081</v>
      </c>
      <c r="S76" s="20">
        <v>76402</v>
      </c>
      <c r="T76" s="19">
        <f t="shared" si="34"/>
        <v>45.9</v>
      </c>
      <c r="U76" s="19">
        <f t="shared" si="35"/>
        <v>22</v>
      </c>
      <c r="W76" s="19">
        <f t="shared" si="36"/>
        <v>-45.9</v>
      </c>
      <c r="X76" s="19">
        <f t="shared" si="37"/>
        <v>22</v>
      </c>
      <c r="Y76" s="7">
        <f t="shared" si="38"/>
        <v>0</v>
      </c>
      <c r="Z76" s="7">
        <f t="shared" si="39"/>
        <v>1</v>
      </c>
      <c r="AA76" s="7">
        <f t="shared" si="40"/>
        <v>1</v>
      </c>
      <c r="AB76" s="7">
        <f t="shared" si="41"/>
        <v>0</v>
      </c>
      <c r="AC76" s="19">
        <f t="shared" si="42"/>
        <v>-20</v>
      </c>
      <c r="AD76" s="7"/>
      <c r="AE76" s="19">
        <f t="shared" si="43"/>
        <v>-20</v>
      </c>
      <c r="AF76" s="19">
        <f t="shared" si="44"/>
        <v>-20</v>
      </c>
      <c r="AG76" s="19">
        <f t="shared" si="45"/>
        <v>0</v>
      </c>
      <c r="AH76" s="7">
        <f t="shared" si="46"/>
        <v>0</v>
      </c>
      <c r="AI76" s="19">
        <f t="shared" si="47"/>
        <v>0</v>
      </c>
      <c r="AJ76" s="19">
        <f t="shared" si="48"/>
        <v>-20</v>
      </c>
      <c r="AK76" s="19">
        <f t="shared" si="49"/>
        <v>0</v>
      </c>
      <c r="AL76" s="19">
        <f t="shared" si="50"/>
        <v>0</v>
      </c>
      <c r="AM76" s="19">
        <f t="shared" si="51"/>
        <v>220</v>
      </c>
      <c r="AN76" s="20">
        <f t="shared" si="52"/>
        <v>0</v>
      </c>
      <c r="AP76" s="12">
        <f t="shared" si="57"/>
        <v>200.4</v>
      </c>
      <c r="AQ76" s="12">
        <f t="shared" si="53"/>
        <v>10</v>
      </c>
      <c r="AR76" s="12">
        <f t="shared" si="54"/>
        <v>0</v>
      </c>
      <c r="AS76" s="12">
        <f t="shared" si="55"/>
        <v>6680</v>
      </c>
      <c r="AT76" s="12">
        <f>MAX(AS$4:AS76)</f>
        <v>6880</v>
      </c>
      <c r="AU76" s="8">
        <f t="shared" si="56"/>
        <v>-2.9069767441860465E-2</v>
      </c>
      <c r="AX76" s="24"/>
    </row>
    <row r="77" spans="1:50" x14ac:dyDescent="0.3">
      <c r="A77" s="1">
        <v>42669</v>
      </c>
      <c r="B77" s="1">
        <v>42669</v>
      </c>
      <c r="C77" s="1" t="s">
        <v>45</v>
      </c>
      <c r="D77" s="3">
        <v>915</v>
      </c>
      <c r="E77" s="3">
        <v>100</v>
      </c>
      <c r="F77" s="3">
        <f t="shared" si="29"/>
        <v>1015</v>
      </c>
      <c r="G77" s="20">
        <f t="shared" si="30"/>
        <v>0</v>
      </c>
      <c r="H77" s="3" t="s">
        <v>17</v>
      </c>
      <c r="L77" s="20">
        <f t="shared" si="31"/>
        <v>1</v>
      </c>
      <c r="M77" s="20" t="s">
        <v>20</v>
      </c>
      <c r="N77" s="20">
        <v>7</v>
      </c>
      <c r="O77" s="20">
        <v>109270</v>
      </c>
      <c r="P77" s="20">
        <f t="shared" si="32"/>
        <v>109270</v>
      </c>
      <c r="Q77" s="20">
        <f t="shared" si="33"/>
        <v>109270</v>
      </c>
      <c r="R77" s="20">
        <v>109459</v>
      </c>
      <c r="S77" s="20">
        <v>108915</v>
      </c>
      <c r="T77" s="19">
        <f t="shared" si="34"/>
        <v>19.600000000000001</v>
      </c>
      <c r="U77" s="19">
        <f t="shared" si="35"/>
        <v>34.799999999999997</v>
      </c>
      <c r="W77" s="19">
        <f t="shared" si="36"/>
        <v>-19.600000000000001</v>
      </c>
      <c r="X77" s="19">
        <f t="shared" si="37"/>
        <v>34.799999999999997</v>
      </c>
      <c r="Y77" s="7">
        <f t="shared" si="38"/>
        <v>0</v>
      </c>
      <c r="Z77" s="7">
        <f t="shared" si="39"/>
        <v>1</v>
      </c>
      <c r="AA77" s="7">
        <f t="shared" si="40"/>
        <v>1</v>
      </c>
      <c r="AB77" s="7">
        <f t="shared" si="41"/>
        <v>1</v>
      </c>
      <c r="AC77" s="19">
        <f t="shared" si="42"/>
        <v>0</v>
      </c>
      <c r="AD77" s="7"/>
      <c r="AE77" s="19">
        <f t="shared" si="43"/>
        <v>0</v>
      </c>
      <c r="AF77" s="19">
        <f t="shared" si="44"/>
        <v>20</v>
      </c>
      <c r="AG77" s="19">
        <f t="shared" si="45"/>
        <v>20</v>
      </c>
      <c r="AH77" s="7">
        <f t="shared" si="46"/>
        <v>1</v>
      </c>
      <c r="AI77" s="19">
        <f t="shared" si="47"/>
        <v>0</v>
      </c>
      <c r="AJ77" s="19">
        <f t="shared" si="48"/>
        <v>0</v>
      </c>
      <c r="AK77" s="19">
        <f t="shared" si="49"/>
        <v>0</v>
      </c>
      <c r="AL77" s="19">
        <f t="shared" si="50"/>
        <v>20</v>
      </c>
      <c r="AM77" s="19">
        <f t="shared" si="51"/>
        <v>240</v>
      </c>
      <c r="AN77" s="20">
        <f t="shared" si="52"/>
        <v>1</v>
      </c>
      <c r="AP77" s="12">
        <f t="shared" si="57"/>
        <v>200.4</v>
      </c>
      <c r="AQ77" s="12">
        <f t="shared" si="53"/>
        <v>10</v>
      </c>
      <c r="AR77" s="12">
        <f t="shared" si="54"/>
        <v>200</v>
      </c>
      <c r="AS77" s="12">
        <f t="shared" si="55"/>
        <v>6880</v>
      </c>
      <c r="AT77" s="12">
        <f>MAX(AS$4:AS77)</f>
        <v>6880</v>
      </c>
      <c r="AU77" s="8">
        <f t="shared" si="56"/>
        <v>0</v>
      </c>
      <c r="AW77" s="24"/>
      <c r="AX77" s="24"/>
    </row>
    <row r="78" spans="1:50" x14ac:dyDescent="0.3">
      <c r="A78" s="1">
        <v>42669</v>
      </c>
      <c r="B78" s="1">
        <v>42669</v>
      </c>
      <c r="C78" s="1" t="s">
        <v>44</v>
      </c>
      <c r="D78" s="3">
        <v>1700</v>
      </c>
      <c r="E78" s="3">
        <v>-200</v>
      </c>
      <c r="F78" s="3">
        <f t="shared" si="29"/>
        <v>1500</v>
      </c>
      <c r="G78" s="20">
        <f t="shared" si="30"/>
        <v>0</v>
      </c>
      <c r="H78" s="3" t="s">
        <v>37</v>
      </c>
      <c r="L78" s="20">
        <f t="shared" si="31"/>
        <v>1</v>
      </c>
      <c r="M78" s="20" t="s">
        <v>21</v>
      </c>
      <c r="N78" s="20">
        <v>8</v>
      </c>
      <c r="O78" s="20">
        <v>76470</v>
      </c>
      <c r="P78" s="20">
        <f t="shared" si="32"/>
        <v>76478</v>
      </c>
      <c r="Q78" s="20">
        <f t="shared" si="33"/>
        <v>76478</v>
      </c>
      <c r="R78" s="20">
        <v>76402</v>
      </c>
      <c r="S78" s="20">
        <v>76697</v>
      </c>
      <c r="T78" s="19">
        <f t="shared" si="34"/>
        <v>8.4</v>
      </c>
      <c r="U78" s="19">
        <f t="shared" si="35"/>
        <v>21.9</v>
      </c>
      <c r="W78" s="19">
        <f t="shared" si="36"/>
        <v>-8.4</v>
      </c>
      <c r="X78" s="19">
        <f t="shared" si="37"/>
        <v>21.9</v>
      </c>
      <c r="Y78" s="7">
        <f t="shared" si="38"/>
        <v>1</v>
      </c>
      <c r="Z78" s="7">
        <f t="shared" si="39"/>
        <v>0</v>
      </c>
      <c r="AA78" s="7">
        <f t="shared" si="40"/>
        <v>1</v>
      </c>
      <c r="AB78" s="7">
        <f t="shared" si="41"/>
        <v>1</v>
      </c>
      <c r="AC78" s="19">
        <f t="shared" si="42"/>
        <v>0</v>
      </c>
      <c r="AD78" s="7"/>
      <c r="AE78" s="19">
        <f t="shared" si="43"/>
        <v>0</v>
      </c>
      <c r="AF78" s="19">
        <f t="shared" si="44"/>
        <v>20</v>
      </c>
      <c r="AG78" s="19">
        <f t="shared" si="45"/>
        <v>40</v>
      </c>
      <c r="AH78" s="7">
        <f t="shared" si="46"/>
        <v>1</v>
      </c>
      <c r="AI78" s="19">
        <f t="shared" si="47"/>
        <v>0</v>
      </c>
      <c r="AJ78" s="19">
        <f t="shared" si="48"/>
        <v>0</v>
      </c>
      <c r="AK78" s="19">
        <f t="shared" si="49"/>
        <v>0</v>
      </c>
      <c r="AL78" s="19">
        <f t="shared" si="50"/>
        <v>20</v>
      </c>
      <c r="AM78" s="19">
        <f t="shared" si="51"/>
        <v>260</v>
      </c>
      <c r="AN78" s="20">
        <f t="shared" si="52"/>
        <v>1</v>
      </c>
      <c r="AP78" s="12">
        <f t="shared" si="57"/>
        <v>200.4</v>
      </c>
      <c r="AQ78" s="12">
        <f t="shared" si="53"/>
        <v>10</v>
      </c>
      <c r="AR78" s="12">
        <f t="shared" si="54"/>
        <v>200</v>
      </c>
      <c r="AS78" s="12">
        <f t="shared" si="55"/>
        <v>7080</v>
      </c>
      <c r="AT78" s="12">
        <f>MAX(AS$4:AS78)</f>
        <v>7080</v>
      </c>
      <c r="AU78" s="8">
        <f t="shared" si="56"/>
        <v>0</v>
      </c>
      <c r="AW78" s="24"/>
      <c r="AX78" s="24"/>
    </row>
    <row r="79" spans="1:50" x14ac:dyDescent="0.3">
      <c r="A79" s="1">
        <v>42670</v>
      </c>
      <c r="B79" s="1">
        <v>42670</v>
      </c>
      <c r="C79" s="1" t="s">
        <v>45</v>
      </c>
      <c r="D79" s="3">
        <v>830</v>
      </c>
      <c r="E79" s="3">
        <v>100</v>
      </c>
      <c r="F79" s="3">
        <f t="shared" si="29"/>
        <v>930</v>
      </c>
      <c r="G79" s="20">
        <f t="shared" si="30"/>
        <v>0</v>
      </c>
      <c r="H79" s="3" t="s">
        <v>17</v>
      </c>
      <c r="L79" s="20">
        <f t="shared" si="31"/>
        <v>1</v>
      </c>
      <c r="M79" s="20" t="s">
        <v>20</v>
      </c>
      <c r="N79" s="20">
        <v>7</v>
      </c>
      <c r="O79" s="20">
        <v>109170</v>
      </c>
      <c r="P79" s="20">
        <f t="shared" si="32"/>
        <v>109170</v>
      </c>
      <c r="Q79" s="20">
        <f t="shared" si="33"/>
        <v>109170</v>
      </c>
      <c r="R79" s="20">
        <v>109416</v>
      </c>
      <c r="S79" s="20">
        <v>108820</v>
      </c>
      <c r="T79" s="19">
        <f t="shared" si="34"/>
        <v>25.3</v>
      </c>
      <c r="U79" s="19">
        <f t="shared" si="35"/>
        <v>34.299999999999997</v>
      </c>
      <c r="W79" s="19">
        <f t="shared" si="36"/>
        <v>-25.3</v>
      </c>
      <c r="X79" s="19">
        <f t="shared" si="37"/>
        <v>34.299999999999997</v>
      </c>
      <c r="Y79" s="7">
        <f t="shared" si="38"/>
        <v>0</v>
      </c>
      <c r="Z79" s="7">
        <f t="shared" si="39"/>
        <v>1</v>
      </c>
      <c r="AA79" s="7">
        <f t="shared" si="40"/>
        <v>1</v>
      </c>
      <c r="AB79" s="7">
        <f t="shared" si="41"/>
        <v>1</v>
      </c>
      <c r="AC79" s="19">
        <f t="shared" si="42"/>
        <v>-20</v>
      </c>
      <c r="AD79" s="7"/>
      <c r="AE79" s="19">
        <f t="shared" si="43"/>
        <v>-20</v>
      </c>
      <c r="AF79" s="19">
        <f t="shared" si="44"/>
        <v>-20</v>
      </c>
      <c r="AG79" s="19">
        <f t="shared" si="45"/>
        <v>20</v>
      </c>
      <c r="AH79" s="7">
        <f t="shared" si="46"/>
        <v>0</v>
      </c>
      <c r="AI79" s="19">
        <f t="shared" si="47"/>
        <v>0</v>
      </c>
      <c r="AJ79" s="19">
        <f t="shared" si="48"/>
        <v>0</v>
      </c>
      <c r="AK79" s="19">
        <f t="shared" si="49"/>
        <v>0</v>
      </c>
      <c r="AL79" s="19">
        <f t="shared" si="50"/>
        <v>-20</v>
      </c>
      <c r="AM79" s="19">
        <f t="shared" si="51"/>
        <v>240</v>
      </c>
      <c r="AN79" s="20">
        <f t="shared" si="52"/>
        <v>0</v>
      </c>
      <c r="AP79" s="12">
        <f t="shared" si="57"/>
        <v>212.4</v>
      </c>
      <c r="AQ79" s="12">
        <f t="shared" si="53"/>
        <v>10</v>
      </c>
      <c r="AR79" s="12">
        <f t="shared" si="54"/>
        <v>-200</v>
      </c>
      <c r="AS79" s="12">
        <f t="shared" si="55"/>
        <v>6880</v>
      </c>
      <c r="AT79" s="12">
        <f>MAX(AS$4:AS79)</f>
        <v>7080</v>
      </c>
      <c r="AU79" s="8">
        <f t="shared" si="56"/>
        <v>-2.8248587570621469E-2</v>
      </c>
      <c r="AW79" s="24"/>
      <c r="AX79" s="24"/>
    </row>
    <row r="80" spans="1:50" x14ac:dyDescent="0.3">
      <c r="A80" s="1">
        <v>42670</v>
      </c>
      <c r="B80" s="1">
        <v>42670</v>
      </c>
      <c r="C80" s="1" t="s">
        <v>44</v>
      </c>
      <c r="D80" s="3">
        <v>1535</v>
      </c>
      <c r="E80" s="3">
        <v>-200</v>
      </c>
      <c r="F80" s="3">
        <f t="shared" si="29"/>
        <v>1335</v>
      </c>
      <c r="G80" s="20">
        <f t="shared" si="30"/>
        <v>0</v>
      </c>
      <c r="H80" s="3" t="s">
        <v>38</v>
      </c>
      <c r="I80" s="20">
        <v>1</v>
      </c>
      <c r="J80" s="20">
        <v>13</v>
      </c>
      <c r="L80" s="20">
        <f t="shared" si="31"/>
        <v>1</v>
      </c>
      <c r="M80" s="20" t="s">
        <v>20</v>
      </c>
      <c r="N80" s="20">
        <v>7</v>
      </c>
      <c r="O80" s="20">
        <v>104780</v>
      </c>
      <c r="P80" s="20">
        <f t="shared" si="32"/>
        <v>104780</v>
      </c>
      <c r="Q80" s="20">
        <f t="shared" si="33"/>
        <v>104780</v>
      </c>
      <c r="R80" s="20">
        <v>104741</v>
      </c>
      <c r="S80" s="20">
        <v>104503</v>
      </c>
      <c r="T80" s="19">
        <f t="shared" si="34"/>
        <v>-3.2</v>
      </c>
      <c r="U80" s="19">
        <f t="shared" si="35"/>
        <v>27</v>
      </c>
      <c r="W80" s="19">
        <f t="shared" si="36"/>
        <v>3.2</v>
      </c>
      <c r="X80" s="19">
        <f t="shared" si="37"/>
        <v>27</v>
      </c>
      <c r="Y80" s="7">
        <f t="shared" si="38"/>
        <v>0</v>
      </c>
      <c r="Z80" s="7">
        <f t="shared" si="39"/>
        <v>0</v>
      </c>
      <c r="AA80" s="7">
        <f t="shared" si="40"/>
        <v>0</v>
      </c>
      <c r="AB80" s="7">
        <f t="shared" si="41"/>
        <v>0</v>
      </c>
      <c r="AC80" s="19">
        <f t="shared" si="42"/>
        <v>0</v>
      </c>
      <c r="AD80" s="7"/>
      <c r="AE80" s="19">
        <f t="shared" si="43"/>
        <v>0</v>
      </c>
      <c r="AF80" s="19">
        <f t="shared" si="44"/>
        <v>0</v>
      </c>
      <c r="AG80" s="19">
        <f t="shared" si="45"/>
        <v>20</v>
      </c>
      <c r="AH80" s="7">
        <f t="shared" si="46"/>
        <v>0</v>
      </c>
      <c r="AI80" s="19">
        <f t="shared" si="47"/>
        <v>0</v>
      </c>
      <c r="AJ80" s="19">
        <f t="shared" si="48"/>
        <v>0</v>
      </c>
      <c r="AK80" s="19">
        <f t="shared" si="49"/>
        <v>0</v>
      </c>
      <c r="AL80" s="19">
        <f t="shared" si="50"/>
        <v>0</v>
      </c>
      <c r="AM80" s="19">
        <f t="shared" si="51"/>
        <v>240</v>
      </c>
      <c r="AN80" s="20">
        <f t="shared" si="52"/>
        <v>0</v>
      </c>
      <c r="AP80" s="12">
        <f t="shared" si="57"/>
        <v>212.4</v>
      </c>
      <c r="AQ80" s="12">
        <f t="shared" si="53"/>
        <v>10</v>
      </c>
      <c r="AR80" s="12">
        <f t="shared" si="54"/>
        <v>0</v>
      </c>
      <c r="AS80" s="12">
        <f t="shared" si="55"/>
        <v>6880</v>
      </c>
      <c r="AT80" s="12">
        <f>MAX(AS$4:AS80)</f>
        <v>7080</v>
      </c>
      <c r="AU80" s="8">
        <f t="shared" si="56"/>
        <v>-2.8248587570621469E-2</v>
      </c>
      <c r="AW80" s="24"/>
      <c r="AX80" s="24"/>
    </row>
    <row r="81" spans="1:50" x14ac:dyDescent="0.3">
      <c r="A81" s="1">
        <v>42670</v>
      </c>
      <c r="B81" s="1">
        <v>42670</v>
      </c>
      <c r="C81" s="1" t="s">
        <v>44</v>
      </c>
      <c r="D81" s="3">
        <v>1640</v>
      </c>
      <c r="E81" s="3">
        <v>-200</v>
      </c>
      <c r="F81" s="3">
        <f t="shared" si="29"/>
        <v>1440</v>
      </c>
      <c r="G81" s="20">
        <f t="shared" si="30"/>
        <v>0</v>
      </c>
      <c r="H81" s="3" t="s">
        <v>37</v>
      </c>
      <c r="I81" s="20">
        <v>1</v>
      </c>
      <c r="J81" s="20">
        <v>19</v>
      </c>
      <c r="L81" s="20">
        <f t="shared" si="31"/>
        <v>1</v>
      </c>
      <c r="M81" s="20" t="s">
        <v>21</v>
      </c>
      <c r="N81" s="20">
        <v>8</v>
      </c>
      <c r="O81" s="20">
        <v>76030</v>
      </c>
      <c r="P81" s="20">
        <f t="shared" si="32"/>
        <v>76038</v>
      </c>
      <c r="Q81" s="20">
        <f t="shared" si="33"/>
        <v>76038</v>
      </c>
      <c r="R81" s="20">
        <v>75791</v>
      </c>
      <c r="S81" s="20">
        <v>76072</v>
      </c>
      <c r="T81" s="19">
        <f t="shared" si="34"/>
        <v>25.5</v>
      </c>
      <c r="U81" s="19">
        <f t="shared" si="35"/>
        <v>3.4</v>
      </c>
      <c r="W81" s="19">
        <f t="shared" si="36"/>
        <v>-25.5</v>
      </c>
      <c r="X81" s="19">
        <f t="shared" si="37"/>
        <v>3.4</v>
      </c>
      <c r="Y81" s="7">
        <f t="shared" si="38"/>
        <v>1</v>
      </c>
      <c r="Z81" s="7">
        <f t="shared" si="39"/>
        <v>0</v>
      </c>
      <c r="AA81" s="7">
        <f t="shared" si="40"/>
        <v>1</v>
      </c>
      <c r="AB81" s="7">
        <f t="shared" si="41"/>
        <v>0</v>
      </c>
      <c r="AC81" s="19">
        <f t="shared" si="42"/>
        <v>-20</v>
      </c>
      <c r="AD81" s="7"/>
      <c r="AE81" s="19">
        <f t="shared" si="43"/>
        <v>-20</v>
      </c>
      <c r="AF81" s="19">
        <f t="shared" si="44"/>
        <v>-20</v>
      </c>
      <c r="AG81" s="19">
        <f t="shared" si="45"/>
        <v>0</v>
      </c>
      <c r="AH81" s="7">
        <f t="shared" si="46"/>
        <v>0</v>
      </c>
      <c r="AI81" s="19">
        <f t="shared" si="47"/>
        <v>-20</v>
      </c>
      <c r="AJ81" s="19">
        <f t="shared" si="48"/>
        <v>0</v>
      </c>
      <c r="AK81" s="19">
        <f t="shared" si="49"/>
        <v>0</v>
      </c>
      <c r="AL81" s="19">
        <f t="shared" si="50"/>
        <v>0</v>
      </c>
      <c r="AM81" s="19">
        <f t="shared" si="51"/>
        <v>240</v>
      </c>
      <c r="AN81" s="20">
        <f t="shared" si="52"/>
        <v>0</v>
      </c>
      <c r="AP81" s="12">
        <f t="shared" si="57"/>
        <v>212.4</v>
      </c>
      <c r="AQ81" s="12">
        <f t="shared" si="53"/>
        <v>10</v>
      </c>
      <c r="AR81" s="12">
        <f t="shared" si="54"/>
        <v>0</v>
      </c>
      <c r="AS81" s="12">
        <f t="shared" si="55"/>
        <v>6880</v>
      </c>
      <c r="AT81" s="12">
        <f>MAX(AS$4:AS81)</f>
        <v>7080</v>
      </c>
      <c r="AU81" s="8">
        <f t="shared" si="56"/>
        <v>-2.8248587570621469E-2</v>
      </c>
      <c r="AW81" s="24"/>
      <c r="AX81" s="24"/>
    </row>
    <row r="82" spans="1:50" x14ac:dyDescent="0.3">
      <c r="A82" s="1">
        <v>42668</v>
      </c>
      <c r="B82" s="1">
        <v>42671</v>
      </c>
      <c r="C82" s="1" t="s">
        <v>44</v>
      </c>
      <c r="D82" s="3">
        <v>1005</v>
      </c>
      <c r="E82" s="3">
        <v>-200</v>
      </c>
      <c r="F82" s="3">
        <f t="shared" si="29"/>
        <v>805</v>
      </c>
      <c r="G82" s="20">
        <f t="shared" si="30"/>
        <v>3</v>
      </c>
      <c r="H82" s="3" t="s">
        <v>37</v>
      </c>
      <c r="L82" s="20">
        <f t="shared" si="31"/>
        <v>1</v>
      </c>
      <c r="M82" s="20" t="s">
        <v>21</v>
      </c>
      <c r="N82" s="20">
        <v>8</v>
      </c>
      <c r="O82" s="20">
        <v>75640</v>
      </c>
      <c r="P82" s="20">
        <f t="shared" si="32"/>
        <v>75648</v>
      </c>
      <c r="Q82" s="20">
        <f t="shared" si="33"/>
        <v>75648</v>
      </c>
      <c r="R82" s="20">
        <v>75635</v>
      </c>
      <c r="S82" s="20">
        <v>75887</v>
      </c>
      <c r="T82" s="19">
        <f t="shared" si="34"/>
        <v>2.1</v>
      </c>
      <c r="U82" s="19">
        <f t="shared" si="35"/>
        <v>23.9</v>
      </c>
      <c r="W82" s="19">
        <f t="shared" si="36"/>
        <v>-2.1</v>
      </c>
      <c r="X82" s="19">
        <f t="shared" si="37"/>
        <v>23.9</v>
      </c>
      <c r="Y82" s="7">
        <f t="shared" si="38"/>
        <v>1</v>
      </c>
      <c r="Z82" s="7">
        <f t="shared" si="39"/>
        <v>0</v>
      </c>
      <c r="AA82" s="7">
        <f t="shared" si="40"/>
        <v>1</v>
      </c>
      <c r="AB82" s="7">
        <f t="shared" si="41"/>
        <v>1</v>
      </c>
      <c r="AC82" s="19">
        <f t="shared" si="42"/>
        <v>0</v>
      </c>
      <c r="AD82" s="7"/>
      <c r="AE82" s="19">
        <f t="shared" si="43"/>
        <v>0</v>
      </c>
      <c r="AF82" s="19">
        <f t="shared" si="44"/>
        <v>20</v>
      </c>
      <c r="AG82" s="19">
        <f t="shared" si="45"/>
        <v>20</v>
      </c>
      <c r="AH82" s="7">
        <f t="shared" si="46"/>
        <v>1</v>
      </c>
      <c r="AI82" s="19">
        <f t="shared" si="47"/>
        <v>0</v>
      </c>
      <c r="AJ82" s="19">
        <f t="shared" si="48"/>
        <v>0</v>
      </c>
      <c r="AK82" s="19">
        <f t="shared" si="49"/>
        <v>0</v>
      </c>
      <c r="AL82" s="19">
        <f t="shared" si="50"/>
        <v>20</v>
      </c>
      <c r="AM82" s="19">
        <f t="shared" si="51"/>
        <v>260</v>
      </c>
      <c r="AN82" s="20">
        <f t="shared" si="52"/>
        <v>1</v>
      </c>
      <c r="AP82" s="12">
        <f t="shared" si="57"/>
        <v>206.4</v>
      </c>
      <c r="AQ82" s="12">
        <f t="shared" si="53"/>
        <v>10</v>
      </c>
      <c r="AR82" s="12">
        <f t="shared" si="54"/>
        <v>200</v>
      </c>
      <c r="AS82" s="12">
        <f t="shared" si="55"/>
        <v>7080</v>
      </c>
      <c r="AT82" s="12">
        <f>MAX(AS$4:AS82)</f>
        <v>7080</v>
      </c>
      <c r="AU82" s="8">
        <f t="shared" si="56"/>
        <v>0</v>
      </c>
      <c r="AW82" s="24"/>
      <c r="AX82" s="24"/>
    </row>
    <row r="83" spans="1:50" x14ac:dyDescent="0.3">
      <c r="A83" s="1">
        <v>42671</v>
      </c>
      <c r="B83" s="1">
        <v>42671</v>
      </c>
      <c r="C83" s="1" t="s">
        <v>45</v>
      </c>
      <c r="D83" s="3">
        <v>1230</v>
      </c>
      <c r="E83" s="3">
        <v>100</v>
      </c>
      <c r="F83" s="3">
        <f t="shared" si="29"/>
        <v>1330</v>
      </c>
      <c r="G83" s="20">
        <f t="shared" si="30"/>
        <v>0</v>
      </c>
      <c r="H83" s="3" t="s">
        <v>17</v>
      </c>
      <c r="K83" s="20">
        <v>1</v>
      </c>
      <c r="L83" s="20">
        <f t="shared" si="31"/>
        <v>1</v>
      </c>
      <c r="M83" s="20" t="s">
        <v>20</v>
      </c>
      <c r="N83" s="20">
        <v>7</v>
      </c>
      <c r="O83" s="20">
        <v>109300</v>
      </c>
      <c r="P83" s="20">
        <f t="shared" si="32"/>
        <v>109300</v>
      </c>
      <c r="Q83" s="20">
        <f t="shared" si="33"/>
        <v>109300</v>
      </c>
      <c r="R83" s="20">
        <v>109348</v>
      </c>
      <c r="S83" s="20">
        <v>109110</v>
      </c>
      <c r="T83" s="19">
        <f t="shared" si="34"/>
        <v>5.5</v>
      </c>
      <c r="U83" s="19">
        <f t="shared" si="35"/>
        <v>18.3</v>
      </c>
      <c r="W83" s="19">
        <f t="shared" si="36"/>
        <v>-5.5</v>
      </c>
      <c r="X83" s="19">
        <f t="shared" si="37"/>
        <v>18.3</v>
      </c>
      <c r="Y83" s="7">
        <f t="shared" si="38"/>
        <v>0</v>
      </c>
      <c r="Z83" s="7">
        <f t="shared" si="39"/>
        <v>1</v>
      </c>
      <c r="AA83" s="7">
        <f t="shared" si="40"/>
        <v>1</v>
      </c>
      <c r="AB83" s="7">
        <f t="shared" si="41"/>
        <v>0</v>
      </c>
      <c r="AC83" s="19">
        <f t="shared" si="42"/>
        <v>0</v>
      </c>
      <c r="AD83" s="7"/>
      <c r="AE83" s="19">
        <f t="shared" si="43"/>
        <v>-20</v>
      </c>
      <c r="AF83" s="19">
        <f t="shared" si="44"/>
        <v>-20</v>
      </c>
      <c r="AG83" s="19">
        <f t="shared" si="45"/>
        <v>0</v>
      </c>
      <c r="AH83" s="7">
        <f t="shared" si="46"/>
        <v>0</v>
      </c>
      <c r="AI83" s="19">
        <f t="shared" si="47"/>
        <v>0</v>
      </c>
      <c r="AJ83" s="19">
        <f t="shared" si="48"/>
        <v>-20</v>
      </c>
      <c r="AK83" s="19">
        <f t="shared" si="49"/>
        <v>0</v>
      </c>
      <c r="AL83" s="19">
        <f t="shared" si="50"/>
        <v>0</v>
      </c>
      <c r="AM83" s="19">
        <f t="shared" si="51"/>
        <v>260</v>
      </c>
      <c r="AN83" s="20">
        <f t="shared" si="52"/>
        <v>0</v>
      </c>
      <c r="AP83" s="12">
        <f t="shared" si="57"/>
        <v>206.4</v>
      </c>
      <c r="AQ83" s="12">
        <f t="shared" si="53"/>
        <v>10</v>
      </c>
      <c r="AR83" s="12">
        <f t="shared" si="54"/>
        <v>0</v>
      </c>
      <c r="AS83" s="12">
        <f t="shared" si="55"/>
        <v>7080</v>
      </c>
      <c r="AT83" s="12">
        <f>MAX(AS$4:AS83)</f>
        <v>7080</v>
      </c>
      <c r="AU83" s="8">
        <f t="shared" si="56"/>
        <v>0</v>
      </c>
      <c r="AW83" s="24"/>
      <c r="AX83" s="24"/>
    </row>
    <row r="84" spans="1:50" x14ac:dyDescent="0.3">
      <c r="A84" s="1">
        <v>42671</v>
      </c>
      <c r="B84" s="1">
        <v>42671</v>
      </c>
      <c r="C84" s="1" t="s">
        <v>44</v>
      </c>
      <c r="D84" s="3">
        <v>2015</v>
      </c>
      <c r="E84" s="3">
        <v>-200</v>
      </c>
      <c r="F84" s="3">
        <f t="shared" si="29"/>
        <v>1815</v>
      </c>
      <c r="G84" s="20">
        <f t="shared" si="30"/>
        <v>0</v>
      </c>
      <c r="H84" s="3" t="s">
        <v>38</v>
      </c>
      <c r="K84" s="20">
        <v>1</v>
      </c>
      <c r="L84" s="20">
        <f t="shared" si="31"/>
        <v>1</v>
      </c>
      <c r="M84" s="20" t="s">
        <v>21</v>
      </c>
      <c r="N84" s="20">
        <v>7</v>
      </c>
      <c r="O84" s="20">
        <v>104960</v>
      </c>
      <c r="P84" s="20">
        <f t="shared" si="32"/>
        <v>104967</v>
      </c>
      <c r="Q84" s="20">
        <f t="shared" si="33"/>
        <v>104967</v>
      </c>
      <c r="R84" s="20">
        <v>104895</v>
      </c>
      <c r="S84" s="20">
        <v>105057</v>
      </c>
      <c r="T84" s="19">
        <f t="shared" si="34"/>
        <v>7.9</v>
      </c>
      <c r="U84" s="19">
        <f t="shared" si="35"/>
        <v>9</v>
      </c>
      <c r="W84" s="19">
        <f t="shared" si="36"/>
        <v>-7.9</v>
      </c>
      <c r="X84" s="19">
        <f t="shared" si="37"/>
        <v>9</v>
      </c>
      <c r="Y84" s="7">
        <f t="shared" si="38"/>
        <v>1</v>
      </c>
      <c r="Z84" s="7">
        <f t="shared" si="39"/>
        <v>0</v>
      </c>
      <c r="AA84" s="7">
        <f t="shared" si="40"/>
        <v>1</v>
      </c>
      <c r="AB84" s="7">
        <f t="shared" si="41"/>
        <v>0</v>
      </c>
      <c r="AC84" s="19">
        <f t="shared" si="42"/>
        <v>0</v>
      </c>
      <c r="AD84" s="7"/>
      <c r="AE84" s="19">
        <f t="shared" si="43"/>
        <v>-20</v>
      </c>
      <c r="AF84" s="19">
        <f t="shared" si="44"/>
        <v>-20</v>
      </c>
      <c r="AG84" s="19">
        <f t="shared" si="45"/>
        <v>-20</v>
      </c>
      <c r="AH84" s="7">
        <f t="shared" si="46"/>
        <v>0</v>
      </c>
      <c r="AI84" s="19">
        <f t="shared" si="47"/>
        <v>0</v>
      </c>
      <c r="AJ84" s="19">
        <f t="shared" si="48"/>
        <v>-20</v>
      </c>
      <c r="AK84" s="19">
        <f t="shared" si="49"/>
        <v>0</v>
      </c>
      <c r="AL84" s="19">
        <f t="shared" si="50"/>
        <v>0</v>
      </c>
      <c r="AM84" s="19">
        <f t="shared" si="51"/>
        <v>260</v>
      </c>
      <c r="AN84" s="20">
        <f t="shared" si="52"/>
        <v>0</v>
      </c>
      <c r="AP84" s="12">
        <f t="shared" si="57"/>
        <v>206.4</v>
      </c>
      <c r="AQ84" s="12">
        <f t="shared" si="53"/>
        <v>10</v>
      </c>
      <c r="AR84" s="12">
        <f t="shared" si="54"/>
        <v>0</v>
      </c>
      <c r="AS84" s="12">
        <f t="shared" si="55"/>
        <v>7080</v>
      </c>
      <c r="AT84" s="12">
        <f>MAX(AS$4:AS84)</f>
        <v>7080</v>
      </c>
      <c r="AU84" s="8">
        <f t="shared" si="56"/>
        <v>0</v>
      </c>
      <c r="AX84" s="24"/>
    </row>
    <row r="85" spans="1:50" x14ac:dyDescent="0.3">
      <c r="A85" s="1">
        <v>42671</v>
      </c>
      <c r="B85" s="1">
        <v>42671</v>
      </c>
      <c r="C85" s="1" t="s">
        <v>44</v>
      </c>
      <c r="D85" s="3">
        <v>2030</v>
      </c>
      <c r="E85" s="3">
        <v>-200</v>
      </c>
      <c r="F85" s="3">
        <f t="shared" si="29"/>
        <v>1830</v>
      </c>
      <c r="G85" s="20">
        <f t="shared" si="30"/>
        <v>0</v>
      </c>
      <c r="H85" s="3" t="s">
        <v>38</v>
      </c>
      <c r="K85" s="20">
        <v>1</v>
      </c>
      <c r="L85" s="20">
        <f t="shared" si="31"/>
        <v>1</v>
      </c>
      <c r="M85" s="20" t="s">
        <v>21</v>
      </c>
      <c r="N85" s="20">
        <v>7</v>
      </c>
      <c r="O85" s="20">
        <v>104720</v>
      </c>
      <c r="P85" s="20">
        <f t="shared" si="32"/>
        <v>104727</v>
      </c>
      <c r="Q85" s="20">
        <f t="shared" si="33"/>
        <v>104727</v>
      </c>
      <c r="R85" s="20">
        <v>104449</v>
      </c>
      <c r="S85" s="20">
        <v>104901</v>
      </c>
      <c r="T85" s="19">
        <f t="shared" si="34"/>
        <v>28.5</v>
      </c>
      <c r="U85" s="19">
        <f t="shared" si="35"/>
        <v>17.399999999999999</v>
      </c>
      <c r="W85" s="19">
        <f t="shared" si="36"/>
        <v>-28.5</v>
      </c>
      <c r="X85" s="19">
        <f t="shared" si="37"/>
        <v>17.399999999999999</v>
      </c>
      <c r="Y85" s="7">
        <f t="shared" si="38"/>
        <v>1</v>
      </c>
      <c r="Z85" s="7">
        <f t="shared" si="39"/>
        <v>0</v>
      </c>
      <c r="AA85" s="7">
        <f t="shared" si="40"/>
        <v>1</v>
      </c>
      <c r="AB85" s="7">
        <f t="shared" si="41"/>
        <v>0</v>
      </c>
      <c r="AC85" s="19">
        <f t="shared" si="42"/>
        <v>-20</v>
      </c>
      <c r="AD85" s="7"/>
      <c r="AE85" s="19">
        <f t="shared" si="43"/>
        <v>-20</v>
      </c>
      <c r="AF85" s="19">
        <f t="shared" si="44"/>
        <v>-20</v>
      </c>
      <c r="AG85" s="19">
        <f t="shared" si="45"/>
        <v>-40</v>
      </c>
      <c r="AH85" s="7">
        <f t="shared" si="46"/>
        <v>0</v>
      </c>
      <c r="AI85" s="19">
        <f t="shared" si="47"/>
        <v>0</v>
      </c>
      <c r="AJ85" s="19">
        <f t="shared" si="48"/>
        <v>-20</v>
      </c>
      <c r="AK85" s="19">
        <f t="shared" si="49"/>
        <v>0</v>
      </c>
      <c r="AL85" s="19">
        <f t="shared" si="50"/>
        <v>0</v>
      </c>
      <c r="AM85" s="19">
        <f t="shared" si="51"/>
        <v>260</v>
      </c>
      <c r="AN85" s="20">
        <f t="shared" si="52"/>
        <v>0</v>
      </c>
      <c r="AP85" s="12">
        <f t="shared" si="57"/>
        <v>206.4</v>
      </c>
      <c r="AQ85" s="12">
        <f t="shared" si="53"/>
        <v>10</v>
      </c>
      <c r="AR85" s="12">
        <f t="shared" si="54"/>
        <v>0</v>
      </c>
      <c r="AS85" s="12">
        <f t="shared" si="55"/>
        <v>7080</v>
      </c>
      <c r="AT85" s="12">
        <f>MAX(AS$4:AS85)</f>
        <v>7080</v>
      </c>
      <c r="AU85" s="8">
        <f t="shared" si="56"/>
        <v>0</v>
      </c>
      <c r="AX85" s="24"/>
    </row>
    <row r="86" spans="1:50" x14ac:dyDescent="0.3">
      <c r="A86" s="1">
        <v>42671</v>
      </c>
      <c r="B86" s="1">
        <v>42674</v>
      </c>
      <c r="C86" s="1" t="s">
        <v>44</v>
      </c>
      <c r="D86" s="3">
        <v>750</v>
      </c>
      <c r="E86" s="3">
        <v>-200</v>
      </c>
      <c r="F86" s="3">
        <f t="shared" si="29"/>
        <v>550</v>
      </c>
      <c r="G86" s="20">
        <f t="shared" si="30"/>
        <v>3</v>
      </c>
      <c r="H86" s="3" t="s">
        <v>37</v>
      </c>
      <c r="L86" s="20">
        <f t="shared" si="31"/>
        <v>1</v>
      </c>
      <c r="M86" s="20" t="s">
        <v>20</v>
      </c>
      <c r="N86" s="20">
        <v>8</v>
      </c>
      <c r="O86" s="20">
        <v>76180</v>
      </c>
      <c r="P86" s="20">
        <f t="shared" si="32"/>
        <v>76180</v>
      </c>
      <c r="Q86" s="20">
        <f t="shared" si="33"/>
        <v>76180</v>
      </c>
      <c r="R86" s="20">
        <v>76183</v>
      </c>
      <c r="S86" s="20">
        <v>75885</v>
      </c>
      <c r="T86" s="19">
        <f t="shared" si="34"/>
        <v>1.1000000000000001</v>
      </c>
      <c r="U86" s="19">
        <f t="shared" si="35"/>
        <v>28.7</v>
      </c>
      <c r="W86" s="19">
        <f t="shared" si="36"/>
        <v>-1.1000000000000001</v>
      </c>
      <c r="X86" s="19">
        <f t="shared" si="37"/>
        <v>28.7</v>
      </c>
      <c r="Y86" s="7">
        <f t="shared" si="38"/>
        <v>0</v>
      </c>
      <c r="Z86" s="7">
        <f t="shared" si="39"/>
        <v>1</v>
      </c>
      <c r="AA86" s="7">
        <f t="shared" si="40"/>
        <v>1</v>
      </c>
      <c r="AB86" s="7">
        <f t="shared" si="41"/>
        <v>1</v>
      </c>
      <c r="AC86" s="19">
        <f t="shared" si="42"/>
        <v>0</v>
      </c>
      <c r="AD86" s="7"/>
      <c r="AE86" s="19">
        <f t="shared" si="43"/>
        <v>0</v>
      </c>
      <c r="AF86" s="19">
        <f t="shared" si="44"/>
        <v>20</v>
      </c>
      <c r="AG86" s="19">
        <f t="shared" si="45"/>
        <v>-20</v>
      </c>
      <c r="AH86" s="7">
        <f t="shared" si="46"/>
        <v>1</v>
      </c>
      <c r="AI86" s="19">
        <f t="shared" si="47"/>
        <v>0</v>
      </c>
      <c r="AJ86" s="19">
        <f t="shared" si="48"/>
        <v>0</v>
      </c>
      <c r="AK86" s="19">
        <f t="shared" si="49"/>
        <v>0</v>
      </c>
      <c r="AL86" s="19">
        <f t="shared" si="50"/>
        <v>20</v>
      </c>
      <c r="AM86" s="19">
        <f t="shared" si="51"/>
        <v>280</v>
      </c>
      <c r="AN86" s="20">
        <f t="shared" si="52"/>
        <v>1</v>
      </c>
      <c r="AP86" s="12">
        <f t="shared" si="57"/>
        <v>212.4</v>
      </c>
      <c r="AQ86" s="12">
        <f t="shared" si="53"/>
        <v>10</v>
      </c>
      <c r="AR86" s="12">
        <f t="shared" si="54"/>
        <v>200</v>
      </c>
      <c r="AS86" s="12">
        <f t="shared" si="55"/>
        <v>7280</v>
      </c>
      <c r="AT86" s="12">
        <f>MAX(AS$4:AS86)</f>
        <v>7280</v>
      </c>
      <c r="AU86" s="8">
        <f t="shared" si="56"/>
        <v>0</v>
      </c>
      <c r="AX86" s="24"/>
    </row>
    <row r="87" spans="1:50" x14ac:dyDescent="0.3">
      <c r="A87" s="1">
        <v>42674</v>
      </c>
      <c r="B87" s="1">
        <v>42674</v>
      </c>
      <c r="C87" s="1" t="s">
        <v>45</v>
      </c>
      <c r="D87" s="3">
        <v>1440</v>
      </c>
      <c r="E87" s="3">
        <v>0</v>
      </c>
      <c r="F87" s="3">
        <f t="shared" si="29"/>
        <v>1440</v>
      </c>
      <c r="G87" s="20">
        <f t="shared" si="30"/>
        <v>0</v>
      </c>
      <c r="H87" s="3" t="s">
        <v>17</v>
      </c>
      <c r="I87" s="20">
        <v>1</v>
      </c>
      <c r="J87" s="20">
        <v>131</v>
      </c>
      <c r="L87" s="20">
        <f t="shared" si="31"/>
        <v>1</v>
      </c>
      <c r="M87" s="20" t="s">
        <v>21</v>
      </c>
      <c r="N87" s="20">
        <v>7</v>
      </c>
      <c r="O87" s="20">
        <v>109320</v>
      </c>
      <c r="P87" s="20">
        <f t="shared" si="32"/>
        <v>109327</v>
      </c>
      <c r="Q87" s="20">
        <f t="shared" si="33"/>
        <v>109327</v>
      </c>
      <c r="R87" s="20">
        <v>109354</v>
      </c>
      <c r="S87" s="20">
        <v>110685</v>
      </c>
      <c r="T87" s="19">
        <f t="shared" si="34"/>
        <v>-2</v>
      </c>
      <c r="U87" s="19">
        <f t="shared" si="35"/>
        <v>135.80000000000001</v>
      </c>
      <c r="W87" s="19">
        <f t="shared" si="36"/>
        <v>2</v>
      </c>
      <c r="X87" s="19">
        <f t="shared" si="37"/>
        <v>135.80000000000001</v>
      </c>
      <c r="Y87" s="7">
        <f t="shared" si="38"/>
        <v>0</v>
      </c>
      <c r="Z87" s="7">
        <f t="shared" si="39"/>
        <v>0</v>
      </c>
      <c r="AA87" s="7">
        <f t="shared" si="40"/>
        <v>0</v>
      </c>
      <c r="AB87" s="7">
        <f t="shared" si="41"/>
        <v>0</v>
      </c>
      <c r="AC87" s="19">
        <f t="shared" si="42"/>
        <v>0</v>
      </c>
      <c r="AD87" s="7"/>
      <c r="AE87" s="19">
        <f t="shared" si="43"/>
        <v>0</v>
      </c>
      <c r="AF87" s="19">
        <f t="shared" si="44"/>
        <v>0</v>
      </c>
      <c r="AG87" s="19">
        <f t="shared" si="45"/>
        <v>-20</v>
      </c>
      <c r="AH87" s="7">
        <f t="shared" si="46"/>
        <v>0</v>
      </c>
      <c r="AI87" s="19">
        <f t="shared" si="47"/>
        <v>0</v>
      </c>
      <c r="AJ87" s="19">
        <f t="shared" si="48"/>
        <v>0</v>
      </c>
      <c r="AK87" s="19">
        <f t="shared" si="49"/>
        <v>0</v>
      </c>
      <c r="AL87" s="19">
        <f t="shared" si="50"/>
        <v>0</v>
      </c>
      <c r="AM87" s="19">
        <f t="shared" si="51"/>
        <v>280</v>
      </c>
      <c r="AN87" s="20">
        <f t="shared" si="52"/>
        <v>0</v>
      </c>
      <c r="AP87" s="12">
        <f t="shared" si="57"/>
        <v>212.4</v>
      </c>
      <c r="AQ87" s="12">
        <f t="shared" si="53"/>
        <v>10</v>
      </c>
      <c r="AR87" s="12">
        <f t="shared" si="54"/>
        <v>0</v>
      </c>
      <c r="AS87" s="12">
        <f t="shared" si="55"/>
        <v>7280</v>
      </c>
      <c r="AT87" s="12">
        <f>MAX(AS$4:AS87)</f>
        <v>7280</v>
      </c>
      <c r="AU87" s="8">
        <f t="shared" si="56"/>
        <v>0</v>
      </c>
      <c r="AW87" s="24"/>
      <c r="AX87" s="24"/>
    </row>
    <row r="88" spans="1:50" x14ac:dyDescent="0.3">
      <c r="A88" s="1">
        <v>42674</v>
      </c>
      <c r="B88" s="1">
        <v>42674</v>
      </c>
      <c r="C88" s="1" t="s">
        <v>45</v>
      </c>
      <c r="D88" s="3">
        <v>2010</v>
      </c>
      <c r="E88" s="3">
        <v>0</v>
      </c>
      <c r="F88" s="3">
        <f t="shared" si="29"/>
        <v>2010</v>
      </c>
      <c r="G88" s="20">
        <f t="shared" si="30"/>
        <v>0</v>
      </c>
      <c r="H88" s="3" t="s">
        <v>17</v>
      </c>
      <c r="L88" s="20">
        <f t="shared" si="31"/>
        <v>1</v>
      </c>
      <c r="M88" s="20" t="s">
        <v>20</v>
      </c>
      <c r="N88" s="20">
        <v>7</v>
      </c>
      <c r="O88" s="20">
        <v>109810</v>
      </c>
      <c r="P88" s="20">
        <f t="shared" si="32"/>
        <v>109810</v>
      </c>
      <c r="Q88" s="20">
        <f t="shared" si="33"/>
        <v>109810</v>
      </c>
      <c r="R88" s="20">
        <v>109822</v>
      </c>
      <c r="S88" s="20">
        <v>109597</v>
      </c>
      <c r="T88" s="19">
        <f t="shared" si="34"/>
        <v>1.9</v>
      </c>
      <c r="U88" s="19">
        <f t="shared" si="35"/>
        <v>20.6</v>
      </c>
      <c r="W88" s="19">
        <f t="shared" si="36"/>
        <v>-1.9</v>
      </c>
      <c r="X88" s="19">
        <f t="shared" si="37"/>
        <v>20.6</v>
      </c>
      <c r="Y88" s="7">
        <f t="shared" si="38"/>
        <v>0</v>
      </c>
      <c r="Z88" s="7">
        <f t="shared" si="39"/>
        <v>1</v>
      </c>
      <c r="AA88" s="7">
        <f t="shared" si="40"/>
        <v>1</v>
      </c>
      <c r="AB88" s="7">
        <f t="shared" si="41"/>
        <v>1</v>
      </c>
      <c r="AC88" s="19">
        <f t="shared" si="42"/>
        <v>0</v>
      </c>
      <c r="AD88" s="7"/>
      <c r="AE88" s="19">
        <f t="shared" si="43"/>
        <v>0</v>
      </c>
      <c r="AF88" s="19">
        <f t="shared" si="44"/>
        <v>20</v>
      </c>
      <c r="AG88" s="19">
        <f t="shared" si="45"/>
        <v>0</v>
      </c>
      <c r="AH88" s="7">
        <f t="shared" si="46"/>
        <v>1</v>
      </c>
      <c r="AI88" s="19">
        <f t="shared" si="47"/>
        <v>0</v>
      </c>
      <c r="AJ88" s="19">
        <f t="shared" si="48"/>
        <v>0</v>
      </c>
      <c r="AK88" s="19">
        <f t="shared" si="49"/>
        <v>0</v>
      </c>
      <c r="AL88" s="19">
        <f t="shared" si="50"/>
        <v>20</v>
      </c>
      <c r="AM88" s="19">
        <f t="shared" si="51"/>
        <v>300</v>
      </c>
      <c r="AN88" s="20">
        <f t="shared" si="52"/>
        <v>1</v>
      </c>
      <c r="AP88" s="12">
        <f t="shared" si="57"/>
        <v>212.4</v>
      </c>
      <c r="AQ88" s="12">
        <f t="shared" si="53"/>
        <v>10</v>
      </c>
      <c r="AR88" s="12">
        <f t="shared" si="54"/>
        <v>200</v>
      </c>
      <c r="AS88" s="12">
        <f t="shared" si="55"/>
        <v>7480</v>
      </c>
      <c r="AT88" s="12">
        <f>MAX(AS$4:AS88)</f>
        <v>7480</v>
      </c>
      <c r="AU88" s="8">
        <f t="shared" si="56"/>
        <v>0</v>
      </c>
      <c r="AX88" s="24"/>
    </row>
    <row r="89" spans="1:50" x14ac:dyDescent="0.3">
      <c r="A89" s="1">
        <v>42674</v>
      </c>
      <c r="B89" s="1">
        <v>42675</v>
      </c>
      <c r="C89" s="1" t="s">
        <v>44</v>
      </c>
      <c r="D89" s="3">
        <v>530</v>
      </c>
      <c r="E89" s="3">
        <v>-200</v>
      </c>
      <c r="F89" s="3">
        <f t="shared" si="29"/>
        <v>330</v>
      </c>
      <c r="G89" s="20">
        <f t="shared" si="30"/>
        <v>1</v>
      </c>
      <c r="H89" s="3" t="s">
        <v>37</v>
      </c>
      <c r="K89" s="20">
        <v>1</v>
      </c>
      <c r="L89" s="20">
        <f t="shared" si="31"/>
        <v>1</v>
      </c>
      <c r="M89" s="20" t="s">
        <v>20</v>
      </c>
      <c r="N89" s="20">
        <v>8</v>
      </c>
      <c r="O89" s="20">
        <v>76450</v>
      </c>
      <c r="P89" s="20">
        <f t="shared" si="32"/>
        <v>76450</v>
      </c>
      <c r="Q89" s="20">
        <f t="shared" si="33"/>
        <v>76450</v>
      </c>
      <c r="R89" s="20">
        <v>76882</v>
      </c>
      <c r="S89" s="20">
        <v>76119</v>
      </c>
      <c r="T89" s="19">
        <f t="shared" si="34"/>
        <v>44</v>
      </c>
      <c r="U89" s="19">
        <f t="shared" si="35"/>
        <v>32.299999999999997</v>
      </c>
      <c r="W89" s="19">
        <f t="shared" si="36"/>
        <v>-44</v>
      </c>
      <c r="X89" s="19">
        <f t="shared" si="37"/>
        <v>32.299999999999997</v>
      </c>
      <c r="Y89" s="7">
        <f t="shared" si="38"/>
        <v>0</v>
      </c>
      <c r="Z89" s="7">
        <f t="shared" si="39"/>
        <v>1</v>
      </c>
      <c r="AA89" s="7">
        <f t="shared" si="40"/>
        <v>1</v>
      </c>
      <c r="AB89" s="7">
        <f t="shared" si="41"/>
        <v>0</v>
      </c>
      <c r="AC89" s="19">
        <f t="shared" si="42"/>
        <v>-20</v>
      </c>
      <c r="AD89" s="7"/>
      <c r="AE89" s="19">
        <f t="shared" si="43"/>
        <v>-20</v>
      </c>
      <c r="AF89" s="19">
        <f t="shared" si="44"/>
        <v>-20</v>
      </c>
      <c r="AG89" s="19">
        <f t="shared" si="45"/>
        <v>-20</v>
      </c>
      <c r="AH89" s="7">
        <f t="shared" si="46"/>
        <v>0</v>
      </c>
      <c r="AI89" s="19">
        <f t="shared" si="47"/>
        <v>0</v>
      </c>
      <c r="AJ89" s="19">
        <f t="shared" si="48"/>
        <v>-20</v>
      </c>
      <c r="AK89" s="19">
        <f t="shared" si="49"/>
        <v>0</v>
      </c>
      <c r="AL89" s="19">
        <f t="shared" si="50"/>
        <v>0</v>
      </c>
      <c r="AM89" s="19">
        <f t="shared" si="51"/>
        <v>300</v>
      </c>
      <c r="AN89" s="20">
        <f t="shared" si="52"/>
        <v>0</v>
      </c>
      <c r="AP89" s="12">
        <f t="shared" si="57"/>
        <v>224.4</v>
      </c>
      <c r="AQ89" s="12">
        <f t="shared" si="53"/>
        <v>11</v>
      </c>
      <c r="AR89" s="12">
        <f t="shared" si="54"/>
        <v>0</v>
      </c>
      <c r="AS89" s="12">
        <f t="shared" si="55"/>
        <v>7480</v>
      </c>
      <c r="AT89" s="12">
        <f>MAX(AS$4:AS89)</f>
        <v>7480</v>
      </c>
      <c r="AU89" s="8">
        <f t="shared" si="56"/>
        <v>0</v>
      </c>
      <c r="AX89" s="24"/>
    </row>
    <row r="90" spans="1:50" x14ac:dyDescent="0.3">
      <c r="A90" s="1">
        <v>42675</v>
      </c>
      <c r="B90" s="1">
        <v>42675</v>
      </c>
      <c r="C90" s="1" t="s">
        <v>44</v>
      </c>
      <c r="D90" s="3">
        <v>1030</v>
      </c>
      <c r="E90" s="3">
        <v>-200</v>
      </c>
      <c r="F90" s="3">
        <f t="shared" si="29"/>
        <v>830</v>
      </c>
      <c r="G90" s="20">
        <f t="shared" si="30"/>
        <v>0</v>
      </c>
      <c r="H90" s="3" t="s">
        <v>38</v>
      </c>
      <c r="L90" s="20">
        <f t="shared" si="31"/>
        <v>1</v>
      </c>
      <c r="M90" s="20" t="s">
        <v>20</v>
      </c>
      <c r="N90" s="20">
        <v>7</v>
      </c>
      <c r="O90" s="20">
        <v>105110</v>
      </c>
      <c r="P90" s="20">
        <f t="shared" si="32"/>
        <v>105110</v>
      </c>
      <c r="Q90" s="20">
        <f t="shared" si="33"/>
        <v>105110</v>
      </c>
      <c r="R90" s="20">
        <v>105109</v>
      </c>
      <c r="S90" s="20">
        <v>104206</v>
      </c>
      <c r="T90" s="19">
        <f t="shared" si="34"/>
        <v>0.6</v>
      </c>
      <c r="U90" s="19">
        <f t="shared" si="35"/>
        <v>89.7</v>
      </c>
      <c r="W90" s="19">
        <f t="shared" si="36"/>
        <v>-0.6</v>
      </c>
      <c r="X90" s="19">
        <f t="shared" si="37"/>
        <v>89.7</v>
      </c>
      <c r="Y90" s="7">
        <f t="shared" si="38"/>
        <v>0</v>
      </c>
      <c r="Z90" s="7">
        <f t="shared" si="39"/>
        <v>0</v>
      </c>
      <c r="AA90" s="7">
        <f t="shared" si="40"/>
        <v>0</v>
      </c>
      <c r="AB90" s="7">
        <f t="shared" si="41"/>
        <v>0</v>
      </c>
      <c r="AC90" s="19">
        <f t="shared" si="42"/>
        <v>0</v>
      </c>
      <c r="AD90" s="7"/>
      <c r="AE90" s="19">
        <f t="shared" si="43"/>
        <v>0</v>
      </c>
      <c r="AF90" s="19">
        <f t="shared" si="44"/>
        <v>0</v>
      </c>
      <c r="AG90" s="19">
        <f t="shared" si="45"/>
        <v>-20</v>
      </c>
      <c r="AH90" s="7">
        <f t="shared" si="46"/>
        <v>0</v>
      </c>
      <c r="AI90" s="19">
        <f t="shared" si="47"/>
        <v>0</v>
      </c>
      <c r="AJ90" s="19">
        <f t="shared" si="48"/>
        <v>0</v>
      </c>
      <c r="AK90" s="19">
        <f t="shared" si="49"/>
        <v>0</v>
      </c>
      <c r="AL90" s="19">
        <f t="shared" si="50"/>
        <v>0</v>
      </c>
      <c r="AM90" s="19">
        <f t="shared" si="51"/>
        <v>300</v>
      </c>
      <c r="AN90" s="20">
        <f t="shared" si="52"/>
        <v>0</v>
      </c>
      <c r="AP90" s="12">
        <f t="shared" si="57"/>
        <v>224.4</v>
      </c>
      <c r="AQ90" s="12">
        <f t="shared" si="53"/>
        <v>11</v>
      </c>
      <c r="AR90" s="12">
        <f t="shared" si="54"/>
        <v>0</v>
      </c>
      <c r="AS90" s="12">
        <f t="shared" si="55"/>
        <v>7480</v>
      </c>
      <c r="AT90" s="12">
        <f>MAX(AS$4:AS90)</f>
        <v>7480</v>
      </c>
      <c r="AU90" s="8">
        <f t="shared" si="56"/>
        <v>0</v>
      </c>
      <c r="AW90" s="24"/>
      <c r="AX90" s="24"/>
    </row>
    <row r="91" spans="1:50" x14ac:dyDescent="0.3">
      <c r="A91" s="1">
        <v>42675</v>
      </c>
      <c r="B91" s="1">
        <v>42675</v>
      </c>
      <c r="C91" s="1" t="s">
        <v>44</v>
      </c>
      <c r="D91" s="3">
        <v>1625</v>
      </c>
      <c r="E91" s="3">
        <v>-200</v>
      </c>
      <c r="F91" s="3">
        <f t="shared" si="29"/>
        <v>1425</v>
      </c>
      <c r="G91" s="20">
        <f t="shared" si="30"/>
        <v>0</v>
      </c>
      <c r="H91" s="3" t="s">
        <v>38</v>
      </c>
      <c r="I91" s="20">
        <v>1</v>
      </c>
      <c r="J91" s="20">
        <v>43</v>
      </c>
      <c r="L91" s="20">
        <f t="shared" si="31"/>
        <v>1</v>
      </c>
      <c r="M91" s="20" t="s">
        <v>21</v>
      </c>
      <c r="N91" s="20">
        <v>7</v>
      </c>
      <c r="O91" s="20">
        <v>104620</v>
      </c>
      <c r="P91" s="20">
        <f t="shared" si="32"/>
        <v>104627</v>
      </c>
      <c r="Q91" s="20">
        <f t="shared" si="33"/>
        <v>104627</v>
      </c>
      <c r="R91" s="20">
        <v>104508</v>
      </c>
      <c r="S91" s="20">
        <v>104637</v>
      </c>
      <c r="T91" s="19">
        <f t="shared" si="34"/>
        <v>12.6</v>
      </c>
      <c r="U91" s="19">
        <f t="shared" si="35"/>
        <v>1</v>
      </c>
      <c r="W91" s="19">
        <f t="shared" si="36"/>
        <v>-12.6</v>
      </c>
      <c r="X91" s="19">
        <f t="shared" si="37"/>
        <v>1</v>
      </c>
      <c r="Y91" s="7">
        <f t="shared" si="38"/>
        <v>1</v>
      </c>
      <c r="Z91" s="7">
        <f t="shared" si="39"/>
        <v>0</v>
      </c>
      <c r="AA91" s="7">
        <f t="shared" si="40"/>
        <v>1</v>
      </c>
      <c r="AB91" s="7">
        <f t="shared" si="41"/>
        <v>0</v>
      </c>
      <c r="AC91" s="19">
        <f t="shared" si="42"/>
        <v>0</v>
      </c>
      <c r="AD91" s="7"/>
      <c r="AE91" s="19">
        <f t="shared" si="43"/>
        <v>-20</v>
      </c>
      <c r="AF91" s="19">
        <f t="shared" si="44"/>
        <v>-20</v>
      </c>
      <c r="AG91" s="19">
        <f t="shared" si="45"/>
        <v>-40</v>
      </c>
      <c r="AH91" s="7">
        <f t="shared" si="46"/>
        <v>0</v>
      </c>
      <c r="AI91" s="19">
        <f t="shared" si="47"/>
        <v>-20</v>
      </c>
      <c r="AJ91" s="19">
        <f t="shared" si="48"/>
        <v>0</v>
      </c>
      <c r="AK91" s="19">
        <f t="shared" si="49"/>
        <v>0</v>
      </c>
      <c r="AL91" s="19">
        <f t="shared" si="50"/>
        <v>0</v>
      </c>
      <c r="AM91" s="19">
        <f t="shared" si="51"/>
        <v>300</v>
      </c>
      <c r="AN91" s="20">
        <f t="shared" si="52"/>
        <v>0</v>
      </c>
      <c r="AP91" s="12">
        <f t="shared" si="57"/>
        <v>224.4</v>
      </c>
      <c r="AQ91" s="12">
        <f t="shared" si="53"/>
        <v>11</v>
      </c>
      <c r="AR91" s="12">
        <f t="shared" si="54"/>
        <v>0</v>
      </c>
      <c r="AS91" s="12">
        <f t="shared" si="55"/>
        <v>7480</v>
      </c>
      <c r="AT91" s="12">
        <f>MAX(AS$4:AS91)</f>
        <v>7480</v>
      </c>
      <c r="AU91" s="8">
        <f t="shared" si="56"/>
        <v>0</v>
      </c>
      <c r="AW91" s="24"/>
      <c r="AX91" s="24"/>
    </row>
    <row r="92" spans="1:50" x14ac:dyDescent="0.3">
      <c r="A92" s="1">
        <v>42670</v>
      </c>
      <c r="B92" s="1">
        <v>42675</v>
      </c>
      <c r="C92" s="1" t="s">
        <v>44</v>
      </c>
      <c r="D92" s="3">
        <v>2015</v>
      </c>
      <c r="E92" s="3">
        <v>-200</v>
      </c>
      <c r="F92" s="3">
        <f t="shared" si="29"/>
        <v>1815</v>
      </c>
      <c r="G92" s="20">
        <f t="shared" si="30"/>
        <v>5</v>
      </c>
      <c r="H92" s="3" t="s">
        <v>38</v>
      </c>
      <c r="L92" s="20">
        <f t="shared" si="31"/>
        <v>1</v>
      </c>
      <c r="M92" s="20" t="s">
        <v>21</v>
      </c>
      <c r="N92" s="20">
        <v>7</v>
      </c>
      <c r="O92" s="20">
        <v>103940</v>
      </c>
      <c r="P92" s="20">
        <f t="shared" si="32"/>
        <v>103947</v>
      </c>
      <c r="Q92" s="20">
        <f t="shared" si="33"/>
        <v>103947</v>
      </c>
      <c r="R92" s="20">
        <v>103790</v>
      </c>
      <c r="S92" s="20">
        <v>104158</v>
      </c>
      <c r="T92" s="19">
        <f t="shared" si="34"/>
        <v>16.399999999999999</v>
      </c>
      <c r="U92" s="19">
        <f t="shared" si="35"/>
        <v>21.1</v>
      </c>
      <c r="W92" s="19">
        <f t="shared" si="36"/>
        <v>-16.399999999999999</v>
      </c>
      <c r="X92" s="19">
        <f t="shared" si="37"/>
        <v>21.1</v>
      </c>
      <c r="Y92" s="7">
        <f t="shared" si="38"/>
        <v>1</v>
      </c>
      <c r="Z92" s="7">
        <f t="shared" si="39"/>
        <v>0</v>
      </c>
      <c r="AA92" s="7">
        <f t="shared" si="40"/>
        <v>1</v>
      </c>
      <c r="AB92" s="7">
        <f t="shared" si="41"/>
        <v>1</v>
      </c>
      <c r="AC92" s="19">
        <f t="shared" si="42"/>
        <v>0</v>
      </c>
      <c r="AD92" s="7"/>
      <c r="AE92" s="19">
        <f t="shared" si="43"/>
        <v>0</v>
      </c>
      <c r="AF92" s="19">
        <f t="shared" si="44"/>
        <v>20</v>
      </c>
      <c r="AG92" s="19">
        <f t="shared" si="45"/>
        <v>-20</v>
      </c>
      <c r="AH92" s="7">
        <f t="shared" si="46"/>
        <v>1</v>
      </c>
      <c r="AI92" s="19">
        <f t="shared" si="47"/>
        <v>0</v>
      </c>
      <c r="AJ92" s="19">
        <f t="shared" si="48"/>
        <v>0</v>
      </c>
      <c r="AK92" s="19">
        <f t="shared" si="49"/>
        <v>0</v>
      </c>
      <c r="AL92" s="19">
        <f t="shared" si="50"/>
        <v>20</v>
      </c>
      <c r="AM92" s="19">
        <f t="shared" si="51"/>
        <v>320</v>
      </c>
      <c r="AN92" s="20">
        <f t="shared" si="52"/>
        <v>1</v>
      </c>
      <c r="AP92" s="12">
        <f t="shared" si="57"/>
        <v>224.4</v>
      </c>
      <c r="AQ92" s="12">
        <f t="shared" si="53"/>
        <v>11</v>
      </c>
      <c r="AR92" s="12">
        <f t="shared" si="54"/>
        <v>220</v>
      </c>
      <c r="AS92" s="12">
        <f t="shared" si="55"/>
        <v>7700</v>
      </c>
      <c r="AT92" s="12">
        <f>MAX(AS$4:AS92)</f>
        <v>7700</v>
      </c>
      <c r="AU92" s="8">
        <f t="shared" si="56"/>
        <v>0</v>
      </c>
      <c r="AX92" s="24"/>
    </row>
    <row r="93" spans="1:50" x14ac:dyDescent="0.3">
      <c r="A93" s="1">
        <v>42670</v>
      </c>
      <c r="B93" s="1">
        <v>42676</v>
      </c>
      <c r="C93" s="1" t="s">
        <v>44</v>
      </c>
      <c r="D93" s="3">
        <v>645</v>
      </c>
      <c r="E93" s="3">
        <v>-200</v>
      </c>
      <c r="F93" s="3">
        <f t="shared" si="29"/>
        <v>445</v>
      </c>
      <c r="G93" s="20">
        <f t="shared" si="30"/>
        <v>6</v>
      </c>
      <c r="H93" s="3" t="s">
        <v>38</v>
      </c>
      <c r="L93" s="20">
        <f t="shared" si="31"/>
        <v>1</v>
      </c>
      <c r="M93" s="20" t="s">
        <v>21</v>
      </c>
      <c r="N93" s="20">
        <v>7</v>
      </c>
      <c r="O93" s="20">
        <v>103600</v>
      </c>
      <c r="P93" s="20">
        <f t="shared" si="32"/>
        <v>103607</v>
      </c>
      <c r="Q93" s="20">
        <f t="shared" si="33"/>
        <v>103607</v>
      </c>
      <c r="R93" s="20">
        <v>103618</v>
      </c>
      <c r="S93" s="20">
        <v>103926</v>
      </c>
      <c r="T93" s="19">
        <f t="shared" si="34"/>
        <v>-0.4</v>
      </c>
      <c r="U93" s="19">
        <f t="shared" si="35"/>
        <v>31.9</v>
      </c>
      <c r="W93" s="19">
        <f t="shared" si="36"/>
        <v>0.4</v>
      </c>
      <c r="X93" s="19">
        <f t="shared" si="37"/>
        <v>31.9</v>
      </c>
      <c r="Y93" s="7">
        <f t="shared" si="38"/>
        <v>0</v>
      </c>
      <c r="Z93" s="7">
        <f t="shared" si="39"/>
        <v>0</v>
      </c>
      <c r="AA93" s="7">
        <f t="shared" si="40"/>
        <v>0</v>
      </c>
      <c r="AB93" s="7">
        <f t="shared" si="41"/>
        <v>0</v>
      </c>
      <c r="AC93" s="19">
        <f t="shared" si="42"/>
        <v>0</v>
      </c>
      <c r="AD93" s="7"/>
      <c r="AE93" s="19">
        <f t="shared" si="43"/>
        <v>0</v>
      </c>
      <c r="AF93" s="19">
        <f t="shared" si="44"/>
        <v>0</v>
      </c>
      <c r="AG93" s="19">
        <f t="shared" si="45"/>
        <v>-20</v>
      </c>
      <c r="AH93" s="7">
        <f t="shared" si="46"/>
        <v>0</v>
      </c>
      <c r="AI93" s="19">
        <f t="shared" si="47"/>
        <v>0</v>
      </c>
      <c r="AJ93" s="19">
        <f t="shared" si="48"/>
        <v>0</v>
      </c>
      <c r="AK93" s="19">
        <f t="shared" si="49"/>
        <v>0</v>
      </c>
      <c r="AL93" s="19">
        <f t="shared" si="50"/>
        <v>0</v>
      </c>
      <c r="AM93" s="19">
        <f t="shared" si="51"/>
        <v>320</v>
      </c>
      <c r="AN93" s="20">
        <f t="shared" si="52"/>
        <v>0</v>
      </c>
      <c r="AP93" s="12">
        <f t="shared" si="57"/>
        <v>231</v>
      </c>
      <c r="AQ93" s="12">
        <f t="shared" si="53"/>
        <v>11</v>
      </c>
      <c r="AR93" s="12">
        <f t="shared" si="54"/>
        <v>0</v>
      </c>
      <c r="AS93" s="12">
        <f t="shared" si="55"/>
        <v>7700</v>
      </c>
      <c r="AT93" s="12">
        <f>MAX(AS$4:AS93)</f>
        <v>7700</v>
      </c>
      <c r="AU93" s="8">
        <f t="shared" si="56"/>
        <v>0</v>
      </c>
      <c r="AX93" s="24"/>
    </row>
    <row r="94" spans="1:50" x14ac:dyDescent="0.3">
      <c r="A94" s="1">
        <v>42676</v>
      </c>
      <c r="B94" s="1">
        <v>42676</v>
      </c>
      <c r="C94" s="1" t="s">
        <v>44</v>
      </c>
      <c r="D94" s="3">
        <v>1255</v>
      </c>
      <c r="E94" s="3">
        <v>-200</v>
      </c>
      <c r="F94" s="3">
        <f t="shared" si="29"/>
        <v>1055</v>
      </c>
      <c r="G94" s="20">
        <f t="shared" si="30"/>
        <v>0</v>
      </c>
      <c r="H94" s="3" t="s">
        <v>38</v>
      </c>
      <c r="I94" s="20">
        <v>1</v>
      </c>
      <c r="J94" s="20">
        <v>11</v>
      </c>
      <c r="L94" s="20">
        <f t="shared" si="31"/>
        <v>1</v>
      </c>
      <c r="M94" s="20" t="s">
        <v>21</v>
      </c>
      <c r="N94" s="20">
        <v>7</v>
      </c>
      <c r="O94" s="20">
        <v>103390</v>
      </c>
      <c r="P94" s="20">
        <f t="shared" si="32"/>
        <v>103397</v>
      </c>
      <c r="Q94" s="20">
        <f t="shared" si="33"/>
        <v>103397</v>
      </c>
      <c r="R94" s="20">
        <v>103014</v>
      </c>
      <c r="S94" s="20">
        <v>103479</v>
      </c>
      <c r="T94" s="19">
        <f t="shared" si="34"/>
        <v>39</v>
      </c>
      <c r="U94" s="19">
        <f t="shared" si="35"/>
        <v>8.1999999999999993</v>
      </c>
      <c r="W94" s="19">
        <f t="shared" si="36"/>
        <v>-39</v>
      </c>
      <c r="X94" s="19">
        <f t="shared" si="37"/>
        <v>8.1999999999999993</v>
      </c>
      <c r="Y94" s="7">
        <f t="shared" si="38"/>
        <v>1</v>
      </c>
      <c r="Z94" s="7">
        <f t="shared" si="39"/>
        <v>0</v>
      </c>
      <c r="AA94" s="7">
        <f t="shared" si="40"/>
        <v>1</v>
      </c>
      <c r="AB94" s="7">
        <f t="shared" si="41"/>
        <v>0</v>
      </c>
      <c r="AC94" s="19">
        <f t="shared" si="42"/>
        <v>-20</v>
      </c>
      <c r="AD94" s="7"/>
      <c r="AE94" s="19">
        <f t="shared" si="43"/>
        <v>-20</v>
      </c>
      <c r="AF94" s="19">
        <f t="shared" si="44"/>
        <v>-20</v>
      </c>
      <c r="AG94" s="19">
        <f t="shared" si="45"/>
        <v>-40</v>
      </c>
      <c r="AH94" s="7">
        <f t="shared" si="46"/>
        <v>0</v>
      </c>
      <c r="AI94" s="19">
        <f t="shared" si="47"/>
        <v>-20</v>
      </c>
      <c r="AJ94" s="19">
        <f t="shared" si="48"/>
        <v>0</v>
      </c>
      <c r="AK94" s="19">
        <f t="shared" si="49"/>
        <v>0</v>
      </c>
      <c r="AL94" s="19">
        <f t="shared" si="50"/>
        <v>0</v>
      </c>
      <c r="AM94" s="19">
        <f t="shared" si="51"/>
        <v>320</v>
      </c>
      <c r="AN94" s="20">
        <f t="shared" si="52"/>
        <v>0</v>
      </c>
      <c r="AP94" s="12">
        <f t="shared" si="57"/>
        <v>231</v>
      </c>
      <c r="AQ94" s="12">
        <f t="shared" si="53"/>
        <v>11</v>
      </c>
      <c r="AR94" s="12">
        <f t="shared" si="54"/>
        <v>0</v>
      </c>
      <c r="AS94" s="12">
        <f t="shared" si="55"/>
        <v>7700</v>
      </c>
      <c r="AT94" s="12">
        <f>MAX(AS$4:AS94)</f>
        <v>7700</v>
      </c>
      <c r="AU94" s="8">
        <f t="shared" si="56"/>
        <v>0</v>
      </c>
      <c r="AW94" s="24"/>
      <c r="AX94" s="24"/>
    </row>
    <row r="95" spans="1:50" x14ac:dyDescent="0.3">
      <c r="A95" s="1">
        <v>42664</v>
      </c>
      <c r="B95" s="1">
        <v>42676</v>
      </c>
      <c r="C95" s="1" t="s">
        <v>44</v>
      </c>
      <c r="D95" s="3">
        <v>1345</v>
      </c>
      <c r="E95" s="3">
        <v>-200</v>
      </c>
      <c r="F95" s="3">
        <f t="shared" si="29"/>
        <v>1145</v>
      </c>
      <c r="G95" s="20">
        <f t="shared" si="30"/>
        <v>12</v>
      </c>
      <c r="H95" s="3" t="s">
        <v>38</v>
      </c>
      <c r="L95" s="20">
        <f t="shared" si="31"/>
        <v>1</v>
      </c>
      <c r="M95" s="20" t="s">
        <v>21</v>
      </c>
      <c r="N95" s="20">
        <v>7</v>
      </c>
      <c r="O95" s="20">
        <v>103270</v>
      </c>
      <c r="P95" s="20">
        <f t="shared" si="32"/>
        <v>103277</v>
      </c>
      <c r="Q95" s="20">
        <f t="shared" si="33"/>
        <v>103277</v>
      </c>
      <c r="R95" s="20">
        <v>103014</v>
      </c>
      <c r="S95" s="20">
        <v>103479</v>
      </c>
      <c r="T95" s="19">
        <f t="shared" si="34"/>
        <v>27</v>
      </c>
      <c r="U95" s="19">
        <f t="shared" si="35"/>
        <v>20.2</v>
      </c>
      <c r="W95" s="19">
        <f t="shared" si="36"/>
        <v>-27</v>
      </c>
      <c r="X95" s="19">
        <f t="shared" si="37"/>
        <v>20.2</v>
      </c>
      <c r="Y95" s="7">
        <f t="shared" si="38"/>
        <v>1</v>
      </c>
      <c r="Z95" s="7">
        <f t="shared" si="39"/>
        <v>0</v>
      </c>
      <c r="AA95" s="7">
        <f t="shared" si="40"/>
        <v>1</v>
      </c>
      <c r="AB95" s="7">
        <f t="shared" si="41"/>
        <v>1</v>
      </c>
      <c r="AC95" s="19">
        <f t="shared" si="42"/>
        <v>-20</v>
      </c>
      <c r="AD95" s="7"/>
      <c r="AE95" s="19">
        <f t="shared" si="43"/>
        <v>-20</v>
      </c>
      <c r="AF95" s="19">
        <f t="shared" si="44"/>
        <v>-20</v>
      </c>
      <c r="AG95" s="19">
        <f t="shared" si="45"/>
        <v>-60</v>
      </c>
      <c r="AH95" s="7">
        <f t="shared" si="46"/>
        <v>0</v>
      </c>
      <c r="AI95" s="19">
        <f t="shared" si="47"/>
        <v>0</v>
      </c>
      <c r="AJ95" s="19">
        <f t="shared" si="48"/>
        <v>0</v>
      </c>
      <c r="AK95" s="19">
        <f t="shared" si="49"/>
        <v>0</v>
      </c>
      <c r="AL95" s="19">
        <f t="shared" si="50"/>
        <v>-20</v>
      </c>
      <c r="AM95" s="19">
        <f t="shared" si="51"/>
        <v>300</v>
      </c>
      <c r="AN95" s="20">
        <f t="shared" si="52"/>
        <v>0</v>
      </c>
      <c r="AP95" s="12">
        <f t="shared" si="57"/>
        <v>231</v>
      </c>
      <c r="AQ95" s="12">
        <f t="shared" si="53"/>
        <v>11</v>
      </c>
      <c r="AR95" s="12">
        <f t="shared" si="54"/>
        <v>-220</v>
      </c>
      <c r="AS95" s="12">
        <f t="shared" si="55"/>
        <v>7480</v>
      </c>
      <c r="AT95" s="12">
        <f>MAX(AS$4:AS95)</f>
        <v>7700</v>
      </c>
      <c r="AU95" s="8">
        <f t="shared" si="56"/>
        <v>-2.8571428571428571E-2</v>
      </c>
      <c r="AW95" s="24"/>
      <c r="AX95" s="24"/>
    </row>
    <row r="96" spans="1:50" x14ac:dyDescent="0.3">
      <c r="A96" s="1">
        <v>42657</v>
      </c>
      <c r="B96" s="1">
        <v>42676</v>
      </c>
      <c r="C96" s="1" t="s">
        <v>45</v>
      </c>
      <c r="D96" s="3">
        <v>1435</v>
      </c>
      <c r="E96" s="3">
        <v>0</v>
      </c>
      <c r="F96" s="3">
        <f t="shared" si="29"/>
        <v>1435</v>
      </c>
      <c r="G96" s="20">
        <f t="shared" si="30"/>
        <v>19</v>
      </c>
      <c r="H96" s="3" t="s">
        <v>17</v>
      </c>
      <c r="L96" s="20">
        <f t="shared" si="31"/>
        <v>1</v>
      </c>
      <c r="M96" s="20" t="s">
        <v>20</v>
      </c>
      <c r="N96" s="20">
        <v>7</v>
      </c>
      <c r="O96" s="20">
        <v>111100</v>
      </c>
      <c r="P96" s="20">
        <f t="shared" si="32"/>
        <v>111100</v>
      </c>
      <c r="Q96" s="20">
        <f t="shared" si="33"/>
        <v>111100</v>
      </c>
      <c r="R96" s="20">
        <v>111226</v>
      </c>
      <c r="S96" s="20">
        <v>110873</v>
      </c>
      <c r="T96" s="19">
        <f t="shared" si="34"/>
        <v>13.3</v>
      </c>
      <c r="U96" s="19">
        <f t="shared" si="35"/>
        <v>22</v>
      </c>
      <c r="W96" s="19">
        <f t="shared" si="36"/>
        <v>-13.3</v>
      </c>
      <c r="X96" s="19">
        <f t="shared" si="37"/>
        <v>22</v>
      </c>
      <c r="Y96" s="7">
        <f t="shared" si="38"/>
        <v>0</v>
      </c>
      <c r="Z96" s="7">
        <f t="shared" si="39"/>
        <v>1</v>
      </c>
      <c r="AA96" s="7">
        <f t="shared" si="40"/>
        <v>1</v>
      </c>
      <c r="AB96" s="7">
        <f t="shared" si="41"/>
        <v>1</v>
      </c>
      <c r="AC96" s="19">
        <f t="shared" si="42"/>
        <v>0</v>
      </c>
      <c r="AD96" s="7"/>
      <c r="AE96" s="19">
        <f t="shared" si="43"/>
        <v>0</v>
      </c>
      <c r="AF96" s="19">
        <f t="shared" si="44"/>
        <v>20</v>
      </c>
      <c r="AG96" s="19">
        <f t="shared" si="45"/>
        <v>-40</v>
      </c>
      <c r="AH96" s="7">
        <f t="shared" si="46"/>
        <v>1</v>
      </c>
      <c r="AI96" s="19">
        <f t="shared" si="47"/>
        <v>0</v>
      </c>
      <c r="AJ96" s="19">
        <f t="shared" si="48"/>
        <v>0</v>
      </c>
      <c r="AK96" s="19">
        <f t="shared" si="49"/>
        <v>0</v>
      </c>
      <c r="AL96" s="19">
        <f t="shared" si="50"/>
        <v>20</v>
      </c>
      <c r="AM96" s="19">
        <f t="shared" si="51"/>
        <v>320</v>
      </c>
      <c r="AN96" s="20">
        <f t="shared" si="52"/>
        <v>1</v>
      </c>
      <c r="AP96" s="12">
        <f t="shared" si="57"/>
        <v>231</v>
      </c>
      <c r="AQ96" s="12">
        <f t="shared" si="53"/>
        <v>11</v>
      </c>
      <c r="AR96" s="12">
        <f t="shared" si="54"/>
        <v>220</v>
      </c>
      <c r="AS96" s="12">
        <f t="shared" si="55"/>
        <v>7700</v>
      </c>
      <c r="AT96" s="12">
        <f>MAX(AS$4:AS96)</f>
        <v>7700</v>
      </c>
      <c r="AU96" s="8">
        <f t="shared" si="56"/>
        <v>0</v>
      </c>
      <c r="AW96" s="24"/>
      <c r="AX96" s="24"/>
    </row>
    <row r="97" spans="1:50" x14ac:dyDescent="0.3">
      <c r="A97" s="1">
        <v>42655</v>
      </c>
      <c r="B97" s="1">
        <v>42677</v>
      </c>
      <c r="C97" s="1" t="s">
        <v>44</v>
      </c>
      <c r="D97" s="3">
        <v>655</v>
      </c>
      <c r="E97" s="3">
        <v>-200</v>
      </c>
      <c r="F97" s="3">
        <f t="shared" si="29"/>
        <v>455</v>
      </c>
      <c r="G97" s="20">
        <f t="shared" si="30"/>
        <v>22</v>
      </c>
      <c r="H97" s="3" t="s">
        <v>38</v>
      </c>
      <c r="L97" s="20">
        <f t="shared" si="31"/>
        <v>1</v>
      </c>
      <c r="M97" s="20" t="s">
        <v>21</v>
      </c>
      <c r="N97" s="20">
        <v>7</v>
      </c>
      <c r="O97" s="20">
        <v>102550</v>
      </c>
      <c r="P97" s="20">
        <f t="shared" si="32"/>
        <v>102557</v>
      </c>
      <c r="Q97" s="20">
        <f t="shared" si="33"/>
        <v>102557</v>
      </c>
      <c r="R97" s="20">
        <v>102541</v>
      </c>
      <c r="S97" s="20">
        <v>103311</v>
      </c>
      <c r="T97" s="19">
        <f t="shared" si="34"/>
        <v>2.2999999999999998</v>
      </c>
      <c r="U97" s="19">
        <f t="shared" si="35"/>
        <v>75.400000000000006</v>
      </c>
      <c r="W97" s="19">
        <f t="shared" si="36"/>
        <v>-2.2999999999999998</v>
      </c>
      <c r="X97" s="19">
        <f t="shared" si="37"/>
        <v>75.400000000000006</v>
      </c>
      <c r="Y97" s="7">
        <f t="shared" si="38"/>
        <v>1</v>
      </c>
      <c r="Z97" s="7">
        <f t="shared" si="39"/>
        <v>0</v>
      </c>
      <c r="AA97" s="7">
        <f t="shared" si="40"/>
        <v>1</v>
      </c>
      <c r="AB97" s="7">
        <f t="shared" si="41"/>
        <v>1</v>
      </c>
      <c r="AC97" s="19">
        <f t="shared" si="42"/>
        <v>0</v>
      </c>
      <c r="AD97" s="7"/>
      <c r="AE97" s="19">
        <f t="shared" si="43"/>
        <v>0</v>
      </c>
      <c r="AF97" s="19">
        <f t="shared" si="44"/>
        <v>20</v>
      </c>
      <c r="AG97" s="19">
        <f t="shared" si="45"/>
        <v>-20</v>
      </c>
      <c r="AH97" s="7">
        <f t="shared" si="46"/>
        <v>1</v>
      </c>
      <c r="AI97" s="19">
        <f t="shared" si="47"/>
        <v>0</v>
      </c>
      <c r="AJ97" s="19">
        <f t="shared" si="48"/>
        <v>0</v>
      </c>
      <c r="AK97" s="19">
        <f t="shared" si="49"/>
        <v>0</v>
      </c>
      <c r="AL97" s="19">
        <f t="shared" si="50"/>
        <v>20</v>
      </c>
      <c r="AM97" s="19">
        <f t="shared" si="51"/>
        <v>340</v>
      </c>
      <c r="AN97" s="20">
        <f t="shared" si="52"/>
        <v>1</v>
      </c>
      <c r="AP97" s="12">
        <f t="shared" si="57"/>
        <v>231</v>
      </c>
      <c r="AQ97" s="12">
        <f t="shared" si="53"/>
        <v>11</v>
      </c>
      <c r="AR97" s="12">
        <f t="shared" si="54"/>
        <v>220</v>
      </c>
      <c r="AS97" s="12">
        <f t="shared" si="55"/>
        <v>7920</v>
      </c>
      <c r="AT97" s="12">
        <f>MAX(AS$4:AS97)</f>
        <v>7920</v>
      </c>
      <c r="AU97" s="8">
        <f t="shared" si="56"/>
        <v>0</v>
      </c>
      <c r="AX97" s="24"/>
    </row>
    <row r="98" spans="1:50" x14ac:dyDescent="0.3">
      <c r="A98" s="1">
        <v>42677</v>
      </c>
      <c r="B98" s="1">
        <v>42677</v>
      </c>
      <c r="C98" s="1" t="s">
        <v>45</v>
      </c>
      <c r="D98" s="3">
        <v>840</v>
      </c>
      <c r="E98" s="3">
        <v>0</v>
      </c>
      <c r="F98" s="3">
        <f t="shared" si="29"/>
        <v>840</v>
      </c>
      <c r="G98" s="20">
        <f t="shared" si="30"/>
        <v>0</v>
      </c>
      <c r="H98" s="3" t="s">
        <v>17</v>
      </c>
      <c r="L98" s="20">
        <f t="shared" si="31"/>
        <v>1</v>
      </c>
      <c r="M98" s="20" t="s">
        <v>21</v>
      </c>
      <c r="N98" s="20">
        <v>7</v>
      </c>
      <c r="O98" s="20">
        <v>110960</v>
      </c>
      <c r="P98" s="20">
        <f t="shared" si="32"/>
        <v>110967</v>
      </c>
      <c r="Q98" s="20">
        <f t="shared" si="33"/>
        <v>110967</v>
      </c>
      <c r="R98" s="20">
        <v>110591</v>
      </c>
      <c r="S98" s="20">
        <v>111397</v>
      </c>
      <c r="T98" s="19">
        <f t="shared" si="34"/>
        <v>38.299999999999997</v>
      </c>
      <c r="U98" s="19">
        <f t="shared" si="35"/>
        <v>43</v>
      </c>
      <c r="W98" s="19">
        <f t="shared" si="36"/>
        <v>-38.299999999999997</v>
      </c>
      <c r="X98" s="19">
        <f t="shared" si="37"/>
        <v>43</v>
      </c>
      <c r="Y98" s="7">
        <f t="shared" si="38"/>
        <v>1</v>
      </c>
      <c r="Z98" s="7">
        <f t="shared" si="39"/>
        <v>0</v>
      </c>
      <c r="AA98" s="7">
        <f t="shared" si="40"/>
        <v>1</v>
      </c>
      <c r="AB98" s="7">
        <f t="shared" si="41"/>
        <v>1</v>
      </c>
      <c r="AC98" s="19">
        <f t="shared" si="42"/>
        <v>-20</v>
      </c>
      <c r="AD98" s="7"/>
      <c r="AE98" s="19">
        <f t="shared" si="43"/>
        <v>-20</v>
      </c>
      <c r="AF98" s="19">
        <f t="shared" si="44"/>
        <v>-20</v>
      </c>
      <c r="AG98" s="19">
        <f t="shared" si="45"/>
        <v>-40</v>
      </c>
      <c r="AH98" s="7">
        <f t="shared" si="46"/>
        <v>0</v>
      </c>
      <c r="AI98" s="19">
        <f t="shared" si="47"/>
        <v>0</v>
      </c>
      <c r="AJ98" s="19">
        <f t="shared" si="48"/>
        <v>0</v>
      </c>
      <c r="AK98" s="19">
        <f t="shared" si="49"/>
        <v>0</v>
      </c>
      <c r="AL98" s="19">
        <f t="shared" si="50"/>
        <v>-20</v>
      </c>
      <c r="AM98" s="19">
        <f t="shared" si="51"/>
        <v>320</v>
      </c>
      <c r="AN98" s="20">
        <f t="shared" si="52"/>
        <v>0</v>
      </c>
      <c r="AP98" s="12">
        <f t="shared" si="57"/>
        <v>231</v>
      </c>
      <c r="AQ98" s="12">
        <f t="shared" si="53"/>
        <v>11</v>
      </c>
      <c r="AR98" s="12">
        <f t="shared" si="54"/>
        <v>-220</v>
      </c>
      <c r="AS98" s="12">
        <f t="shared" si="55"/>
        <v>7700</v>
      </c>
      <c r="AT98" s="12">
        <f>MAX(AS$4:AS98)</f>
        <v>7920</v>
      </c>
      <c r="AU98" s="8">
        <f t="shared" si="56"/>
        <v>-2.7777777777777776E-2</v>
      </c>
      <c r="AW98" s="24"/>
      <c r="AX98" s="24"/>
    </row>
    <row r="99" spans="1:50" x14ac:dyDescent="0.3">
      <c r="A99" s="1">
        <v>42677</v>
      </c>
      <c r="B99" s="1">
        <v>42677</v>
      </c>
      <c r="C99" s="1" t="s">
        <v>45</v>
      </c>
      <c r="D99" s="3">
        <v>1145</v>
      </c>
      <c r="E99" s="3">
        <v>0</v>
      </c>
      <c r="F99" s="3">
        <f t="shared" si="29"/>
        <v>1145</v>
      </c>
      <c r="G99" s="20">
        <f t="shared" si="30"/>
        <v>0</v>
      </c>
      <c r="H99" s="3" t="s">
        <v>17</v>
      </c>
      <c r="I99" s="20">
        <v>1</v>
      </c>
      <c r="J99" s="20">
        <v>12</v>
      </c>
      <c r="L99" s="20">
        <f t="shared" si="31"/>
        <v>1</v>
      </c>
      <c r="M99" s="20" t="s">
        <v>21</v>
      </c>
      <c r="N99" s="20">
        <v>7</v>
      </c>
      <c r="O99" s="20">
        <v>110660</v>
      </c>
      <c r="P99" s="20">
        <f t="shared" si="32"/>
        <v>110667</v>
      </c>
      <c r="Q99" s="20">
        <f t="shared" si="33"/>
        <v>110667</v>
      </c>
      <c r="R99" s="20">
        <v>110591</v>
      </c>
      <c r="S99" s="20">
        <v>111397</v>
      </c>
      <c r="T99" s="19">
        <f t="shared" si="34"/>
        <v>8.3000000000000007</v>
      </c>
      <c r="U99" s="19">
        <f t="shared" si="35"/>
        <v>73</v>
      </c>
      <c r="W99" s="19">
        <f t="shared" si="36"/>
        <v>-8.3000000000000007</v>
      </c>
      <c r="X99" s="19">
        <f t="shared" si="37"/>
        <v>73</v>
      </c>
      <c r="Y99" s="7">
        <f t="shared" si="38"/>
        <v>1</v>
      </c>
      <c r="Z99" s="7">
        <f t="shared" si="39"/>
        <v>0</v>
      </c>
      <c r="AA99" s="7">
        <f t="shared" si="40"/>
        <v>1</v>
      </c>
      <c r="AB99" s="7">
        <f t="shared" si="41"/>
        <v>0</v>
      </c>
      <c r="AC99" s="19">
        <f t="shared" si="42"/>
        <v>0</v>
      </c>
      <c r="AD99" s="7"/>
      <c r="AE99" s="19">
        <f t="shared" si="43"/>
        <v>0</v>
      </c>
      <c r="AF99" s="19">
        <f t="shared" si="44"/>
        <v>20</v>
      </c>
      <c r="AG99" s="19">
        <f t="shared" si="45"/>
        <v>-20</v>
      </c>
      <c r="AH99" s="7">
        <f t="shared" si="46"/>
        <v>1</v>
      </c>
      <c r="AI99" s="19">
        <f t="shared" si="47"/>
        <v>20</v>
      </c>
      <c r="AJ99" s="19">
        <f t="shared" si="48"/>
        <v>0</v>
      </c>
      <c r="AK99" s="19">
        <f t="shared" si="49"/>
        <v>0</v>
      </c>
      <c r="AL99" s="19">
        <f t="shared" si="50"/>
        <v>0</v>
      </c>
      <c r="AM99" s="19">
        <f t="shared" si="51"/>
        <v>320</v>
      </c>
      <c r="AN99" s="20">
        <f t="shared" si="52"/>
        <v>0</v>
      </c>
      <c r="AP99" s="12">
        <f t="shared" si="57"/>
        <v>231</v>
      </c>
      <c r="AQ99" s="12">
        <f t="shared" si="53"/>
        <v>11</v>
      </c>
      <c r="AR99" s="12">
        <f t="shared" si="54"/>
        <v>0</v>
      </c>
      <c r="AS99" s="12">
        <f t="shared" si="55"/>
        <v>7700</v>
      </c>
      <c r="AT99" s="12">
        <f>MAX(AS$4:AS99)</f>
        <v>7920</v>
      </c>
      <c r="AU99" s="8">
        <f t="shared" si="56"/>
        <v>-2.7777777777777776E-2</v>
      </c>
      <c r="AW99" s="24"/>
      <c r="AX99" s="24"/>
    </row>
    <row r="100" spans="1:50" x14ac:dyDescent="0.3">
      <c r="A100" s="1">
        <v>42677</v>
      </c>
      <c r="B100" s="1">
        <v>42677</v>
      </c>
      <c r="C100" s="1" t="s">
        <v>44</v>
      </c>
      <c r="D100" s="3">
        <v>1610</v>
      </c>
      <c r="E100" s="3">
        <v>-200</v>
      </c>
      <c r="F100" s="3">
        <f t="shared" si="29"/>
        <v>1410</v>
      </c>
      <c r="G100" s="20">
        <f t="shared" si="30"/>
        <v>0</v>
      </c>
      <c r="H100" s="3" t="s">
        <v>38</v>
      </c>
      <c r="I100" s="20">
        <v>1</v>
      </c>
      <c r="J100" s="20">
        <v>18</v>
      </c>
      <c r="K100" s="20">
        <v>1</v>
      </c>
      <c r="L100" s="20">
        <f t="shared" si="31"/>
        <v>1</v>
      </c>
      <c r="M100" s="20" t="s">
        <v>20</v>
      </c>
      <c r="N100" s="20">
        <v>7</v>
      </c>
      <c r="O100" s="20">
        <v>103290</v>
      </c>
      <c r="P100" s="20">
        <f t="shared" si="32"/>
        <v>103290</v>
      </c>
      <c r="Q100" s="20">
        <f t="shared" si="33"/>
        <v>103290</v>
      </c>
      <c r="R100" s="20">
        <v>103311</v>
      </c>
      <c r="S100" s="20">
        <v>102823</v>
      </c>
      <c r="T100" s="19">
        <f t="shared" si="34"/>
        <v>2.8</v>
      </c>
      <c r="U100" s="19">
        <f t="shared" si="35"/>
        <v>46</v>
      </c>
      <c r="W100" s="19">
        <f t="shared" si="36"/>
        <v>-2.8</v>
      </c>
      <c r="X100" s="19">
        <f t="shared" si="37"/>
        <v>46</v>
      </c>
      <c r="Y100" s="7">
        <f t="shared" si="38"/>
        <v>0</v>
      </c>
      <c r="Z100" s="7">
        <f t="shared" si="39"/>
        <v>1</v>
      </c>
      <c r="AA100" s="7">
        <f t="shared" si="40"/>
        <v>1</v>
      </c>
      <c r="AB100" s="7">
        <f t="shared" si="41"/>
        <v>0</v>
      </c>
      <c r="AC100" s="19">
        <f t="shared" si="42"/>
        <v>0</v>
      </c>
      <c r="AD100" s="7"/>
      <c r="AE100" s="19">
        <f t="shared" si="43"/>
        <v>0</v>
      </c>
      <c r="AF100" s="19">
        <f t="shared" si="44"/>
        <v>20</v>
      </c>
      <c r="AG100" s="19">
        <f t="shared" si="45"/>
        <v>0</v>
      </c>
      <c r="AH100" s="7">
        <f t="shared" si="46"/>
        <v>1</v>
      </c>
      <c r="AI100" s="19">
        <f t="shared" si="47"/>
        <v>20</v>
      </c>
      <c r="AJ100" s="19">
        <f t="shared" si="48"/>
        <v>20</v>
      </c>
      <c r="AK100" s="19">
        <f t="shared" si="49"/>
        <v>0</v>
      </c>
      <c r="AL100" s="19">
        <f t="shared" si="50"/>
        <v>0</v>
      </c>
      <c r="AM100" s="19">
        <f t="shared" si="51"/>
        <v>320</v>
      </c>
      <c r="AN100" s="20">
        <f t="shared" si="52"/>
        <v>0</v>
      </c>
      <c r="AP100" s="12">
        <f t="shared" si="57"/>
        <v>231</v>
      </c>
      <c r="AQ100" s="12">
        <f t="shared" si="53"/>
        <v>11</v>
      </c>
      <c r="AR100" s="12">
        <f t="shared" si="54"/>
        <v>0</v>
      </c>
      <c r="AS100" s="12">
        <f t="shared" si="55"/>
        <v>7700</v>
      </c>
      <c r="AT100" s="12">
        <f>MAX(AS$4:AS100)</f>
        <v>7920</v>
      </c>
      <c r="AU100" s="8">
        <f t="shared" si="56"/>
        <v>-2.7777777777777776E-2</v>
      </c>
      <c r="AW100" s="24"/>
      <c r="AX100" s="24"/>
    </row>
    <row r="101" spans="1:50" x14ac:dyDescent="0.3">
      <c r="A101" s="1">
        <v>42689</v>
      </c>
      <c r="B101" s="1">
        <v>42690</v>
      </c>
      <c r="C101" s="1" t="s">
        <v>44</v>
      </c>
      <c r="D101" s="3">
        <v>325</v>
      </c>
      <c r="E101" s="3">
        <v>-200</v>
      </c>
      <c r="F101" s="3">
        <f t="shared" si="29"/>
        <v>125</v>
      </c>
      <c r="G101" s="20">
        <f t="shared" si="30"/>
        <v>1</v>
      </c>
      <c r="H101" s="3" t="s">
        <v>43</v>
      </c>
      <c r="L101" s="20">
        <f t="shared" si="31"/>
        <v>1</v>
      </c>
      <c r="M101" s="20" t="s">
        <v>21</v>
      </c>
      <c r="N101" s="20">
        <v>10</v>
      </c>
      <c r="O101" s="20">
        <v>134330</v>
      </c>
      <c r="P101" s="20">
        <f t="shared" si="32"/>
        <v>134340</v>
      </c>
      <c r="Q101" s="20">
        <f t="shared" si="33"/>
        <v>134340</v>
      </c>
      <c r="R101" s="20">
        <v>134296</v>
      </c>
      <c r="S101" s="20">
        <v>135048</v>
      </c>
      <c r="T101" s="19">
        <f t="shared" si="34"/>
        <v>5.4</v>
      </c>
      <c r="U101" s="19">
        <f t="shared" si="35"/>
        <v>70.8</v>
      </c>
      <c r="W101" s="19">
        <f t="shared" si="36"/>
        <v>-5.4</v>
      </c>
      <c r="X101" s="19">
        <f t="shared" si="37"/>
        <v>70.8</v>
      </c>
      <c r="Y101" s="7">
        <f t="shared" si="38"/>
        <v>1</v>
      </c>
      <c r="Z101" s="7">
        <f t="shared" si="39"/>
        <v>0</v>
      </c>
      <c r="AA101" s="7">
        <f t="shared" si="40"/>
        <v>1</v>
      </c>
      <c r="AB101" s="7">
        <f t="shared" si="41"/>
        <v>1</v>
      </c>
      <c r="AC101" s="19">
        <f t="shared" si="42"/>
        <v>0</v>
      </c>
      <c r="AD101" s="7"/>
      <c r="AE101" s="19">
        <f t="shared" si="43"/>
        <v>0</v>
      </c>
      <c r="AF101" s="19">
        <f t="shared" si="44"/>
        <v>20</v>
      </c>
      <c r="AG101" s="19">
        <f t="shared" si="45"/>
        <v>20</v>
      </c>
      <c r="AH101" s="7">
        <f t="shared" si="46"/>
        <v>1</v>
      </c>
      <c r="AI101" s="19">
        <f t="shared" si="47"/>
        <v>0</v>
      </c>
      <c r="AJ101" s="19">
        <f t="shared" si="48"/>
        <v>0</v>
      </c>
      <c r="AK101" s="19">
        <f t="shared" si="49"/>
        <v>0</v>
      </c>
      <c r="AL101" s="19">
        <f t="shared" si="50"/>
        <v>20</v>
      </c>
      <c r="AM101" s="19">
        <f t="shared" si="51"/>
        <v>340</v>
      </c>
      <c r="AN101" s="20">
        <f t="shared" si="52"/>
        <v>1</v>
      </c>
      <c r="AP101" s="12">
        <f t="shared" si="57"/>
        <v>231</v>
      </c>
      <c r="AQ101" s="12">
        <f t="shared" si="53"/>
        <v>11</v>
      </c>
      <c r="AR101" s="12">
        <f t="shared" si="54"/>
        <v>220</v>
      </c>
      <c r="AS101" s="12">
        <f t="shared" si="55"/>
        <v>7920</v>
      </c>
      <c r="AT101" s="12">
        <f>MAX(AS$4:AS101)</f>
        <v>7920</v>
      </c>
      <c r="AU101" s="8">
        <f t="shared" si="56"/>
        <v>0</v>
      </c>
      <c r="AX101" s="24"/>
    </row>
    <row r="102" spans="1:50" x14ac:dyDescent="0.3">
      <c r="A102" s="1">
        <v>42690</v>
      </c>
      <c r="B102" s="1">
        <v>42690</v>
      </c>
      <c r="C102" s="1" t="s">
        <v>44</v>
      </c>
      <c r="D102" s="3">
        <v>1120</v>
      </c>
      <c r="E102" s="3">
        <v>-200</v>
      </c>
      <c r="F102" s="3">
        <f t="shared" si="29"/>
        <v>920</v>
      </c>
      <c r="G102" s="20">
        <f t="shared" si="30"/>
        <v>0</v>
      </c>
      <c r="H102" s="3" t="s">
        <v>43</v>
      </c>
      <c r="I102" s="20">
        <v>1</v>
      </c>
      <c r="J102" s="20">
        <v>15</v>
      </c>
      <c r="L102" s="20">
        <f t="shared" si="31"/>
        <v>1</v>
      </c>
      <c r="M102" s="20" t="s">
        <v>20</v>
      </c>
      <c r="N102" s="20">
        <v>10</v>
      </c>
      <c r="O102" s="20">
        <v>134710</v>
      </c>
      <c r="P102" s="20">
        <f t="shared" si="32"/>
        <v>134710</v>
      </c>
      <c r="Q102" s="20">
        <f t="shared" si="33"/>
        <v>134710</v>
      </c>
      <c r="R102" s="20">
        <v>134978</v>
      </c>
      <c r="S102" s="20">
        <v>134400</v>
      </c>
      <c r="T102" s="19">
        <f t="shared" si="34"/>
        <v>27.8</v>
      </c>
      <c r="U102" s="19">
        <f t="shared" si="35"/>
        <v>30</v>
      </c>
      <c r="W102" s="19">
        <f t="shared" si="36"/>
        <v>-27.8</v>
      </c>
      <c r="X102" s="19">
        <f t="shared" si="37"/>
        <v>30</v>
      </c>
      <c r="Y102" s="7">
        <f t="shared" si="38"/>
        <v>0</v>
      </c>
      <c r="Z102" s="7">
        <f t="shared" si="39"/>
        <v>1</v>
      </c>
      <c r="AA102" s="7">
        <f t="shared" si="40"/>
        <v>1</v>
      </c>
      <c r="AB102" s="7">
        <f t="shared" si="41"/>
        <v>0</v>
      </c>
      <c r="AC102" s="19">
        <f t="shared" si="42"/>
        <v>-20</v>
      </c>
      <c r="AD102" s="7"/>
      <c r="AE102" s="19">
        <f t="shared" si="43"/>
        <v>-20</v>
      </c>
      <c r="AF102" s="19">
        <f t="shared" si="44"/>
        <v>-20</v>
      </c>
      <c r="AG102" s="19">
        <f t="shared" si="45"/>
        <v>0</v>
      </c>
      <c r="AH102" s="7">
        <f t="shared" si="46"/>
        <v>0</v>
      </c>
      <c r="AI102" s="19">
        <f t="shared" si="47"/>
        <v>-20</v>
      </c>
      <c r="AJ102" s="19">
        <f t="shared" si="48"/>
        <v>0</v>
      </c>
      <c r="AK102" s="19">
        <f t="shared" si="49"/>
        <v>0</v>
      </c>
      <c r="AL102" s="19">
        <f t="shared" si="50"/>
        <v>0</v>
      </c>
      <c r="AM102" s="19">
        <f t="shared" si="51"/>
        <v>340</v>
      </c>
      <c r="AN102" s="20">
        <f t="shared" si="52"/>
        <v>0</v>
      </c>
      <c r="AP102" s="12">
        <f t="shared" si="57"/>
        <v>231</v>
      </c>
      <c r="AQ102" s="12">
        <f t="shared" si="53"/>
        <v>11</v>
      </c>
      <c r="AR102" s="12">
        <f t="shared" si="54"/>
        <v>0</v>
      </c>
      <c r="AS102" s="12">
        <f t="shared" si="55"/>
        <v>7920</v>
      </c>
      <c r="AT102" s="12">
        <f>MAX(AS$4:AS102)</f>
        <v>7920</v>
      </c>
      <c r="AU102" s="8">
        <f t="shared" si="56"/>
        <v>0</v>
      </c>
      <c r="AW102" s="24"/>
      <c r="AX102" s="24"/>
    </row>
    <row r="103" spans="1:50" x14ac:dyDescent="0.3">
      <c r="A103" s="1">
        <v>42691</v>
      </c>
      <c r="B103" s="1">
        <v>42691</v>
      </c>
      <c r="C103" s="1" t="s">
        <v>44</v>
      </c>
      <c r="D103" s="3">
        <v>1935</v>
      </c>
      <c r="E103" s="3">
        <v>-200</v>
      </c>
      <c r="F103" s="3">
        <f t="shared" si="29"/>
        <v>1735</v>
      </c>
      <c r="G103" s="20">
        <f t="shared" si="30"/>
        <v>0</v>
      </c>
      <c r="H103" s="3" t="s">
        <v>43</v>
      </c>
      <c r="K103" s="20">
        <v>1</v>
      </c>
      <c r="L103" s="20">
        <f t="shared" si="31"/>
        <v>1</v>
      </c>
      <c r="M103" s="20" t="s">
        <v>20</v>
      </c>
      <c r="N103" s="20">
        <v>10</v>
      </c>
      <c r="O103" s="20">
        <v>134570</v>
      </c>
      <c r="P103" s="20">
        <f t="shared" si="32"/>
        <v>134570</v>
      </c>
      <c r="Q103" s="20">
        <f t="shared" si="33"/>
        <v>134570</v>
      </c>
      <c r="R103" s="20">
        <v>135635</v>
      </c>
      <c r="S103" s="20">
        <v>134343</v>
      </c>
      <c r="T103" s="19">
        <f t="shared" si="34"/>
        <v>107.5</v>
      </c>
      <c r="U103" s="19">
        <f t="shared" si="35"/>
        <v>21.7</v>
      </c>
      <c r="W103" s="19">
        <f t="shared" si="36"/>
        <v>-107.5</v>
      </c>
      <c r="X103" s="19">
        <f t="shared" si="37"/>
        <v>21.7</v>
      </c>
      <c r="Y103" s="7">
        <f t="shared" si="38"/>
        <v>0</v>
      </c>
      <c r="Z103" s="7">
        <f t="shared" si="39"/>
        <v>1</v>
      </c>
      <c r="AA103" s="7">
        <f t="shared" si="40"/>
        <v>1</v>
      </c>
      <c r="AB103" s="7">
        <f t="shared" si="41"/>
        <v>0</v>
      </c>
      <c r="AC103" s="19">
        <f t="shared" si="42"/>
        <v>-20</v>
      </c>
      <c r="AD103" s="7"/>
      <c r="AE103" s="19">
        <f t="shared" si="43"/>
        <v>-20</v>
      </c>
      <c r="AF103" s="19">
        <f t="shared" si="44"/>
        <v>-20</v>
      </c>
      <c r="AG103" s="19">
        <f t="shared" si="45"/>
        <v>-20</v>
      </c>
      <c r="AH103" s="7">
        <f t="shared" si="46"/>
        <v>0</v>
      </c>
      <c r="AI103" s="19">
        <f t="shared" si="47"/>
        <v>0</v>
      </c>
      <c r="AJ103" s="19">
        <f t="shared" si="48"/>
        <v>-20</v>
      </c>
      <c r="AK103" s="19">
        <f t="shared" si="49"/>
        <v>0</v>
      </c>
      <c r="AL103" s="19">
        <f t="shared" si="50"/>
        <v>0</v>
      </c>
      <c r="AM103" s="19">
        <f t="shared" si="51"/>
        <v>340</v>
      </c>
      <c r="AN103" s="20">
        <f t="shared" si="52"/>
        <v>0</v>
      </c>
      <c r="AP103" s="12">
        <f t="shared" si="57"/>
        <v>237.6</v>
      </c>
      <c r="AQ103" s="12">
        <f t="shared" si="53"/>
        <v>11</v>
      </c>
      <c r="AR103" s="12">
        <f t="shared" si="54"/>
        <v>0</v>
      </c>
      <c r="AS103" s="12">
        <f t="shared" si="55"/>
        <v>7920</v>
      </c>
      <c r="AT103" s="12">
        <f>MAX(AS$4:AS103)</f>
        <v>7920</v>
      </c>
      <c r="AU103" s="8">
        <f t="shared" si="56"/>
        <v>0</v>
      </c>
      <c r="AX103" s="24"/>
    </row>
    <row r="104" spans="1:50" x14ac:dyDescent="0.3">
      <c r="A104" s="1">
        <v>42692</v>
      </c>
      <c r="B104" s="1">
        <v>42692</v>
      </c>
      <c r="C104" s="1" t="s">
        <v>45</v>
      </c>
      <c r="D104" s="3">
        <v>1110</v>
      </c>
      <c r="E104" s="3">
        <v>0</v>
      </c>
      <c r="F104" s="3">
        <f t="shared" si="29"/>
        <v>1110</v>
      </c>
      <c r="G104" s="20">
        <f t="shared" si="30"/>
        <v>0</v>
      </c>
      <c r="H104" s="3" t="s">
        <v>17</v>
      </c>
      <c r="L104" s="20">
        <f t="shared" si="31"/>
        <v>1</v>
      </c>
      <c r="M104" s="20" t="s">
        <v>20</v>
      </c>
      <c r="N104" s="20">
        <v>7</v>
      </c>
      <c r="O104" s="20">
        <v>106240</v>
      </c>
      <c r="P104" s="20">
        <f t="shared" si="32"/>
        <v>106240</v>
      </c>
      <c r="Q104" s="20">
        <f t="shared" si="33"/>
        <v>106240</v>
      </c>
      <c r="R104" s="20">
        <v>106423</v>
      </c>
      <c r="S104" s="20">
        <v>106002</v>
      </c>
      <c r="T104" s="19">
        <f t="shared" si="34"/>
        <v>19</v>
      </c>
      <c r="U104" s="19">
        <f t="shared" si="35"/>
        <v>23.1</v>
      </c>
      <c r="W104" s="19">
        <f t="shared" si="36"/>
        <v>-19</v>
      </c>
      <c r="X104" s="19">
        <f t="shared" si="37"/>
        <v>23.1</v>
      </c>
      <c r="Y104" s="7">
        <f t="shared" si="38"/>
        <v>0</v>
      </c>
      <c r="Z104" s="7">
        <f t="shared" si="39"/>
        <v>1</v>
      </c>
      <c r="AA104" s="7">
        <f t="shared" si="40"/>
        <v>1</v>
      </c>
      <c r="AB104" s="7">
        <f t="shared" si="41"/>
        <v>1</v>
      </c>
      <c r="AC104" s="19">
        <f t="shared" si="42"/>
        <v>0</v>
      </c>
      <c r="AD104" s="7"/>
      <c r="AE104" s="19">
        <f t="shared" si="43"/>
        <v>0</v>
      </c>
      <c r="AF104" s="19">
        <f t="shared" si="44"/>
        <v>20</v>
      </c>
      <c r="AG104" s="19">
        <f t="shared" si="45"/>
        <v>0</v>
      </c>
      <c r="AH104" s="7">
        <f t="shared" si="46"/>
        <v>1</v>
      </c>
      <c r="AI104" s="19">
        <f t="shared" si="47"/>
        <v>0</v>
      </c>
      <c r="AJ104" s="19">
        <f t="shared" si="48"/>
        <v>0</v>
      </c>
      <c r="AK104" s="19">
        <f t="shared" si="49"/>
        <v>0</v>
      </c>
      <c r="AL104" s="19">
        <f t="shared" si="50"/>
        <v>20</v>
      </c>
      <c r="AM104" s="19">
        <f t="shared" si="51"/>
        <v>360</v>
      </c>
      <c r="AN104" s="20">
        <f t="shared" si="52"/>
        <v>1</v>
      </c>
      <c r="AP104" s="12">
        <f t="shared" si="57"/>
        <v>237.6</v>
      </c>
      <c r="AQ104" s="12">
        <f t="shared" si="53"/>
        <v>11</v>
      </c>
      <c r="AR104" s="12">
        <f t="shared" si="54"/>
        <v>220</v>
      </c>
      <c r="AS104" s="12">
        <f t="shared" si="55"/>
        <v>8140</v>
      </c>
      <c r="AT104" s="12">
        <f>MAX(AS$4:AS104)</f>
        <v>8140</v>
      </c>
      <c r="AU104" s="8">
        <f t="shared" si="56"/>
        <v>0</v>
      </c>
      <c r="AW104" s="24"/>
      <c r="AX104" s="24"/>
    </row>
    <row r="105" spans="1:50" x14ac:dyDescent="0.3">
      <c r="A105" s="1">
        <v>42692</v>
      </c>
      <c r="B105" s="1">
        <v>42692</v>
      </c>
      <c r="C105" s="1" t="s">
        <v>44</v>
      </c>
      <c r="D105" s="3">
        <v>1345</v>
      </c>
      <c r="E105" s="3">
        <v>-200</v>
      </c>
      <c r="F105" s="3">
        <f t="shared" si="29"/>
        <v>1145</v>
      </c>
      <c r="G105" s="20">
        <f t="shared" si="30"/>
        <v>0</v>
      </c>
      <c r="H105" s="3" t="s">
        <v>43</v>
      </c>
      <c r="L105" s="20">
        <f t="shared" si="31"/>
        <v>1</v>
      </c>
      <c r="M105" s="20" t="s">
        <v>21</v>
      </c>
      <c r="N105" s="20">
        <v>10</v>
      </c>
      <c r="O105" s="20">
        <v>134970</v>
      </c>
      <c r="P105" s="20">
        <f t="shared" si="32"/>
        <v>134980</v>
      </c>
      <c r="Q105" s="20">
        <f t="shared" si="33"/>
        <v>134980</v>
      </c>
      <c r="R105" s="20">
        <v>134928</v>
      </c>
      <c r="S105" s="20">
        <v>135216</v>
      </c>
      <c r="T105" s="19">
        <f t="shared" si="34"/>
        <v>6.2</v>
      </c>
      <c r="U105" s="19">
        <f t="shared" si="35"/>
        <v>23.6</v>
      </c>
      <c r="W105" s="19">
        <f t="shared" si="36"/>
        <v>-6.2</v>
      </c>
      <c r="X105" s="19">
        <f t="shared" si="37"/>
        <v>23.6</v>
      </c>
      <c r="Y105" s="7">
        <f t="shared" si="38"/>
        <v>1</v>
      </c>
      <c r="Z105" s="7">
        <f t="shared" si="39"/>
        <v>0</v>
      </c>
      <c r="AA105" s="7">
        <f t="shared" si="40"/>
        <v>1</v>
      </c>
      <c r="AB105" s="7">
        <f t="shared" si="41"/>
        <v>1</v>
      </c>
      <c r="AC105" s="19">
        <f t="shared" si="42"/>
        <v>0</v>
      </c>
      <c r="AD105" s="7"/>
      <c r="AE105" s="19">
        <f t="shared" si="43"/>
        <v>0</v>
      </c>
      <c r="AF105" s="19">
        <f t="shared" si="44"/>
        <v>20</v>
      </c>
      <c r="AG105" s="19">
        <f t="shared" si="45"/>
        <v>20</v>
      </c>
      <c r="AH105" s="7">
        <f t="shared" si="46"/>
        <v>1</v>
      </c>
      <c r="AI105" s="19">
        <f t="shared" si="47"/>
        <v>0</v>
      </c>
      <c r="AJ105" s="19">
        <f t="shared" si="48"/>
        <v>0</v>
      </c>
      <c r="AK105" s="19">
        <f t="shared" si="49"/>
        <v>0</v>
      </c>
      <c r="AL105" s="19">
        <f t="shared" si="50"/>
        <v>20</v>
      </c>
      <c r="AM105" s="19">
        <f t="shared" si="51"/>
        <v>380</v>
      </c>
      <c r="AN105" s="20">
        <f t="shared" si="52"/>
        <v>1</v>
      </c>
      <c r="AP105" s="12">
        <f t="shared" si="57"/>
        <v>237.6</v>
      </c>
      <c r="AQ105" s="12">
        <f t="shared" si="53"/>
        <v>11</v>
      </c>
      <c r="AR105" s="12">
        <f t="shared" si="54"/>
        <v>220</v>
      </c>
      <c r="AS105" s="12">
        <f t="shared" si="55"/>
        <v>8360</v>
      </c>
      <c r="AT105" s="12">
        <f>MAX(AS$4:AS105)</f>
        <v>8360</v>
      </c>
      <c r="AU105" s="8">
        <f t="shared" si="56"/>
        <v>0</v>
      </c>
      <c r="AW105" s="24"/>
      <c r="AX105" s="24"/>
    </row>
    <row r="106" spans="1:50" x14ac:dyDescent="0.3">
      <c r="A106" s="1">
        <v>42692</v>
      </c>
      <c r="B106" s="1">
        <v>42692</v>
      </c>
      <c r="C106" s="1" t="s">
        <v>44</v>
      </c>
      <c r="D106" s="3">
        <v>1350</v>
      </c>
      <c r="E106" s="3">
        <v>-200</v>
      </c>
      <c r="F106" s="3">
        <f t="shared" si="29"/>
        <v>1150</v>
      </c>
      <c r="G106" s="20">
        <f t="shared" si="30"/>
        <v>0</v>
      </c>
      <c r="H106" s="3" t="s">
        <v>38</v>
      </c>
      <c r="L106" s="20">
        <f t="shared" si="31"/>
        <v>1</v>
      </c>
      <c r="M106" s="20" t="s">
        <v>21</v>
      </c>
      <c r="N106" s="20">
        <v>7</v>
      </c>
      <c r="O106" s="20">
        <v>110170</v>
      </c>
      <c r="P106" s="20">
        <f t="shared" si="32"/>
        <v>110177</v>
      </c>
      <c r="Q106" s="20">
        <f t="shared" si="33"/>
        <v>110177</v>
      </c>
      <c r="R106" s="20">
        <v>109793</v>
      </c>
      <c r="S106" s="20">
        <v>110838</v>
      </c>
      <c r="T106" s="19">
        <f t="shared" si="34"/>
        <v>39.1</v>
      </c>
      <c r="U106" s="19">
        <f t="shared" si="35"/>
        <v>66.099999999999994</v>
      </c>
      <c r="W106" s="19">
        <f t="shared" si="36"/>
        <v>-39.1</v>
      </c>
      <c r="X106" s="19">
        <f t="shared" si="37"/>
        <v>66.099999999999994</v>
      </c>
      <c r="Y106" s="7">
        <f t="shared" si="38"/>
        <v>1</v>
      </c>
      <c r="Z106" s="7">
        <f t="shared" si="39"/>
        <v>0</v>
      </c>
      <c r="AA106" s="7">
        <f t="shared" si="40"/>
        <v>1</v>
      </c>
      <c r="AB106" s="7">
        <f t="shared" si="41"/>
        <v>1</v>
      </c>
      <c r="AC106" s="19">
        <f t="shared" si="42"/>
        <v>-20</v>
      </c>
      <c r="AD106" s="7"/>
      <c r="AE106" s="19">
        <f t="shared" si="43"/>
        <v>-20</v>
      </c>
      <c r="AF106" s="19">
        <f t="shared" si="44"/>
        <v>-20</v>
      </c>
      <c r="AG106" s="19">
        <f t="shared" si="45"/>
        <v>0</v>
      </c>
      <c r="AH106" s="7">
        <f t="shared" si="46"/>
        <v>0</v>
      </c>
      <c r="AI106" s="19">
        <f t="shared" si="47"/>
        <v>0</v>
      </c>
      <c r="AJ106" s="19">
        <f t="shared" si="48"/>
        <v>0</v>
      </c>
      <c r="AK106" s="19">
        <f t="shared" si="49"/>
        <v>0</v>
      </c>
      <c r="AL106" s="19">
        <f t="shared" si="50"/>
        <v>-20</v>
      </c>
      <c r="AM106" s="19">
        <f t="shared" si="51"/>
        <v>360</v>
      </c>
      <c r="AN106" s="20">
        <f t="shared" si="52"/>
        <v>0</v>
      </c>
      <c r="AP106" s="12">
        <f t="shared" si="57"/>
        <v>237.6</v>
      </c>
      <c r="AQ106" s="12">
        <f t="shared" si="53"/>
        <v>11</v>
      </c>
      <c r="AR106" s="12">
        <f t="shared" si="54"/>
        <v>-220</v>
      </c>
      <c r="AS106" s="12">
        <f t="shared" si="55"/>
        <v>8140</v>
      </c>
      <c r="AT106" s="12">
        <f>MAX(AS$4:AS106)</f>
        <v>8360</v>
      </c>
      <c r="AU106" s="8">
        <f t="shared" si="56"/>
        <v>-2.6315789473684209E-2</v>
      </c>
      <c r="AW106" s="24"/>
      <c r="AX106" s="24"/>
    </row>
    <row r="107" spans="1:50" x14ac:dyDescent="0.3">
      <c r="A107" s="1">
        <v>42691</v>
      </c>
      <c r="B107" s="1">
        <v>42692</v>
      </c>
      <c r="C107" s="1" t="s">
        <v>44</v>
      </c>
      <c r="D107" s="3">
        <v>2555</v>
      </c>
      <c r="E107" s="3">
        <v>-200</v>
      </c>
      <c r="F107" s="3">
        <f t="shared" si="29"/>
        <v>2355</v>
      </c>
      <c r="G107" s="20">
        <f t="shared" si="30"/>
        <v>1</v>
      </c>
      <c r="H107" s="3" t="s">
        <v>43</v>
      </c>
      <c r="L107" s="20">
        <f t="shared" si="31"/>
        <v>1</v>
      </c>
      <c r="M107" s="20" t="s">
        <v>20</v>
      </c>
      <c r="N107" s="20">
        <v>10</v>
      </c>
      <c r="O107" s="20">
        <v>135340</v>
      </c>
      <c r="P107" s="20">
        <f t="shared" si="32"/>
        <v>135340</v>
      </c>
      <c r="Q107" s="20">
        <f t="shared" si="33"/>
        <v>135340</v>
      </c>
      <c r="R107" s="20">
        <v>135635</v>
      </c>
      <c r="S107" s="20">
        <v>134928</v>
      </c>
      <c r="T107" s="19">
        <f t="shared" si="34"/>
        <v>30.5</v>
      </c>
      <c r="U107" s="19">
        <f t="shared" si="35"/>
        <v>40.200000000000003</v>
      </c>
      <c r="W107" s="19">
        <f t="shared" si="36"/>
        <v>-30.5</v>
      </c>
      <c r="X107" s="19">
        <f t="shared" si="37"/>
        <v>40.200000000000003</v>
      </c>
      <c r="Y107" s="7">
        <f t="shared" si="38"/>
        <v>0</v>
      </c>
      <c r="Z107" s="7">
        <f t="shared" si="39"/>
        <v>1</v>
      </c>
      <c r="AA107" s="7">
        <f t="shared" si="40"/>
        <v>1</v>
      </c>
      <c r="AB107" s="7">
        <f t="shared" si="41"/>
        <v>1</v>
      </c>
      <c r="AC107" s="19">
        <f t="shared" si="42"/>
        <v>-20</v>
      </c>
      <c r="AD107" s="7"/>
      <c r="AE107" s="19">
        <f t="shared" si="43"/>
        <v>-20</v>
      </c>
      <c r="AF107" s="19">
        <f t="shared" si="44"/>
        <v>-20</v>
      </c>
      <c r="AG107" s="19">
        <f t="shared" si="45"/>
        <v>-20</v>
      </c>
      <c r="AH107" s="7">
        <f t="shared" si="46"/>
        <v>0</v>
      </c>
      <c r="AI107" s="19">
        <f t="shared" si="47"/>
        <v>0</v>
      </c>
      <c r="AJ107" s="19">
        <f t="shared" si="48"/>
        <v>0</v>
      </c>
      <c r="AK107" s="19">
        <f t="shared" si="49"/>
        <v>0</v>
      </c>
      <c r="AL107" s="19">
        <f t="shared" si="50"/>
        <v>-20</v>
      </c>
      <c r="AM107" s="19">
        <f t="shared" si="51"/>
        <v>340</v>
      </c>
      <c r="AN107" s="20">
        <f t="shared" si="52"/>
        <v>0</v>
      </c>
      <c r="AP107" s="12">
        <f t="shared" si="57"/>
        <v>237.6</v>
      </c>
      <c r="AQ107" s="12">
        <f t="shared" si="53"/>
        <v>11</v>
      </c>
      <c r="AR107" s="12">
        <f t="shared" si="54"/>
        <v>-220</v>
      </c>
      <c r="AS107" s="12">
        <f t="shared" si="55"/>
        <v>7920</v>
      </c>
      <c r="AT107" s="12">
        <f>MAX(AS$4:AS107)</f>
        <v>8360</v>
      </c>
      <c r="AU107" s="8">
        <f t="shared" si="56"/>
        <v>-5.2631578947368418E-2</v>
      </c>
      <c r="AX107" s="24"/>
    </row>
    <row r="108" spans="1:50" x14ac:dyDescent="0.3">
      <c r="A108" s="1">
        <v>42695</v>
      </c>
      <c r="B108" s="1">
        <v>42695</v>
      </c>
      <c r="C108" s="1" t="s">
        <v>44</v>
      </c>
      <c r="D108" s="3">
        <v>1540</v>
      </c>
      <c r="E108" s="3">
        <v>-200</v>
      </c>
      <c r="F108" s="3">
        <f t="shared" si="29"/>
        <v>1340</v>
      </c>
      <c r="G108" s="20">
        <f t="shared" si="30"/>
        <v>0</v>
      </c>
      <c r="H108" s="3" t="s">
        <v>43</v>
      </c>
      <c r="I108" s="20">
        <v>1</v>
      </c>
      <c r="J108" s="20">
        <v>44</v>
      </c>
      <c r="L108" s="20">
        <f t="shared" si="31"/>
        <v>1</v>
      </c>
      <c r="M108" s="20" t="s">
        <v>21</v>
      </c>
      <c r="N108" s="20">
        <v>10</v>
      </c>
      <c r="O108" s="20">
        <v>134300</v>
      </c>
      <c r="P108" s="20">
        <f t="shared" si="32"/>
        <v>134310</v>
      </c>
      <c r="Q108" s="20">
        <f t="shared" si="33"/>
        <v>134310</v>
      </c>
      <c r="R108" s="20">
        <v>133855</v>
      </c>
      <c r="S108" s="20">
        <v>134486</v>
      </c>
      <c r="T108" s="19">
        <f t="shared" si="34"/>
        <v>46.5</v>
      </c>
      <c r="U108" s="19">
        <f t="shared" si="35"/>
        <v>17.600000000000001</v>
      </c>
      <c r="W108" s="19">
        <f t="shared" si="36"/>
        <v>-46.5</v>
      </c>
      <c r="X108" s="19">
        <f t="shared" si="37"/>
        <v>17.600000000000001</v>
      </c>
      <c r="Y108" s="7">
        <f t="shared" si="38"/>
        <v>1</v>
      </c>
      <c r="Z108" s="7">
        <f t="shared" si="39"/>
        <v>0</v>
      </c>
      <c r="AA108" s="7">
        <f t="shared" si="40"/>
        <v>1</v>
      </c>
      <c r="AB108" s="7">
        <f t="shared" si="41"/>
        <v>0</v>
      </c>
      <c r="AC108" s="19">
        <f t="shared" si="42"/>
        <v>-20</v>
      </c>
      <c r="AD108" s="7"/>
      <c r="AE108" s="19">
        <f t="shared" si="43"/>
        <v>-20</v>
      </c>
      <c r="AF108" s="19">
        <f t="shared" si="44"/>
        <v>-20</v>
      </c>
      <c r="AG108" s="19">
        <f t="shared" si="45"/>
        <v>-40</v>
      </c>
      <c r="AH108" s="7">
        <f t="shared" si="46"/>
        <v>0</v>
      </c>
      <c r="AI108" s="19">
        <f t="shared" si="47"/>
        <v>-20</v>
      </c>
      <c r="AJ108" s="19">
        <f t="shared" si="48"/>
        <v>0</v>
      </c>
      <c r="AK108" s="19">
        <f t="shared" si="49"/>
        <v>0</v>
      </c>
      <c r="AL108" s="19">
        <f t="shared" si="50"/>
        <v>0</v>
      </c>
      <c r="AM108" s="19">
        <f t="shared" si="51"/>
        <v>340</v>
      </c>
      <c r="AN108" s="20">
        <f t="shared" si="52"/>
        <v>0</v>
      </c>
      <c r="AP108" s="12">
        <f t="shared" si="57"/>
        <v>237.6</v>
      </c>
      <c r="AQ108" s="12">
        <f t="shared" si="53"/>
        <v>11</v>
      </c>
      <c r="AR108" s="12">
        <f t="shared" si="54"/>
        <v>0</v>
      </c>
      <c r="AS108" s="12">
        <f t="shared" si="55"/>
        <v>7920</v>
      </c>
      <c r="AT108" s="12">
        <f>MAX(AS$4:AS108)</f>
        <v>8360</v>
      </c>
      <c r="AU108" s="8">
        <f t="shared" si="56"/>
        <v>-5.2631578947368418E-2</v>
      </c>
      <c r="AW108" s="24"/>
      <c r="AX108" s="24"/>
    </row>
    <row r="109" spans="1:50" x14ac:dyDescent="0.3">
      <c r="A109" s="1">
        <v>42695</v>
      </c>
      <c r="B109" s="1">
        <v>42695</v>
      </c>
      <c r="C109" s="1" t="s">
        <v>44</v>
      </c>
      <c r="D109" s="3">
        <v>1540</v>
      </c>
      <c r="E109" s="3">
        <v>-200</v>
      </c>
      <c r="F109" s="3">
        <f t="shared" si="29"/>
        <v>1340</v>
      </c>
      <c r="G109" s="20">
        <f t="shared" si="30"/>
        <v>0</v>
      </c>
      <c r="H109" s="3" t="s">
        <v>37</v>
      </c>
      <c r="I109" s="20">
        <v>1</v>
      </c>
      <c r="J109" s="20">
        <v>13</v>
      </c>
      <c r="L109" s="20">
        <f t="shared" si="31"/>
        <v>1</v>
      </c>
      <c r="M109" s="20" t="s">
        <v>20</v>
      </c>
      <c r="N109" s="20">
        <v>8</v>
      </c>
      <c r="O109" s="20">
        <v>73800</v>
      </c>
      <c r="P109" s="20">
        <f t="shared" si="32"/>
        <v>73800</v>
      </c>
      <c r="Q109" s="20">
        <f t="shared" si="33"/>
        <v>73800</v>
      </c>
      <c r="R109" s="20">
        <v>73811</v>
      </c>
      <c r="S109" s="20">
        <v>73529</v>
      </c>
      <c r="T109" s="19">
        <f t="shared" si="34"/>
        <v>1.9</v>
      </c>
      <c r="U109" s="19">
        <f t="shared" si="35"/>
        <v>26.3</v>
      </c>
      <c r="W109" s="19">
        <f t="shared" si="36"/>
        <v>-1.9</v>
      </c>
      <c r="X109" s="19">
        <f t="shared" si="37"/>
        <v>26.3</v>
      </c>
      <c r="Y109" s="7">
        <f t="shared" si="38"/>
        <v>0</v>
      </c>
      <c r="Z109" s="7">
        <f t="shared" si="39"/>
        <v>1</v>
      </c>
      <c r="AA109" s="7">
        <f t="shared" si="40"/>
        <v>1</v>
      </c>
      <c r="AB109" s="7">
        <f t="shared" si="41"/>
        <v>0</v>
      </c>
      <c r="AC109" s="19">
        <f t="shared" si="42"/>
        <v>0</v>
      </c>
      <c r="AD109" s="7"/>
      <c r="AE109" s="19">
        <f t="shared" si="43"/>
        <v>0</v>
      </c>
      <c r="AF109" s="19">
        <f t="shared" si="44"/>
        <v>20</v>
      </c>
      <c r="AG109" s="19">
        <f t="shared" si="45"/>
        <v>-20</v>
      </c>
      <c r="AH109" s="7">
        <f t="shared" si="46"/>
        <v>1</v>
      </c>
      <c r="AI109" s="19">
        <f t="shared" si="47"/>
        <v>20</v>
      </c>
      <c r="AJ109" s="19">
        <f t="shared" si="48"/>
        <v>0</v>
      </c>
      <c r="AK109" s="19">
        <f t="shared" si="49"/>
        <v>0</v>
      </c>
      <c r="AL109" s="19">
        <f t="shared" si="50"/>
        <v>0</v>
      </c>
      <c r="AM109" s="19">
        <f t="shared" si="51"/>
        <v>340</v>
      </c>
      <c r="AN109" s="20">
        <f t="shared" si="52"/>
        <v>0</v>
      </c>
      <c r="AP109" s="12">
        <f t="shared" si="57"/>
        <v>237.6</v>
      </c>
      <c r="AQ109" s="12">
        <f t="shared" si="53"/>
        <v>11</v>
      </c>
      <c r="AR109" s="12">
        <f t="shared" si="54"/>
        <v>0</v>
      </c>
      <c r="AS109" s="12">
        <f t="shared" si="55"/>
        <v>7920</v>
      </c>
      <c r="AT109" s="12">
        <f>MAX(AS$4:AS109)</f>
        <v>8360</v>
      </c>
      <c r="AU109" s="8">
        <f t="shared" si="56"/>
        <v>-5.2631578947368418E-2</v>
      </c>
      <c r="AW109" s="24"/>
      <c r="AX109" s="24"/>
    </row>
    <row r="110" spans="1:50" x14ac:dyDescent="0.3">
      <c r="A110" s="1">
        <v>42696</v>
      </c>
      <c r="B110" s="1">
        <v>42696</v>
      </c>
      <c r="C110" s="1" t="s">
        <v>44</v>
      </c>
      <c r="D110" s="3">
        <v>1145</v>
      </c>
      <c r="E110" s="3">
        <v>-200</v>
      </c>
      <c r="F110" s="3">
        <f t="shared" si="29"/>
        <v>945</v>
      </c>
      <c r="G110" s="20">
        <f t="shared" si="30"/>
        <v>0</v>
      </c>
      <c r="H110" s="3" t="s">
        <v>37</v>
      </c>
      <c r="L110" s="20">
        <f t="shared" si="31"/>
        <v>1</v>
      </c>
      <c r="M110" s="20" t="s">
        <v>20</v>
      </c>
      <c r="N110" s="20">
        <v>8</v>
      </c>
      <c r="O110" s="20">
        <v>74110</v>
      </c>
      <c r="P110" s="20">
        <f t="shared" si="32"/>
        <v>74110</v>
      </c>
      <c r="Q110" s="20">
        <f t="shared" si="33"/>
        <v>74110</v>
      </c>
      <c r="R110" s="20">
        <v>74126</v>
      </c>
      <c r="S110" s="20">
        <v>73737</v>
      </c>
      <c r="T110" s="19">
        <f t="shared" si="34"/>
        <v>2.4</v>
      </c>
      <c r="U110" s="19">
        <f t="shared" si="35"/>
        <v>36.5</v>
      </c>
      <c r="W110" s="19">
        <f t="shared" si="36"/>
        <v>-2.4</v>
      </c>
      <c r="X110" s="19">
        <f t="shared" si="37"/>
        <v>36.5</v>
      </c>
      <c r="Y110" s="7">
        <f t="shared" si="38"/>
        <v>0</v>
      </c>
      <c r="Z110" s="7">
        <f t="shared" si="39"/>
        <v>1</v>
      </c>
      <c r="AA110" s="7">
        <f t="shared" si="40"/>
        <v>1</v>
      </c>
      <c r="AB110" s="7">
        <f t="shared" si="41"/>
        <v>1</v>
      </c>
      <c r="AC110" s="19">
        <f t="shared" si="42"/>
        <v>0</v>
      </c>
      <c r="AD110" s="7"/>
      <c r="AE110" s="19">
        <f t="shared" si="43"/>
        <v>0</v>
      </c>
      <c r="AF110" s="19">
        <f t="shared" si="44"/>
        <v>20</v>
      </c>
      <c r="AG110" s="19">
        <f t="shared" si="45"/>
        <v>0</v>
      </c>
      <c r="AH110" s="7">
        <f t="shared" si="46"/>
        <v>1</v>
      </c>
      <c r="AI110" s="19">
        <f t="shared" si="47"/>
        <v>0</v>
      </c>
      <c r="AJ110" s="19">
        <f t="shared" si="48"/>
        <v>0</v>
      </c>
      <c r="AK110" s="19">
        <f t="shared" si="49"/>
        <v>0</v>
      </c>
      <c r="AL110" s="19">
        <f t="shared" si="50"/>
        <v>20</v>
      </c>
      <c r="AM110" s="19">
        <f t="shared" si="51"/>
        <v>360</v>
      </c>
      <c r="AN110" s="20">
        <f t="shared" si="52"/>
        <v>1</v>
      </c>
      <c r="AP110" s="12">
        <f t="shared" si="57"/>
        <v>237.6</v>
      </c>
      <c r="AQ110" s="12">
        <f t="shared" si="53"/>
        <v>11</v>
      </c>
      <c r="AR110" s="12">
        <f t="shared" si="54"/>
        <v>220</v>
      </c>
      <c r="AS110" s="12">
        <f t="shared" si="55"/>
        <v>8140</v>
      </c>
      <c r="AT110" s="12">
        <f>MAX(AS$4:AS110)</f>
        <v>8360</v>
      </c>
      <c r="AU110" s="8">
        <f t="shared" si="56"/>
        <v>-2.6315789473684209E-2</v>
      </c>
      <c r="AW110" s="24"/>
      <c r="AX110" s="24"/>
    </row>
    <row r="111" spans="1:50" x14ac:dyDescent="0.3">
      <c r="A111" s="1">
        <v>42697</v>
      </c>
      <c r="B111" s="1">
        <v>42697</v>
      </c>
      <c r="C111" s="1" t="s">
        <v>44</v>
      </c>
      <c r="D111" s="3">
        <v>1600</v>
      </c>
      <c r="E111" s="3">
        <v>-200</v>
      </c>
      <c r="F111" s="3">
        <f t="shared" si="29"/>
        <v>1400</v>
      </c>
      <c r="G111" s="20">
        <f t="shared" si="30"/>
        <v>0</v>
      </c>
      <c r="H111" s="3" t="s">
        <v>37</v>
      </c>
      <c r="L111" s="20">
        <f t="shared" si="31"/>
        <v>1</v>
      </c>
      <c r="M111" s="20" t="s">
        <v>21</v>
      </c>
      <c r="N111" s="20">
        <v>8</v>
      </c>
      <c r="O111" s="20">
        <v>73820</v>
      </c>
      <c r="P111" s="20">
        <f t="shared" si="32"/>
        <v>73828</v>
      </c>
      <c r="Q111" s="20">
        <f t="shared" si="33"/>
        <v>73828</v>
      </c>
      <c r="R111" s="20">
        <v>73718</v>
      </c>
      <c r="S111" s="20">
        <v>74003</v>
      </c>
      <c r="T111" s="19">
        <f t="shared" si="34"/>
        <v>11.8</v>
      </c>
      <c r="U111" s="19">
        <f t="shared" si="35"/>
        <v>17.5</v>
      </c>
      <c r="W111" s="19">
        <f t="shared" si="36"/>
        <v>-11.8</v>
      </c>
      <c r="X111" s="19">
        <f t="shared" si="37"/>
        <v>17.5</v>
      </c>
      <c r="Y111" s="7">
        <f t="shared" si="38"/>
        <v>1</v>
      </c>
      <c r="Z111" s="7">
        <f t="shared" si="39"/>
        <v>0</v>
      </c>
      <c r="AA111" s="7">
        <f t="shared" si="40"/>
        <v>1</v>
      </c>
      <c r="AB111" s="7">
        <f t="shared" si="41"/>
        <v>1</v>
      </c>
      <c r="AC111" s="19">
        <f t="shared" si="42"/>
        <v>0</v>
      </c>
      <c r="AD111" s="7"/>
      <c r="AE111" s="19">
        <f t="shared" si="43"/>
        <v>-20</v>
      </c>
      <c r="AF111" s="19">
        <f t="shared" si="44"/>
        <v>-20</v>
      </c>
      <c r="AG111" s="19">
        <f t="shared" si="45"/>
        <v>-20</v>
      </c>
      <c r="AH111" s="7">
        <f t="shared" si="46"/>
        <v>0</v>
      </c>
      <c r="AI111" s="19">
        <f t="shared" si="47"/>
        <v>0</v>
      </c>
      <c r="AJ111" s="19">
        <f t="shared" si="48"/>
        <v>0</v>
      </c>
      <c r="AK111" s="19">
        <f t="shared" si="49"/>
        <v>0</v>
      </c>
      <c r="AL111" s="19">
        <f t="shared" si="50"/>
        <v>-20</v>
      </c>
      <c r="AM111" s="19">
        <f t="shared" si="51"/>
        <v>340</v>
      </c>
      <c r="AN111" s="20">
        <f t="shared" si="52"/>
        <v>0</v>
      </c>
      <c r="AP111" s="12">
        <f t="shared" si="57"/>
        <v>244.2</v>
      </c>
      <c r="AQ111" s="12">
        <f t="shared" si="53"/>
        <v>12</v>
      </c>
      <c r="AR111" s="12">
        <f t="shared" si="54"/>
        <v>-240</v>
      </c>
      <c r="AS111" s="12">
        <f t="shared" si="55"/>
        <v>7900</v>
      </c>
      <c r="AT111" s="12">
        <f>MAX(AS$4:AS111)</f>
        <v>8360</v>
      </c>
      <c r="AU111" s="8">
        <f t="shared" si="56"/>
        <v>-5.5023923444976079E-2</v>
      </c>
      <c r="AW111" s="24"/>
      <c r="AX111" s="24"/>
    </row>
    <row r="112" spans="1:50" x14ac:dyDescent="0.3">
      <c r="A112" s="1">
        <v>42697</v>
      </c>
      <c r="B112" s="1">
        <v>42697</v>
      </c>
      <c r="C112" s="1" t="s">
        <v>44</v>
      </c>
      <c r="D112" s="3">
        <v>1610</v>
      </c>
      <c r="E112" s="3">
        <v>-200</v>
      </c>
      <c r="F112" s="3">
        <f t="shared" si="29"/>
        <v>1410</v>
      </c>
      <c r="G112" s="20">
        <f t="shared" si="30"/>
        <v>0</v>
      </c>
      <c r="H112" s="3" t="s">
        <v>43</v>
      </c>
      <c r="L112" s="20">
        <f t="shared" si="31"/>
        <v>1</v>
      </c>
      <c r="M112" s="20" t="s">
        <v>20</v>
      </c>
      <c r="N112" s="20">
        <v>10</v>
      </c>
      <c r="O112" s="20">
        <v>135060</v>
      </c>
      <c r="P112" s="20">
        <f t="shared" si="32"/>
        <v>135060</v>
      </c>
      <c r="Q112" s="20">
        <f t="shared" si="33"/>
        <v>135060</v>
      </c>
      <c r="R112" s="20">
        <v>135158</v>
      </c>
      <c r="S112" s="20">
        <v>134720</v>
      </c>
      <c r="T112" s="19">
        <f t="shared" si="34"/>
        <v>10.8</v>
      </c>
      <c r="U112" s="19">
        <f t="shared" si="35"/>
        <v>33</v>
      </c>
      <c r="W112" s="19">
        <f t="shared" si="36"/>
        <v>-10.8</v>
      </c>
      <c r="X112" s="19">
        <f t="shared" si="37"/>
        <v>33</v>
      </c>
      <c r="Y112" s="7">
        <f t="shared" si="38"/>
        <v>0</v>
      </c>
      <c r="Z112" s="7">
        <f t="shared" si="39"/>
        <v>1</v>
      </c>
      <c r="AA112" s="7">
        <f t="shared" si="40"/>
        <v>1</v>
      </c>
      <c r="AB112" s="7">
        <f t="shared" si="41"/>
        <v>1</v>
      </c>
      <c r="AC112" s="19">
        <f t="shared" si="42"/>
        <v>0</v>
      </c>
      <c r="AD112" s="7"/>
      <c r="AE112" s="19">
        <f t="shared" si="43"/>
        <v>0</v>
      </c>
      <c r="AF112" s="19">
        <f t="shared" si="44"/>
        <v>20</v>
      </c>
      <c r="AG112" s="19">
        <f t="shared" si="45"/>
        <v>0</v>
      </c>
      <c r="AH112" s="7">
        <f t="shared" si="46"/>
        <v>1</v>
      </c>
      <c r="AI112" s="19">
        <f t="shared" si="47"/>
        <v>0</v>
      </c>
      <c r="AJ112" s="19">
        <f t="shared" si="48"/>
        <v>0</v>
      </c>
      <c r="AK112" s="19">
        <f t="shared" si="49"/>
        <v>0</v>
      </c>
      <c r="AL112" s="19">
        <f t="shared" si="50"/>
        <v>20</v>
      </c>
      <c r="AM112" s="19">
        <f t="shared" si="51"/>
        <v>360</v>
      </c>
      <c r="AN112" s="20">
        <f t="shared" si="52"/>
        <v>1</v>
      </c>
      <c r="AP112" s="12">
        <f t="shared" si="57"/>
        <v>244.2</v>
      </c>
      <c r="AQ112" s="12">
        <f t="shared" si="53"/>
        <v>12</v>
      </c>
      <c r="AR112" s="12">
        <f t="shared" si="54"/>
        <v>240</v>
      </c>
      <c r="AS112" s="12">
        <f t="shared" si="55"/>
        <v>8140</v>
      </c>
      <c r="AT112" s="12">
        <f>MAX(AS$4:AS112)</f>
        <v>8360</v>
      </c>
      <c r="AU112" s="8">
        <f t="shared" si="56"/>
        <v>-2.6315789473684209E-2</v>
      </c>
      <c r="AW112" s="24"/>
      <c r="AX112" s="24"/>
    </row>
    <row r="113" spans="1:50" x14ac:dyDescent="0.3">
      <c r="A113" s="1">
        <v>42698</v>
      </c>
      <c r="B113" s="1">
        <v>42698</v>
      </c>
      <c r="C113" s="1" t="s">
        <v>44</v>
      </c>
      <c r="D113" s="3">
        <v>1155</v>
      </c>
      <c r="E113" s="3">
        <v>-200</v>
      </c>
      <c r="F113" s="3">
        <f t="shared" si="29"/>
        <v>955</v>
      </c>
      <c r="G113" s="20">
        <f t="shared" si="30"/>
        <v>0</v>
      </c>
      <c r="H113" s="3" t="s">
        <v>37</v>
      </c>
      <c r="L113" s="20">
        <f t="shared" si="31"/>
        <v>1</v>
      </c>
      <c r="M113" s="20" t="s">
        <v>20</v>
      </c>
      <c r="N113" s="20">
        <v>8</v>
      </c>
      <c r="O113" s="20">
        <v>74150</v>
      </c>
      <c r="P113" s="20">
        <f t="shared" si="32"/>
        <v>74150</v>
      </c>
      <c r="Q113" s="20">
        <f t="shared" si="33"/>
        <v>74150</v>
      </c>
      <c r="R113" s="20">
        <v>74179</v>
      </c>
      <c r="S113" s="20">
        <v>73836</v>
      </c>
      <c r="T113" s="19">
        <f t="shared" si="34"/>
        <v>3.7</v>
      </c>
      <c r="U113" s="19">
        <f t="shared" si="35"/>
        <v>30.6</v>
      </c>
      <c r="W113" s="19">
        <f t="shared" si="36"/>
        <v>-3.7</v>
      </c>
      <c r="X113" s="19">
        <f t="shared" si="37"/>
        <v>30.6</v>
      </c>
      <c r="Y113" s="7">
        <f t="shared" si="38"/>
        <v>0</v>
      </c>
      <c r="Z113" s="7">
        <f t="shared" si="39"/>
        <v>1</v>
      </c>
      <c r="AA113" s="7">
        <f t="shared" si="40"/>
        <v>1</v>
      </c>
      <c r="AB113" s="7">
        <f t="shared" si="41"/>
        <v>1</v>
      </c>
      <c r="AC113" s="19">
        <f t="shared" si="42"/>
        <v>0</v>
      </c>
      <c r="AD113" s="7"/>
      <c r="AE113" s="19">
        <f t="shared" si="43"/>
        <v>0</v>
      </c>
      <c r="AF113" s="19">
        <f t="shared" si="44"/>
        <v>20</v>
      </c>
      <c r="AG113" s="19">
        <f t="shared" si="45"/>
        <v>20</v>
      </c>
      <c r="AH113" s="7">
        <f t="shared" si="46"/>
        <v>1</v>
      </c>
      <c r="AI113" s="19">
        <f t="shared" si="47"/>
        <v>0</v>
      </c>
      <c r="AJ113" s="19">
        <f t="shared" si="48"/>
        <v>0</v>
      </c>
      <c r="AK113" s="19">
        <f t="shared" si="49"/>
        <v>0</v>
      </c>
      <c r="AL113" s="19">
        <f t="shared" si="50"/>
        <v>20</v>
      </c>
      <c r="AM113" s="19">
        <f t="shared" si="51"/>
        <v>380</v>
      </c>
      <c r="AN113" s="20">
        <f t="shared" si="52"/>
        <v>1</v>
      </c>
      <c r="AP113" s="12">
        <f t="shared" si="57"/>
        <v>244.2</v>
      </c>
      <c r="AQ113" s="12">
        <f t="shared" si="53"/>
        <v>12</v>
      </c>
      <c r="AR113" s="12">
        <f t="shared" si="54"/>
        <v>240</v>
      </c>
      <c r="AS113" s="12">
        <f t="shared" si="55"/>
        <v>8380</v>
      </c>
      <c r="AT113" s="12">
        <f>MAX(AS$4:AS113)</f>
        <v>8380</v>
      </c>
      <c r="AU113" s="8">
        <f t="shared" si="56"/>
        <v>0</v>
      </c>
      <c r="AW113" s="24"/>
      <c r="AX113" s="24"/>
    </row>
    <row r="114" spans="1:50" x14ac:dyDescent="0.3">
      <c r="A114" s="1">
        <v>42698</v>
      </c>
      <c r="B114" s="1">
        <v>42698</v>
      </c>
      <c r="C114" s="1" t="s">
        <v>44</v>
      </c>
      <c r="D114" s="3">
        <v>1155</v>
      </c>
      <c r="E114" s="3">
        <v>-200</v>
      </c>
      <c r="F114" s="3">
        <f t="shared" si="29"/>
        <v>955</v>
      </c>
      <c r="G114" s="20">
        <f t="shared" si="30"/>
        <v>0</v>
      </c>
      <c r="H114" s="3" t="s">
        <v>43</v>
      </c>
      <c r="L114" s="20">
        <f t="shared" si="31"/>
        <v>1</v>
      </c>
      <c r="M114" s="20" t="s">
        <v>21</v>
      </c>
      <c r="N114" s="20">
        <v>10</v>
      </c>
      <c r="O114" s="20">
        <v>134880</v>
      </c>
      <c r="P114" s="20">
        <f t="shared" si="32"/>
        <v>134890</v>
      </c>
      <c r="Q114" s="20">
        <f t="shared" si="33"/>
        <v>134890</v>
      </c>
      <c r="R114" s="20">
        <v>134753</v>
      </c>
      <c r="S114" s="20">
        <v>135140</v>
      </c>
      <c r="T114" s="19">
        <f t="shared" si="34"/>
        <v>14.7</v>
      </c>
      <c r="U114" s="19">
        <f t="shared" si="35"/>
        <v>25</v>
      </c>
      <c r="W114" s="19">
        <f t="shared" si="36"/>
        <v>-14.7</v>
      </c>
      <c r="X114" s="19">
        <f t="shared" si="37"/>
        <v>25</v>
      </c>
      <c r="Y114" s="7">
        <f t="shared" si="38"/>
        <v>1</v>
      </c>
      <c r="Z114" s="7">
        <f t="shared" si="39"/>
        <v>0</v>
      </c>
      <c r="AA114" s="7">
        <f t="shared" si="40"/>
        <v>1</v>
      </c>
      <c r="AB114" s="7">
        <f t="shared" si="41"/>
        <v>1</v>
      </c>
      <c r="AC114" s="19">
        <f t="shared" si="42"/>
        <v>0</v>
      </c>
      <c r="AD114" s="7"/>
      <c r="AE114" s="19">
        <f t="shared" si="43"/>
        <v>0</v>
      </c>
      <c r="AF114" s="19">
        <f t="shared" si="44"/>
        <v>20</v>
      </c>
      <c r="AG114" s="19">
        <f t="shared" si="45"/>
        <v>40</v>
      </c>
      <c r="AH114" s="7">
        <f t="shared" si="46"/>
        <v>1</v>
      </c>
      <c r="AI114" s="19">
        <f t="shared" si="47"/>
        <v>0</v>
      </c>
      <c r="AJ114" s="19">
        <f t="shared" si="48"/>
        <v>0</v>
      </c>
      <c r="AK114" s="19">
        <f t="shared" si="49"/>
        <v>0</v>
      </c>
      <c r="AL114" s="19">
        <f t="shared" si="50"/>
        <v>20</v>
      </c>
      <c r="AM114" s="19">
        <f t="shared" si="51"/>
        <v>400</v>
      </c>
      <c r="AN114" s="20">
        <f t="shared" si="52"/>
        <v>1</v>
      </c>
      <c r="AP114" s="12">
        <f t="shared" si="57"/>
        <v>244.2</v>
      </c>
      <c r="AQ114" s="12">
        <f t="shared" si="53"/>
        <v>12</v>
      </c>
      <c r="AR114" s="12">
        <f t="shared" si="54"/>
        <v>240</v>
      </c>
      <c r="AS114" s="12">
        <f t="shared" si="55"/>
        <v>8620</v>
      </c>
      <c r="AT114" s="12">
        <f>MAX(AS$4:AS114)</f>
        <v>8620</v>
      </c>
      <c r="AU114" s="8">
        <f t="shared" si="56"/>
        <v>0</v>
      </c>
      <c r="AW114" s="24"/>
      <c r="AX114" s="24"/>
    </row>
    <row r="115" spans="1:50" x14ac:dyDescent="0.3">
      <c r="A115" s="1">
        <v>42698</v>
      </c>
      <c r="B115" s="1">
        <v>42699</v>
      </c>
      <c r="C115" s="1" t="s">
        <v>44</v>
      </c>
      <c r="D115" s="3">
        <v>350</v>
      </c>
      <c r="E115" s="3">
        <v>-200</v>
      </c>
      <c r="F115" s="3">
        <f t="shared" si="29"/>
        <v>150</v>
      </c>
      <c r="G115" s="20">
        <f t="shared" si="30"/>
        <v>1</v>
      </c>
      <c r="H115" s="3" t="s">
        <v>37</v>
      </c>
      <c r="L115" s="20">
        <f t="shared" si="31"/>
        <v>1</v>
      </c>
      <c r="M115" s="20" t="s">
        <v>20</v>
      </c>
      <c r="N115" s="20">
        <v>8</v>
      </c>
      <c r="O115" s="20">
        <v>74280</v>
      </c>
      <c r="P115" s="20">
        <f t="shared" si="32"/>
        <v>74280</v>
      </c>
      <c r="Q115" s="20">
        <f t="shared" si="33"/>
        <v>74280</v>
      </c>
      <c r="R115" s="20">
        <v>74480</v>
      </c>
      <c r="S115" s="20">
        <v>74212</v>
      </c>
      <c r="T115" s="19">
        <f t="shared" si="34"/>
        <v>20.8</v>
      </c>
      <c r="U115" s="19">
        <f t="shared" si="35"/>
        <v>6</v>
      </c>
      <c r="W115" s="19">
        <f t="shared" si="36"/>
        <v>-20.8</v>
      </c>
      <c r="X115" s="19">
        <f t="shared" si="37"/>
        <v>6</v>
      </c>
      <c r="Y115" s="7">
        <f t="shared" si="38"/>
        <v>0</v>
      </c>
      <c r="Z115" s="7">
        <f t="shared" si="39"/>
        <v>1</v>
      </c>
      <c r="AA115" s="7">
        <f t="shared" si="40"/>
        <v>1</v>
      </c>
      <c r="AB115" s="7">
        <f t="shared" si="41"/>
        <v>1</v>
      </c>
      <c r="AC115" s="19">
        <f t="shared" si="42"/>
        <v>-20</v>
      </c>
      <c r="AD115" s="7"/>
      <c r="AE115" s="19">
        <f t="shared" si="43"/>
        <v>-20</v>
      </c>
      <c r="AF115" s="19">
        <f t="shared" si="44"/>
        <v>-20</v>
      </c>
      <c r="AG115" s="19">
        <f t="shared" si="45"/>
        <v>20</v>
      </c>
      <c r="AH115" s="7">
        <f t="shared" si="46"/>
        <v>0</v>
      </c>
      <c r="AI115" s="19">
        <f t="shared" si="47"/>
        <v>0</v>
      </c>
      <c r="AJ115" s="19">
        <f t="shared" si="48"/>
        <v>0</v>
      </c>
      <c r="AK115" s="19">
        <f t="shared" si="49"/>
        <v>0</v>
      </c>
      <c r="AL115" s="19">
        <f t="shared" si="50"/>
        <v>-20</v>
      </c>
      <c r="AM115" s="19">
        <f t="shared" si="51"/>
        <v>380</v>
      </c>
      <c r="AN115" s="20">
        <f t="shared" si="52"/>
        <v>0</v>
      </c>
      <c r="AP115" s="12">
        <f t="shared" si="57"/>
        <v>258.59999999999997</v>
      </c>
      <c r="AQ115" s="12">
        <f t="shared" si="53"/>
        <v>12</v>
      </c>
      <c r="AR115" s="12">
        <f t="shared" si="54"/>
        <v>-240</v>
      </c>
      <c r="AS115" s="12">
        <f t="shared" si="55"/>
        <v>8380</v>
      </c>
      <c r="AT115" s="12">
        <f>MAX(AS$4:AS115)</f>
        <v>8620</v>
      </c>
      <c r="AU115" s="8">
        <f t="shared" si="56"/>
        <v>-2.7842227378190254E-2</v>
      </c>
      <c r="AX115" s="24"/>
    </row>
    <row r="116" spans="1:50" x14ac:dyDescent="0.3">
      <c r="A116" s="1">
        <v>42697</v>
      </c>
      <c r="B116" s="1">
        <v>42699</v>
      </c>
      <c r="C116" s="1" t="s">
        <v>44</v>
      </c>
      <c r="D116" s="3">
        <v>910</v>
      </c>
      <c r="E116" s="3">
        <v>-200</v>
      </c>
      <c r="F116" s="3">
        <f t="shared" si="29"/>
        <v>710</v>
      </c>
      <c r="G116" s="20">
        <f t="shared" si="30"/>
        <v>2</v>
      </c>
      <c r="H116" s="3" t="s">
        <v>37</v>
      </c>
      <c r="L116" s="20">
        <f t="shared" si="31"/>
        <v>1</v>
      </c>
      <c r="M116" s="20" t="s">
        <v>20</v>
      </c>
      <c r="N116" s="20">
        <v>8</v>
      </c>
      <c r="O116" s="20">
        <v>74680</v>
      </c>
      <c r="P116" s="20">
        <f t="shared" si="32"/>
        <v>74680</v>
      </c>
      <c r="Q116" s="20">
        <f t="shared" si="33"/>
        <v>74680</v>
      </c>
      <c r="R116" s="20">
        <v>74674</v>
      </c>
      <c r="S116" s="20">
        <v>74206</v>
      </c>
      <c r="T116" s="19">
        <f t="shared" si="34"/>
        <v>0.2</v>
      </c>
      <c r="U116" s="19">
        <f t="shared" si="35"/>
        <v>46.6</v>
      </c>
      <c r="W116" s="19">
        <f t="shared" si="36"/>
        <v>-0.2</v>
      </c>
      <c r="X116" s="19">
        <f t="shared" si="37"/>
        <v>46.6</v>
      </c>
      <c r="Y116" s="7">
        <f t="shared" si="38"/>
        <v>0</v>
      </c>
      <c r="Z116" s="7">
        <f t="shared" si="39"/>
        <v>0</v>
      </c>
      <c r="AA116" s="7">
        <f t="shared" si="40"/>
        <v>0</v>
      </c>
      <c r="AB116" s="7">
        <f t="shared" si="41"/>
        <v>0</v>
      </c>
      <c r="AC116" s="19">
        <f t="shared" si="42"/>
        <v>0</v>
      </c>
      <c r="AD116" s="7"/>
      <c r="AE116" s="19">
        <f t="shared" si="43"/>
        <v>0</v>
      </c>
      <c r="AF116" s="19">
        <f t="shared" si="44"/>
        <v>0</v>
      </c>
      <c r="AG116" s="19">
        <f t="shared" si="45"/>
        <v>20</v>
      </c>
      <c r="AH116" s="7">
        <f t="shared" si="46"/>
        <v>0</v>
      </c>
      <c r="AI116" s="19">
        <f t="shared" si="47"/>
        <v>0</v>
      </c>
      <c r="AJ116" s="19">
        <f t="shared" si="48"/>
        <v>0</v>
      </c>
      <c r="AK116" s="19">
        <f t="shared" si="49"/>
        <v>0</v>
      </c>
      <c r="AL116" s="19">
        <f t="shared" si="50"/>
        <v>0</v>
      </c>
      <c r="AM116" s="19">
        <f t="shared" si="51"/>
        <v>380</v>
      </c>
      <c r="AN116" s="20">
        <f t="shared" si="52"/>
        <v>0</v>
      </c>
      <c r="AP116" s="12">
        <f t="shared" si="57"/>
        <v>258.59999999999997</v>
      </c>
      <c r="AQ116" s="12">
        <f t="shared" si="53"/>
        <v>12</v>
      </c>
      <c r="AR116" s="12">
        <f t="shared" si="54"/>
        <v>0</v>
      </c>
      <c r="AS116" s="12">
        <f t="shared" si="55"/>
        <v>8380</v>
      </c>
      <c r="AT116" s="12">
        <f>MAX(AS$4:AS116)</f>
        <v>8620</v>
      </c>
      <c r="AU116" s="8">
        <f t="shared" si="56"/>
        <v>-2.7842227378190254E-2</v>
      </c>
      <c r="AX116" s="24"/>
    </row>
    <row r="117" spans="1:50" x14ac:dyDescent="0.3">
      <c r="A117" s="1">
        <v>42698</v>
      </c>
      <c r="B117" s="1">
        <v>42699</v>
      </c>
      <c r="C117" s="1" t="s">
        <v>45</v>
      </c>
      <c r="D117" s="3">
        <v>735</v>
      </c>
      <c r="E117" s="3">
        <v>0</v>
      </c>
      <c r="F117" s="3">
        <f t="shared" si="29"/>
        <v>735</v>
      </c>
      <c r="G117" s="20">
        <f t="shared" si="30"/>
        <v>1</v>
      </c>
      <c r="H117" s="3" t="s">
        <v>17</v>
      </c>
      <c r="I117" s="20">
        <v>1</v>
      </c>
      <c r="J117" s="20">
        <v>19</v>
      </c>
      <c r="L117" s="20">
        <f t="shared" si="31"/>
        <v>1</v>
      </c>
      <c r="M117" s="20" t="s">
        <v>20</v>
      </c>
      <c r="N117" s="20">
        <v>7</v>
      </c>
      <c r="O117" s="20">
        <v>106080</v>
      </c>
      <c r="P117" s="20">
        <f t="shared" si="32"/>
        <v>106080</v>
      </c>
      <c r="Q117" s="20">
        <f t="shared" si="33"/>
        <v>106080</v>
      </c>
      <c r="R117" s="20">
        <v>106144</v>
      </c>
      <c r="S117" s="20">
        <v>105807</v>
      </c>
      <c r="T117" s="19">
        <f t="shared" si="34"/>
        <v>7.1</v>
      </c>
      <c r="U117" s="19">
        <f t="shared" si="35"/>
        <v>26.6</v>
      </c>
      <c r="W117" s="19">
        <f t="shared" si="36"/>
        <v>-7.1</v>
      </c>
      <c r="X117" s="19">
        <f t="shared" si="37"/>
        <v>26.6</v>
      </c>
      <c r="Y117" s="7">
        <f t="shared" si="38"/>
        <v>0</v>
      </c>
      <c r="Z117" s="7">
        <f t="shared" si="39"/>
        <v>1</v>
      </c>
      <c r="AA117" s="7">
        <f t="shared" si="40"/>
        <v>1</v>
      </c>
      <c r="AB117" s="7">
        <f t="shared" si="41"/>
        <v>0</v>
      </c>
      <c r="AC117" s="19">
        <f t="shared" si="42"/>
        <v>0</v>
      </c>
      <c r="AD117" s="7"/>
      <c r="AE117" s="19">
        <f t="shared" si="43"/>
        <v>0</v>
      </c>
      <c r="AF117" s="19">
        <f t="shared" si="44"/>
        <v>20</v>
      </c>
      <c r="AG117" s="19">
        <f t="shared" si="45"/>
        <v>40</v>
      </c>
      <c r="AH117" s="7">
        <f t="shared" si="46"/>
        <v>1</v>
      </c>
      <c r="AI117" s="19">
        <f t="shared" si="47"/>
        <v>20</v>
      </c>
      <c r="AJ117" s="19">
        <f t="shared" si="48"/>
        <v>0</v>
      </c>
      <c r="AK117" s="19">
        <f t="shared" si="49"/>
        <v>0</v>
      </c>
      <c r="AL117" s="19">
        <f t="shared" si="50"/>
        <v>0</v>
      </c>
      <c r="AM117" s="19">
        <f t="shared" si="51"/>
        <v>380</v>
      </c>
      <c r="AN117" s="20">
        <f t="shared" si="52"/>
        <v>0</v>
      </c>
      <c r="AP117" s="12">
        <f t="shared" si="57"/>
        <v>258.59999999999997</v>
      </c>
      <c r="AQ117" s="12">
        <f t="shared" si="53"/>
        <v>12</v>
      </c>
      <c r="AR117" s="12">
        <f t="shared" si="54"/>
        <v>0</v>
      </c>
      <c r="AS117" s="12">
        <f t="shared" si="55"/>
        <v>8380</v>
      </c>
      <c r="AT117" s="12">
        <f>MAX(AS$4:AS117)</f>
        <v>8620</v>
      </c>
      <c r="AU117" s="8">
        <f t="shared" si="56"/>
        <v>-2.7842227378190254E-2</v>
      </c>
      <c r="AX117" s="24"/>
    </row>
    <row r="118" spans="1:50" x14ac:dyDescent="0.3">
      <c r="A118" s="1">
        <v>42699</v>
      </c>
      <c r="B118" s="1">
        <v>42699</v>
      </c>
      <c r="C118" s="1" t="s">
        <v>45</v>
      </c>
      <c r="D118" s="3">
        <v>1410</v>
      </c>
      <c r="E118" s="3">
        <v>0</v>
      </c>
      <c r="F118" s="3">
        <f t="shared" si="29"/>
        <v>1410</v>
      </c>
      <c r="G118" s="20">
        <f t="shared" si="30"/>
        <v>0</v>
      </c>
      <c r="H118" s="3" t="s">
        <v>17</v>
      </c>
      <c r="L118" s="20">
        <f t="shared" si="31"/>
        <v>1</v>
      </c>
      <c r="M118" s="20" t="s">
        <v>20</v>
      </c>
      <c r="N118" s="20">
        <v>7</v>
      </c>
      <c r="O118" s="20">
        <v>106210</v>
      </c>
      <c r="P118" s="20">
        <f t="shared" si="32"/>
        <v>106210</v>
      </c>
      <c r="Q118" s="20">
        <f t="shared" si="33"/>
        <v>106210</v>
      </c>
      <c r="R118" s="20">
        <v>106268</v>
      </c>
      <c r="S118" s="20">
        <v>105825</v>
      </c>
      <c r="T118" s="19">
        <f t="shared" si="34"/>
        <v>6.5</v>
      </c>
      <c r="U118" s="19">
        <f t="shared" si="35"/>
        <v>37.799999999999997</v>
      </c>
      <c r="W118" s="19">
        <f t="shared" si="36"/>
        <v>-6.5</v>
      </c>
      <c r="X118" s="19">
        <f t="shared" si="37"/>
        <v>37.799999999999997</v>
      </c>
      <c r="Y118" s="7">
        <f t="shared" si="38"/>
        <v>0</v>
      </c>
      <c r="Z118" s="7">
        <f t="shared" si="39"/>
        <v>1</v>
      </c>
      <c r="AA118" s="7">
        <f t="shared" si="40"/>
        <v>1</v>
      </c>
      <c r="AB118" s="7">
        <f t="shared" si="41"/>
        <v>1</v>
      </c>
      <c r="AC118" s="19">
        <f t="shared" si="42"/>
        <v>0</v>
      </c>
      <c r="AD118" s="7"/>
      <c r="AE118" s="19">
        <f t="shared" si="43"/>
        <v>0</v>
      </c>
      <c r="AF118" s="19">
        <f t="shared" si="44"/>
        <v>20</v>
      </c>
      <c r="AG118" s="19">
        <f t="shared" si="45"/>
        <v>60</v>
      </c>
      <c r="AH118" s="7">
        <f t="shared" si="46"/>
        <v>1</v>
      </c>
      <c r="AI118" s="19">
        <f t="shared" si="47"/>
        <v>0</v>
      </c>
      <c r="AJ118" s="19">
        <f t="shared" si="48"/>
        <v>0</v>
      </c>
      <c r="AK118" s="19">
        <f t="shared" si="49"/>
        <v>0</v>
      </c>
      <c r="AL118" s="19">
        <f t="shared" si="50"/>
        <v>20</v>
      </c>
      <c r="AM118" s="19">
        <f t="shared" si="51"/>
        <v>400</v>
      </c>
      <c r="AN118" s="20">
        <f t="shared" si="52"/>
        <v>1</v>
      </c>
      <c r="AP118" s="12">
        <f t="shared" si="57"/>
        <v>258.59999999999997</v>
      </c>
      <c r="AQ118" s="12">
        <f t="shared" si="53"/>
        <v>12</v>
      </c>
      <c r="AR118" s="12">
        <f t="shared" si="54"/>
        <v>240</v>
      </c>
      <c r="AS118" s="12">
        <f t="shared" si="55"/>
        <v>8620</v>
      </c>
      <c r="AT118" s="12">
        <f>MAX(AS$4:AS118)</f>
        <v>8620</v>
      </c>
      <c r="AU118" s="8">
        <f t="shared" si="56"/>
        <v>0</v>
      </c>
      <c r="AW118" s="24"/>
      <c r="AX118" s="24"/>
    </row>
    <row r="119" spans="1:50" x14ac:dyDescent="0.3">
      <c r="A119" s="1">
        <v>42699</v>
      </c>
      <c r="B119" s="1">
        <v>42702</v>
      </c>
      <c r="C119" s="1" t="s">
        <v>44</v>
      </c>
      <c r="D119" s="3">
        <v>325</v>
      </c>
      <c r="E119" s="3">
        <v>-200</v>
      </c>
      <c r="F119" s="3">
        <f t="shared" si="29"/>
        <v>125</v>
      </c>
      <c r="G119" s="20">
        <f t="shared" si="30"/>
        <v>3</v>
      </c>
      <c r="H119" s="3" t="s">
        <v>38</v>
      </c>
      <c r="L119" s="20">
        <f t="shared" si="31"/>
        <v>1</v>
      </c>
      <c r="M119" s="20" t="s">
        <v>21</v>
      </c>
      <c r="N119" s="20">
        <v>7</v>
      </c>
      <c r="O119" s="20">
        <v>111950</v>
      </c>
      <c r="P119" s="20">
        <f t="shared" si="32"/>
        <v>111957</v>
      </c>
      <c r="Q119" s="20">
        <f t="shared" si="33"/>
        <v>111957</v>
      </c>
      <c r="R119" s="20">
        <v>111943</v>
      </c>
      <c r="S119" s="20">
        <v>112170</v>
      </c>
      <c r="T119" s="19">
        <f t="shared" si="34"/>
        <v>2.1</v>
      </c>
      <c r="U119" s="19">
        <f t="shared" si="35"/>
        <v>21.3</v>
      </c>
      <c r="W119" s="19">
        <f t="shared" si="36"/>
        <v>-2.1</v>
      </c>
      <c r="X119" s="19">
        <f t="shared" si="37"/>
        <v>21.3</v>
      </c>
      <c r="Y119" s="7">
        <f t="shared" si="38"/>
        <v>1</v>
      </c>
      <c r="Z119" s="7">
        <f t="shared" si="39"/>
        <v>0</v>
      </c>
      <c r="AA119" s="7">
        <f t="shared" si="40"/>
        <v>1</v>
      </c>
      <c r="AB119" s="7">
        <f t="shared" si="41"/>
        <v>1</v>
      </c>
      <c r="AC119" s="19">
        <f t="shared" si="42"/>
        <v>0</v>
      </c>
      <c r="AD119" s="7"/>
      <c r="AE119" s="19">
        <f t="shared" si="43"/>
        <v>0</v>
      </c>
      <c r="AF119" s="19">
        <f t="shared" si="44"/>
        <v>20</v>
      </c>
      <c r="AG119" s="19">
        <f t="shared" si="45"/>
        <v>80</v>
      </c>
      <c r="AH119" s="7">
        <f t="shared" si="46"/>
        <v>1</v>
      </c>
      <c r="AI119" s="19">
        <f t="shared" si="47"/>
        <v>0</v>
      </c>
      <c r="AJ119" s="19">
        <f t="shared" si="48"/>
        <v>0</v>
      </c>
      <c r="AK119" s="19">
        <f t="shared" si="49"/>
        <v>0</v>
      </c>
      <c r="AL119" s="19">
        <f t="shared" si="50"/>
        <v>20</v>
      </c>
      <c r="AM119" s="19">
        <f t="shared" si="51"/>
        <v>420</v>
      </c>
      <c r="AN119" s="20">
        <f t="shared" si="52"/>
        <v>1</v>
      </c>
      <c r="AP119" s="12">
        <f t="shared" si="57"/>
        <v>258.59999999999997</v>
      </c>
      <c r="AQ119" s="12">
        <f t="shared" si="53"/>
        <v>12</v>
      </c>
      <c r="AR119" s="12">
        <f t="shared" si="54"/>
        <v>240</v>
      </c>
      <c r="AS119" s="12">
        <f t="shared" si="55"/>
        <v>8860</v>
      </c>
      <c r="AT119" s="12">
        <f>MAX(AS$4:AS119)</f>
        <v>8860</v>
      </c>
      <c r="AU119" s="8">
        <f t="shared" si="56"/>
        <v>0</v>
      </c>
      <c r="AX119" s="24"/>
    </row>
    <row r="120" spans="1:50" x14ac:dyDescent="0.3">
      <c r="A120" s="1">
        <v>42697</v>
      </c>
      <c r="B120" s="1">
        <v>42702</v>
      </c>
      <c r="C120" s="1" t="s">
        <v>45</v>
      </c>
      <c r="D120" s="3">
        <v>230</v>
      </c>
      <c r="E120" s="3">
        <v>0</v>
      </c>
      <c r="F120" s="3">
        <f t="shared" si="29"/>
        <v>230</v>
      </c>
      <c r="G120" s="20">
        <f t="shared" si="30"/>
        <v>5</v>
      </c>
      <c r="H120" s="3" t="s">
        <v>17</v>
      </c>
      <c r="L120" s="20">
        <f t="shared" si="31"/>
        <v>1</v>
      </c>
      <c r="M120" s="20" t="s">
        <v>20</v>
      </c>
      <c r="N120" s="20">
        <v>7</v>
      </c>
      <c r="O120" s="20">
        <v>106760</v>
      </c>
      <c r="P120" s="20">
        <f t="shared" si="32"/>
        <v>106760</v>
      </c>
      <c r="Q120" s="20">
        <f t="shared" si="33"/>
        <v>106760</v>
      </c>
      <c r="R120" s="20">
        <v>106850</v>
      </c>
      <c r="S120" s="20">
        <v>105631</v>
      </c>
      <c r="T120" s="19">
        <f t="shared" si="34"/>
        <v>9.6999999999999993</v>
      </c>
      <c r="U120" s="19">
        <f t="shared" si="35"/>
        <v>112.2</v>
      </c>
      <c r="W120" s="19">
        <f t="shared" si="36"/>
        <v>-9.6999999999999993</v>
      </c>
      <c r="X120" s="19">
        <f t="shared" si="37"/>
        <v>112.2</v>
      </c>
      <c r="Y120" s="7">
        <f t="shared" si="38"/>
        <v>0</v>
      </c>
      <c r="Z120" s="7">
        <f t="shared" si="39"/>
        <v>1</v>
      </c>
      <c r="AA120" s="7">
        <f t="shared" si="40"/>
        <v>1</v>
      </c>
      <c r="AB120" s="7">
        <f t="shared" si="41"/>
        <v>1</v>
      </c>
      <c r="AC120" s="19">
        <f t="shared" si="42"/>
        <v>0</v>
      </c>
      <c r="AD120" s="7"/>
      <c r="AE120" s="19">
        <f t="shared" si="43"/>
        <v>0</v>
      </c>
      <c r="AF120" s="19">
        <f t="shared" si="44"/>
        <v>20</v>
      </c>
      <c r="AG120" s="19">
        <f t="shared" si="45"/>
        <v>100</v>
      </c>
      <c r="AH120" s="7">
        <f t="shared" si="46"/>
        <v>1</v>
      </c>
      <c r="AI120" s="19">
        <f t="shared" si="47"/>
        <v>0</v>
      </c>
      <c r="AJ120" s="19">
        <f t="shared" si="48"/>
        <v>0</v>
      </c>
      <c r="AK120" s="19">
        <f t="shared" si="49"/>
        <v>0</v>
      </c>
      <c r="AL120" s="19">
        <f t="shared" si="50"/>
        <v>20</v>
      </c>
      <c r="AM120" s="19">
        <f t="shared" si="51"/>
        <v>440</v>
      </c>
      <c r="AN120" s="20">
        <f t="shared" si="52"/>
        <v>1</v>
      </c>
      <c r="AP120" s="12">
        <f t="shared" si="57"/>
        <v>258.59999999999997</v>
      </c>
      <c r="AQ120" s="12">
        <f t="shared" si="53"/>
        <v>12</v>
      </c>
      <c r="AR120" s="12">
        <f t="shared" si="54"/>
        <v>240</v>
      </c>
      <c r="AS120" s="12">
        <f t="shared" si="55"/>
        <v>9100</v>
      </c>
      <c r="AT120" s="12">
        <f>MAX(AS$4:AS120)</f>
        <v>9100</v>
      </c>
      <c r="AU120" s="8">
        <f t="shared" si="56"/>
        <v>0</v>
      </c>
      <c r="AX120" s="24"/>
    </row>
    <row r="121" spans="1:50" x14ac:dyDescent="0.3">
      <c r="A121" s="1">
        <v>42702</v>
      </c>
      <c r="B121" s="1">
        <v>42702</v>
      </c>
      <c r="C121" s="1" t="s">
        <v>45</v>
      </c>
      <c r="D121" s="3">
        <v>1140</v>
      </c>
      <c r="E121" s="3">
        <v>0</v>
      </c>
      <c r="F121" s="3">
        <f t="shared" si="29"/>
        <v>1140</v>
      </c>
      <c r="G121" s="20">
        <f t="shared" si="30"/>
        <v>0</v>
      </c>
      <c r="H121" s="3" t="s">
        <v>17</v>
      </c>
      <c r="L121" s="20">
        <f t="shared" si="31"/>
        <v>1</v>
      </c>
      <c r="M121" s="20" t="s">
        <v>21</v>
      </c>
      <c r="N121" s="20">
        <v>7</v>
      </c>
      <c r="O121" s="20">
        <v>105970</v>
      </c>
      <c r="P121" s="20">
        <f t="shared" si="32"/>
        <v>105977</v>
      </c>
      <c r="Q121" s="20">
        <f t="shared" si="33"/>
        <v>105977</v>
      </c>
      <c r="R121" s="20">
        <v>105631</v>
      </c>
      <c r="S121" s="20">
        <v>106214</v>
      </c>
      <c r="T121" s="19">
        <f t="shared" si="34"/>
        <v>35.299999999999997</v>
      </c>
      <c r="U121" s="19">
        <f t="shared" si="35"/>
        <v>23.7</v>
      </c>
      <c r="W121" s="19">
        <f t="shared" si="36"/>
        <v>-35.299999999999997</v>
      </c>
      <c r="X121" s="19">
        <f t="shared" si="37"/>
        <v>23.7</v>
      </c>
      <c r="Y121" s="7">
        <f t="shared" si="38"/>
        <v>1</v>
      </c>
      <c r="Z121" s="7">
        <f t="shared" si="39"/>
        <v>0</v>
      </c>
      <c r="AA121" s="7">
        <f t="shared" si="40"/>
        <v>1</v>
      </c>
      <c r="AB121" s="7">
        <f t="shared" si="41"/>
        <v>1</v>
      </c>
      <c r="AC121" s="19">
        <f t="shared" si="42"/>
        <v>-20</v>
      </c>
      <c r="AD121" s="7"/>
      <c r="AE121" s="19">
        <f t="shared" si="43"/>
        <v>-20</v>
      </c>
      <c r="AF121" s="19">
        <f t="shared" si="44"/>
        <v>-20</v>
      </c>
      <c r="AG121" s="19">
        <f t="shared" si="45"/>
        <v>80</v>
      </c>
      <c r="AH121" s="7">
        <f t="shared" si="46"/>
        <v>0</v>
      </c>
      <c r="AI121" s="19">
        <f t="shared" si="47"/>
        <v>0</v>
      </c>
      <c r="AJ121" s="19">
        <f t="shared" si="48"/>
        <v>0</v>
      </c>
      <c r="AK121" s="19">
        <f t="shared" si="49"/>
        <v>0</v>
      </c>
      <c r="AL121" s="19">
        <f t="shared" si="50"/>
        <v>-20</v>
      </c>
      <c r="AM121" s="19">
        <f t="shared" si="51"/>
        <v>420</v>
      </c>
      <c r="AN121" s="20">
        <f t="shared" si="52"/>
        <v>0</v>
      </c>
      <c r="AP121" s="12">
        <f t="shared" si="57"/>
        <v>258.59999999999997</v>
      </c>
      <c r="AQ121" s="12">
        <f t="shared" si="53"/>
        <v>12</v>
      </c>
      <c r="AR121" s="12">
        <f t="shared" si="54"/>
        <v>-240</v>
      </c>
      <c r="AS121" s="12">
        <f t="shared" si="55"/>
        <v>8860</v>
      </c>
      <c r="AT121" s="12">
        <f>MAX(AS$4:AS121)</f>
        <v>9100</v>
      </c>
      <c r="AU121" s="8">
        <f t="shared" si="56"/>
        <v>-2.6373626373626374E-2</v>
      </c>
      <c r="AW121" s="24"/>
      <c r="AX121" s="24"/>
    </row>
    <row r="122" spans="1:50" x14ac:dyDescent="0.3">
      <c r="A122" s="1">
        <v>42702</v>
      </c>
      <c r="B122" s="1">
        <v>42702</v>
      </c>
      <c r="C122" s="1" t="s">
        <v>44</v>
      </c>
      <c r="D122" s="3">
        <v>1445</v>
      </c>
      <c r="E122" s="3">
        <v>-200</v>
      </c>
      <c r="F122" s="3">
        <f t="shared" si="29"/>
        <v>1245</v>
      </c>
      <c r="G122" s="20">
        <f t="shared" si="30"/>
        <v>0</v>
      </c>
      <c r="H122" s="3" t="s">
        <v>37</v>
      </c>
      <c r="L122" s="20">
        <f t="shared" si="31"/>
        <v>1</v>
      </c>
      <c r="M122" s="20" t="s">
        <v>21</v>
      </c>
      <c r="N122" s="20">
        <v>8</v>
      </c>
      <c r="O122" s="20">
        <v>74450</v>
      </c>
      <c r="P122" s="20">
        <f t="shared" si="32"/>
        <v>74458</v>
      </c>
      <c r="Q122" s="20">
        <f t="shared" si="33"/>
        <v>74458</v>
      </c>
      <c r="R122" s="20">
        <v>74462</v>
      </c>
      <c r="S122" s="20">
        <v>74968</v>
      </c>
      <c r="T122" s="19">
        <f t="shared" si="34"/>
        <v>0.4</v>
      </c>
      <c r="U122" s="19">
        <f t="shared" si="35"/>
        <v>51</v>
      </c>
      <c r="W122" s="19">
        <f t="shared" si="36"/>
        <v>-0.4</v>
      </c>
      <c r="X122" s="19">
        <f t="shared" si="37"/>
        <v>51</v>
      </c>
      <c r="Y122" s="7">
        <f t="shared" si="38"/>
        <v>0</v>
      </c>
      <c r="Z122" s="7">
        <f t="shared" si="39"/>
        <v>0</v>
      </c>
      <c r="AA122" s="7">
        <f t="shared" si="40"/>
        <v>0</v>
      </c>
      <c r="AB122" s="7">
        <f t="shared" si="41"/>
        <v>0</v>
      </c>
      <c r="AC122" s="19">
        <f t="shared" si="42"/>
        <v>0</v>
      </c>
      <c r="AD122" s="7"/>
      <c r="AE122" s="19">
        <f t="shared" si="43"/>
        <v>0</v>
      </c>
      <c r="AF122" s="19">
        <f t="shared" si="44"/>
        <v>0</v>
      </c>
      <c r="AG122" s="19">
        <f t="shared" si="45"/>
        <v>80</v>
      </c>
      <c r="AH122" s="7">
        <f t="shared" si="46"/>
        <v>0</v>
      </c>
      <c r="AI122" s="19">
        <f t="shared" si="47"/>
        <v>0</v>
      </c>
      <c r="AJ122" s="19">
        <f t="shared" si="48"/>
        <v>0</v>
      </c>
      <c r="AK122" s="19">
        <f t="shared" si="49"/>
        <v>0</v>
      </c>
      <c r="AL122" s="19">
        <f t="shared" si="50"/>
        <v>0</v>
      </c>
      <c r="AM122" s="19">
        <f t="shared" si="51"/>
        <v>420</v>
      </c>
      <c r="AN122" s="20">
        <f t="shared" si="52"/>
        <v>0</v>
      </c>
      <c r="AP122" s="12">
        <f t="shared" si="57"/>
        <v>258.59999999999997</v>
      </c>
      <c r="AQ122" s="12">
        <f t="shared" si="53"/>
        <v>12</v>
      </c>
      <c r="AR122" s="12">
        <f t="shared" si="54"/>
        <v>0</v>
      </c>
      <c r="AS122" s="12">
        <f t="shared" si="55"/>
        <v>8860</v>
      </c>
      <c r="AT122" s="12">
        <f>MAX(AS$4:AS122)</f>
        <v>9100</v>
      </c>
      <c r="AU122" s="8">
        <f t="shared" si="56"/>
        <v>-2.6373626373626374E-2</v>
      </c>
      <c r="AW122" s="24"/>
      <c r="AX122" s="24"/>
    </row>
    <row r="123" spans="1:50" x14ac:dyDescent="0.3">
      <c r="A123" s="1">
        <v>42702</v>
      </c>
      <c r="B123" s="1">
        <v>42702</v>
      </c>
      <c r="C123" s="1" t="s">
        <v>44</v>
      </c>
      <c r="D123" s="3">
        <v>1725</v>
      </c>
      <c r="E123" s="3">
        <v>-200</v>
      </c>
      <c r="F123" s="3">
        <f t="shared" si="29"/>
        <v>1525</v>
      </c>
      <c r="G123" s="20">
        <f t="shared" si="30"/>
        <v>0</v>
      </c>
      <c r="H123" s="3" t="s">
        <v>43</v>
      </c>
      <c r="L123" s="20">
        <f t="shared" si="31"/>
        <v>1</v>
      </c>
      <c r="M123" s="20" t="s">
        <v>21</v>
      </c>
      <c r="N123" s="20">
        <v>10</v>
      </c>
      <c r="O123" s="20">
        <v>133940</v>
      </c>
      <c r="P123" s="20">
        <f t="shared" si="32"/>
        <v>133950</v>
      </c>
      <c r="Q123" s="20">
        <f t="shared" si="33"/>
        <v>133950</v>
      </c>
      <c r="R123" s="20">
        <v>133956</v>
      </c>
      <c r="S123" s="20">
        <v>134315</v>
      </c>
      <c r="T123" s="19">
        <f t="shared" si="34"/>
        <v>0.4</v>
      </c>
      <c r="U123" s="19">
        <f t="shared" si="35"/>
        <v>36.5</v>
      </c>
      <c r="W123" s="19">
        <f t="shared" si="36"/>
        <v>-0.4</v>
      </c>
      <c r="X123" s="19">
        <f t="shared" si="37"/>
        <v>36.5</v>
      </c>
      <c r="Y123" s="7">
        <f t="shared" si="38"/>
        <v>0</v>
      </c>
      <c r="Z123" s="7">
        <f t="shared" si="39"/>
        <v>0</v>
      </c>
      <c r="AA123" s="7">
        <f t="shared" si="40"/>
        <v>0</v>
      </c>
      <c r="AB123" s="7">
        <f t="shared" si="41"/>
        <v>0</v>
      </c>
      <c r="AC123" s="19">
        <f t="shared" si="42"/>
        <v>0</v>
      </c>
      <c r="AD123" s="7"/>
      <c r="AE123" s="19">
        <f t="shared" si="43"/>
        <v>0</v>
      </c>
      <c r="AF123" s="19">
        <f t="shared" si="44"/>
        <v>0</v>
      </c>
      <c r="AG123" s="19">
        <f t="shared" si="45"/>
        <v>80</v>
      </c>
      <c r="AH123" s="7">
        <f t="shared" si="46"/>
        <v>0</v>
      </c>
      <c r="AI123" s="19">
        <f t="shared" si="47"/>
        <v>0</v>
      </c>
      <c r="AJ123" s="19">
        <f t="shared" si="48"/>
        <v>0</v>
      </c>
      <c r="AK123" s="19">
        <f t="shared" si="49"/>
        <v>0</v>
      </c>
      <c r="AL123" s="19">
        <f t="shared" si="50"/>
        <v>0</v>
      </c>
      <c r="AM123" s="19">
        <f t="shared" si="51"/>
        <v>420</v>
      </c>
      <c r="AN123" s="20">
        <f t="shared" si="52"/>
        <v>0</v>
      </c>
      <c r="AP123" s="12">
        <f t="shared" si="57"/>
        <v>258.59999999999997</v>
      </c>
      <c r="AQ123" s="12">
        <f t="shared" si="53"/>
        <v>12</v>
      </c>
      <c r="AR123" s="12">
        <f t="shared" si="54"/>
        <v>0</v>
      </c>
      <c r="AS123" s="12">
        <f t="shared" si="55"/>
        <v>8860</v>
      </c>
      <c r="AT123" s="12">
        <f>MAX(AS$4:AS123)</f>
        <v>9100</v>
      </c>
      <c r="AU123" s="8">
        <f t="shared" si="56"/>
        <v>-2.6373626373626374E-2</v>
      </c>
      <c r="AW123" s="24"/>
      <c r="AX123" s="24"/>
    </row>
    <row r="124" spans="1:50" x14ac:dyDescent="0.3">
      <c r="A124" s="1">
        <v>42703</v>
      </c>
      <c r="B124" s="1">
        <v>42703</v>
      </c>
      <c r="C124" s="1" t="s">
        <v>44</v>
      </c>
      <c r="D124" s="3">
        <v>1055</v>
      </c>
      <c r="E124" s="3">
        <v>-200</v>
      </c>
      <c r="F124" s="3">
        <f t="shared" si="29"/>
        <v>855</v>
      </c>
      <c r="G124" s="20">
        <f t="shared" si="30"/>
        <v>0</v>
      </c>
      <c r="H124" s="3" t="s">
        <v>38</v>
      </c>
      <c r="L124" s="20">
        <f t="shared" si="31"/>
        <v>1</v>
      </c>
      <c r="M124" s="20" t="s">
        <v>20</v>
      </c>
      <c r="N124" s="20">
        <v>7</v>
      </c>
      <c r="O124" s="20">
        <v>112600</v>
      </c>
      <c r="P124" s="20">
        <f t="shared" si="32"/>
        <v>112600</v>
      </c>
      <c r="Q124" s="20">
        <f t="shared" si="33"/>
        <v>112600</v>
      </c>
      <c r="R124" s="20">
        <v>112717</v>
      </c>
      <c r="S124" s="20">
        <v>112441</v>
      </c>
      <c r="T124" s="19">
        <f t="shared" si="34"/>
        <v>12.4</v>
      </c>
      <c r="U124" s="19">
        <f t="shared" si="35"/>
        <v>15.2</v>
      </c>
      <c r="W124" s="19">
        <f t="shared" si="36"/>
        <v>-12.4</v>
      </c>
      <c r="X124" s="19">
        <f t="shared" si="37"/>
        <v>15.2</v>
      </c>
      <c r="Y124" s="7">
        <f t="shared" si="38"/>
        <v>0</v>
      </c>
      <c r="Z124" s="7">
        <f t="shared" si="39"/>
        <v>1</v>
      </c>
      <c r="AA124" s="7">
        <f t="shared" si="40"/>
        <v>1</v>
      </c>
      <c r="AB124" s="7">
        <f t="shared" si="41"/>
        <v>1</v>
      </c>
      <c r="AC124" s="19">
        <f t="shared" si="42"/>
        <v>0</v>
      </c>
      <c r="AD124" s="7"/>
      <c r="AE124" s="19">
        <f t="shared" si="43"/>
        <v>-20</v>
      </c>
      <c r="AF124" s="19">
        <f t="shared" si="44"/>
        <v>-20</v>
      </c>
      <c r="AG124" s="19">
        <f t="shared" si="45"/>
        <v>60</v>
      </c>
      <c r="AH124" s="7">
        <f t="shared" si="46"/>
        <v>0</v>
      </c>
      <c r="AI124" s="19">
        <f t="shared" si="47"/>
        <v>0</v>
      </c>
      <c r="AJ124" s="19">
        <f t="shared" si="48"/>
        <v>0</v>
      </c>
      <c r="AK124" s="19">
        <f t="shared" si="49"/>
        <v>0</v>
      </c>
      <c r="AL124" s="19">
        <f t="shared" si="50"/>
        <v>-20</v>
      </c>
      <c r="AM124" s="19">
        <f t="shared" si="51"/>
        <v>400</v>
      </c>
      <c r="AN124" s="20">
        <f t="shared" si="52"/>
        <v>0</v>
      </c>
      <c r="AP124" s="12">
        <f t="shared" si="57"/>
        <v>265.8</v>
      </c>
      <c r="AQ124" s="12">
        <f t="shared" si="53"/>
        <v>13</v>
      </c>
      <c r="AR124" s="12">
        <f t="shared" si="54"/>
        <v>-260</v>
      </c>
      <c r="AS124" s="12">
        <f t="shared" si="55"/>
        <v>8600</v>
      </c>
      <c r="AT124" s="12">
        <f>MAX(AS$4:AS124)</f>
        <v>9100</v>
      </c>
      <c r="AU124" s="8">
        <f t="shared" si="56"/>
        <v>-5.4945054945054944E-2</v>
      </c>
      <c r="AW124" s="24"/>
      <c r="AX124" s="24"/>
    </row>
    <row r="125" spans="1:50" x14ac:dyDescent="0.3">
      <c r="A125" s="1">
        <v>42703</v>
      </c>
      <c r="B125" s="1">
        <v>42703</v>
      </c>
      <c r="C125" s="1" t="s">
        <v>44</v>
      </c>
      <c r="D125" s="3">
        <v>1440</v>
      </c>
      <c r="E125" s="3">
        <v>-200</v>
      </c>
      <c r="F125" s="3">
        <f t="shared" si="29"/>
        <v>1240</v>
      </c>
      <c r="G125" s="20">
        <f t="shared" si="30"/>
        <v>0</v>
      </c>
      <c r="H125" s="3" t="s">
        <v>38</v>
      </c>
      <c r="L125" s="20">
        <f t="shared" si="31"/>
        <v>1</v>
      </c>
      <c r="M125" s="20" t="s">
        <v>20</v>
      </c>
      <c r="N125" s="20">
        <v>7</v>
      </c>
      <c r="O125" s="20">
        <v>112950</v>
      </c>
      <c r="P125" s="20">
        <f t="shared" si="32"/>
        <v>112950</v>
      </c>
      <c r="Q125" s="20">
        <f t="shared" si="33"/>
        <v>112950</v>
      </c>
      <c r="R125" s="20">
        <v>113332</v>
      </c>
      <c r="S125" s="20">
        <v>112595</v>
      </c>
      <c r="T125" s="19">
        <f t="shared" si="34"/>
        <v>38.9</v>
      </c>
      <c r="U125" s="19">
        <f t="shared" si="35"/>
        <v>34.799999999999997</v>
      </c>
      <c r="W125" s="19">
        <f t="shared" si="36"/>
        <v>-38.9</v>
      </c>
      <c r="X125" s="19">
        <f t="shared" si="37"/>
        <v>34.799999999999997</v>
      </c>
      <c r="Y125" s="7">
        <f t="shared" si="38"/>
        <v>0</v>
      </c>
      <c r="Z125" s="7">
        <f t="shared" si="39"/>
        <v>1</v>
      </c>
      <c r="AA125" s="7">
        <f t="shared" si="40"/>
        <v>1</v>
      </c>
      <c r="AB125" s="7">
        <f t="shared" si="41"/>
        <v>1</v>
      </c>
      <c r="AC125" s="19">
        <f t="shared" si="42"/>
        <v>-20</v>
      </c>
      <c r="AD125" s="7"/>
      <c r="AE125" s="19">
        <f t="shared" si="43"/>
        <v>-20</v>
      </c>
      <c r="AF125" s="19">
        <f t="shared" si="44"/>
        <v>-20</v>
      </c>
      <c r="AG125" s="19">
        <f t="shared" si="45"/>
        <v>40</v>
      </c>
      <c r="AH125" s="7">
        <f t="shared" si="46"/>
        <v>0</v>
      </c>
      <c r="AI125" s="19">
        <f t="shared" si="47"/>
        <v>0</v>
      </c>
      <c r="AJ125" s="19">
        <f t="shared" si="48"/>
        <v>0</v>
      </c>
      <c r="AK125" s="19">
        <f t="shared" si="49"/>
        <v>0</v>
      </c>
      <c r="AL125" s="19">
        <f t="shared" si="50"/>
        <v>-20</v>
      </c>
      <c r="AM125" s="19">
        <f t="shared" si="51"/>
        <v>380</v>
      </c>
      <c r="AN125" s="20">
        <f t="shared" si="52"/>
        <v>0</v>
      </c>
      <c r="AP125" s="12">
        <f t="shared" si="57"/>
        <v>265.8</v>
      </c>
      <c r="AQ125" s="12">
        <f t="shared" si="53"/>
        <v>13</v>
      </c>
      <c r="AR125" s="12">
        <f t="shared" si="54"/>
        <v>-260</v>
      </c>
      <c r="AS125" s="12">
        <f t="shared" si="55"/>
        <v>8340</v>
      </c>
      <c r="AT125" s="12">
        <f>MAX(AS$4:AS125)</f>
        <v>9100</v>
      </c>
      <c r="AU125" s="8">
        <f t="shared" si="56"/>
        <v>-8.3516483516483511E-2</v>
      </c>
      <c r="AW125" s="24"/>
      <c r="AX125" s="24"/>
    </row>
    <row r="126" spans="1:50" x14ac:dyDescent="0.3">
      <c r="A126" s="1">
        <v>42703</v>
      </c>
      <c r="B126" s="1">
        <v>42703</v>
      </c>
      <c r="C126" s="1" t="s">
        <v>44</v>
      </c>
      <c r="D126" s="3">
        <v>1530</v>
      </c>
      <c r="E126" s="3">
        <v>-200</v>
      </c>
      <c r="F126" s="3">
        <f t="shared" si="29"/>
        <v>1330</v>
      </c>
      <c r="G126" s="20">
        <f t="shared" si="30"/>
        <v>0</v>
      </c>
      <c r="H126" s="3" t="s">
        <v>43</v>
      </c>
      <c r="K126" s="20">
        <v>1</v>
      </c>
      <c r="L126" s="20">
        <f t="shared" si="31"/>
        <v>1</v>
      </c>
      <c r="M126" s="20" t="s">
        <v>20</v>
      </c>
      <c r="N126" s="20">
        <v>10</v>
      </c>
      <c r="O126" s="20">
        <v>134780</v>
      </c>
      <c r="P126" s="20">
        <f t="shared" si="32"/>
        <v>134780</v>
      </c>
      <c r="Q126" s="20">
        <f t="shared" si="33"/>
        <v>134780</v>
      </c>
      <c r="R126" s="20">
        <v>134796</v>
      </c>
      <c r="S126" s="20">
        <v>134460</v>
      </c>
      <c r="T126" s="19">
        <f t="shared" si="34"/>
        <v>2.6</v>
      </c>
      <c r="U126" s="19">
        <f t="shared" si="35"/>
        <v>31</v>
      </c>
      <c r="W126" s="19">
        <f t="shared" si="36"/>
        <v>-2.6</v>
      </c>
      <c r="X126" s="19">
        <f t="shared" si="37"/>
        <v>31</v>
      </c>
      <c r="Y126" s="7">
        <f t="shared" si="38"/>
        <v>0</v>
      </c>
      <c r="Z126" s="7">
        <f t="shared" si="39"/>
        <v>1</v>
      </c>
      <c r="AA126" s="7">
        <f t="shared" si="40"/>
        <v>1</v>
      </c>
      <c r="AB126" s="7">
        <f t="shared" si="41"/>
        <v>0</v>
      </c>
      <c r="AC126" s="19">
        <f t="shared" si="42"/>
        <v>0</v>
      </c>
      <c r="AD126" s="7"/>
      <c r="AE126" s="19">
        <f t="shared" si="43"/>
        <v>0</v>
      </c>
      <c r="AF126" s="19">
        <f t="shared" si="44"/>
        <v>20</v>
      </c>
      <c r="AG126" s="19">
        <f t="shared" si="45"/>
        <v>60</v>
      </c>
      <c r="AH126" s="7">
        <f t="shared" si="46"/>
        <v>1</v>
      </c>
      <c r="AI126" s="19">
        <f t="shared" si="47"/>
        <v>0</v>
      </c>
      <c r="AJ126" s="19">
        <f t="shared" si="48"/>
        <v>20</v>
      </c>
      <c r="AK126" s="19">
        <f t="shared" si="49"/>
        <v>0</v>
      </c>
      <c r="AL126" s="19">
        <f t="shared" si="50"/>
        <v>0</v>
      </c>
      <c r="AM126" s="19">
        <f t="shared" si="51"/>
        <v>380</v>
      </c>
      <c r="AN126" s="20">
        <f t="shared" si="52"/>
        <v>0</v>
      </c>
      <c r="AP126" s="12">
        <f t="shared" si="57"/>
        <v>265.8</v>
      </c>
      <c r="AQ126" s="12">
        <f t="shared" si="53"/>
        <v>13</v>
      </c>
      <c r="AR126" s="12">
        <f t="shared" si="54"/>
        <v>0</v>
      </c>
      <c r="AS126" s="12">
        <f t="shared" si="55"/>
        <v>8340</v>
      </c>
      <c r="AT126" s="12">
        <f>MAX(AS$4:AS126)</f>
        <v>9100</v>
      </c>
      <c r="AU126" s="8">
        <f t="shared" si="56"/>
        <v>-8.3516483516483511E-2</v>
      </c>
      <c r="AW126" s="24"/>
      <c r="AX126" s="24"/>
    </row>
    <row r="127" spans="1:50" x14ac:dyDescent="0.3">
      <c r="A127" s="1">
        <v>42703</v>
      </c>
      <c r="B127" s="1">
        <v>42703</v>
      </c>
      <c r="C127" s="1" t="s">
        <v>45</v>
      </c>
      <c r="D127" s="3">
        <v>1550</v>
      </c>
      <c r="E127" s="3">
        <v>0</v>
      </c>
      <c r="F127" s="3">
        <f t="shared" si="29"/>
        <v>1550</v>
      </c>
      <c r="G127" s="20">
        <f t="shared" si="30"/>
        <v>0</v>
      </c>
      <c r="H127" s="3" t="s">
        <v>17</v>
      </c>
      <c r="I127" s="20">
        <v>1</v>
      </c>
      <c r="J127" s="20">
        <v>22</v>
      </c>
      <c r="L127" s="20">
        <f t="shared" si="31"/>
        <v>1</v>
      </c>
      <c r="M127" s="20" t="s">
        <v>20</v>
      </c>
      <c r="N127" s="20">
        <v>7</v>
      </c>
      <c r="O127" s="20">
        <v>106340</v>
      </c>
      <c r="P127" s="20">
        <f t="shared" si="32"/>
        <v>106340</v>
      </c>
      <c r="Q127" s="20">
        <f t="shared" si="33"/>
        <v>106340</v>
      </c>
      <c r="R127" s="20">
        <v>106333</v>
      </c>
      <c r="S127" s="20">
        <v>106060</v>
      </c>
      <c r="T127" s="19">
        <f t="shared" si="34"/>
        <v>0</v>
      </c>
      <c r="U127" s="19">
        <f t="shared" si="35"/>
        <v>27.3</v>
      </c>
      <c r="W127" s="19">
        <f t="shared" si="36"/>
        <v>0</v>
      </c>
      <c r="X127" s="19">
        <f t="shared" si="37"/>
        <v>27.3</v>
      </c>
      <c r="Y127" s="7">
        <f t="shared" si="38"/>
        <v>0</v>
      </c>
      <c r="Z127" s="7">
        <f t="shared" si="39"/>
        <v>0</v>
      </c>
      <c r="AA127" s="7">
        <f t="shared" si="40"/>
        <v>0</v>
      </c>
      <c r="AB127" s="7">
        <f t="shared" si="41"/>
        <v>0</v>
      </c>
      <c r="AC127" s="19">
        <f t="shared" si="42"/>
        <v>0</v>
      </c>
      <c r="AD127" s="7"/>
      <c r="AE127" s="19">
        <f t="shared" si="43"/>
        <v>0</v>
      </c>
      <c r="AF127" s="19">
        <f t="shared" si="44"/>
        <v>0</v>
      </c>
      <c r="AG127" s="19">
        <f t="shared" si="45"/>
        <v>60</v>
      </c>
      <c r="AH127" s="7">
        <f t="shared" si="46"/>
        <v>0</v>
      </c>
      <c r="AI127" s="19">
        <f t="shared" si="47"/>
        <v>0</v>
      </c>
      <c r="AJ127" s="19">
        <f t="shared" si="48"/>
        <v>0</v>
      </c>
      <c r="AK127" s="19">
        <f t="shared" si="49"/>
        <v>0</v>
      </c>
      <c r="AL127" s="19">
        <f t="shared" si="50"/>
        <v>0</v>
      </c>
      <c r="AM127" s="19">
        <f t="shared" si="51"/>
        <v>380</v>
      </c>
      <c r="AN127" s="20">
        <f t="shared" si="52"/>
        <v>0</v>
      </c>
      <c r="AP127" s="12">
        <f t="shared" si="57"/>
        <v>265.8</v>
      </c>
      <c r="AQ127" s="12">
        <f t="shared" si="53"/>
        <v>13</v>
      </c>
      <c r="AR127" s="12">
        <f t="shared" si="54"/>
        <v>0</v>
      </c>
      <c r="AS127" s="12">
        <f t="shared" si="55"/>
        <v>8340</v>
      </c>
      <c r="AT127" s="12">
        <f>MAX(AS$4:AS127)</f>
        <v>9100</v>
      </c>
      <c r="AU127" s="8">
        <f t="shared" si="56"/>
        <v>-8.3516483516483511E-2</v>
      </c>
      <c r="AW127" s="24"/>
      <c r="AX127" s="24"/>
    </row>
    <row r="128" spans="1:50" x14ac:dyDescent="0.3">
      <c r="A128" s="1">
        <v>42703</v>
      </c>
      <c r="B128" s="1">
        <v>42703</v>
      </c>
      <c r="C128" s="1" t="s">
        <v>45</v>
      </c>
      <c r="D128" s="3">
        <v>2125</v>
      </c>
      <c r="E128" s="3">
        <v>0</v>
      </c>
      <c r="F128" s="3">
        <f t="shared" si="29"/>
        <v>2125</v>
      </c>
      <c r="G128" s="20">
        <f t="shared" si="30"/>
        <v>0</v>
      </c>
      <c r="H128" s="3" t="s">
        <v>17</v>
      </c>
      <c r="L128" s="20">
        <f t="shared" si="31"/>
        <v>1</v>
      </c>
      <c r="M128" s="20" t="s">
        <v>20</v>
      </c>
      <c r="N128" s="20">
        <v>7</v>
      </c>
      <c r="O128" s="20">
        <v>106530</v>
      </c>
      <c r="P128" s="20">
        <f t="shared" si="32"/>
        <v>106530</v>
      </c>
      <c r="Q128" s="20">
        <f t="shared" si="33"/>
        <v>106530</v>
      </c>
      <c r="R128" s="20">
        <v>106597</v>
      </c>
      <c r="S128" s="20">
        <v>106118</v>
      </c>
      <c r="T128" s="19">
        <f t="shared" si="34"/>
        <v>7.4</v>
      </c>
      <c r="U128" s="19">
        <f t="shared" si="35"/>
        <v>40.5</v>
      </c>
      <c r="W128" s="19">
        <f t="shared" si="36"/>
        <v>-7.4</v>
      </c>
      <c r="X128" s="19">
        <f t="shared" si="37"/>
        <v>40.5</v>
      </c>
      <c r="Y128" s="7">
        <f t="shared" si="38"/>
        <v>0</v>
      </c>
      <c r="Z128" s="7">
        <f t="shared" si="39"/>
        <v>1</v>
      </c>
      <c r="AA128" s="7">
        <f t="shared" si="40"/>
        <v>1</v>
      </c>
      <c r="AB128" s="7">
        <f t="shared" si="41"/>
        <v>1</v>
      </c>
      <c r="AC128" s="19">
        <f t="shared" si="42"/>
        <v>0</v>
      </c>
      <c r="AD128" s="7"/>
      <c r="AE128" s="19">
        <f t="shared" si="43"/>
        <v>0</v>
      </c>
      <c r="AF128" s="19">
        <f t="shared" si="44"/>
        <v>20</v>
      </c>
      <c r="AG128" s="19">
        <f t="shared" si="45"/>
        <v>80</v>
      </c>
      <c r="AH128" s="7">
        <f t="shared" si="46"/>
        <v>1</v>
      </c>
      <c r="AI128" s="19">
        <f t="shared" si="47"/>
        <v>0</v>
      </c>
      <c r="AJ128" s="19">
        <f t="shared" si="48"/>
        <v>0</v>
      </c>
      <c r="AK128" s="19">
        <f t="shared" si="49"/>
        <v>0</v>
      </c>
      <c r="AL128" s="19">
        <f t="shared" si="50"/>
        <v>20</v>
      </c>
      <c r="AM128" s="19">
        <f t="shared" si="51"/>
        <v>400</v>
      </c>
      <c r="AN128" s="20">
        <f t="shared" si="52"/>
        <v>1</v>
      </c>
      <c r="AP128" s="12">
        <f t="shared" si="57"/>
        <v>265.8</v>
      </c>
      <c r="AQ128" s="12">
        <f t="shared" si="53"/>
        <v>13</v>
      </c>
      <c r="AR128" s="12">
        <f t="shared" si="54"/>
        <v>260</v>
      </c>
      <c r="AS128" s="12">
        <f t="shared" si="55"/>
        <v>8600</v>
      </c>
      <c r="AT128" s="12">
        <f>MAX(AS$4:AS128)</f>
        <v>9100</v>
      </c>
      <c r="AU128" s="8">
        <f t="shared" si="56"/>
        <v>-5.4945054945054944E-2</v>
      </c>
      <c r="AX128" s="24"/>
    </row>
    <row r="129" spans="1:50" x14ac:dyDescent="0.3">
      <c r="A129" s="1">
        <v>42703</v>
      </c>
      <c r="B129" s="1">
        <v>42704</v>
      </c>
      <c r="C129" s="1" t="s">
        <v>44</v>
      </c>
      <c r="D129" s="3">
        <v>215</v>
      </c>
      <c r="E129" s="3">
        <v>-200</v>
      </c>
      <c r="F129" s="3">
        <f t="shared" si="29"/>
        <v>15</v>
      </c>
      <c r="G129" s="20">
        <f t="shared" si="30"/>
        <v>1</v>
      </c>
      <c r="H129" s="3" t="s">
        <v>38</v>
      </c>
      <c r="L129" s="20">
        <f t="shared" si="31"/>
        <v>1</v>
      </c>
      <c r="M129" s="20" t="s">
        <v>21</v>
      </c>
      <c r="N129" s="20">
        <v>7</v>
      </c>
      <c r="O129" s="20">
        <v>112080</v>
      </c>
      <c r="P129" s="20">
        <f t="shared" si="32"/>
        <v>112087</v>
      </c>
      <c r="Q129" s="20">
        <f t="shared" si="33"/>
        <v>112087</v>
      </c>
      <c r="R129" s="20">
        <v>112051</v>
      </c>
      <c r="S129" s="20">
        <v>114533</v>
      </c>
      <c r="T129" s="19">
        <f t="shared" si="34"/>
        <v>4.3</v>
      </c>
      <c r="U129" s="19">
        <f t="shared" si="35"/>
        <v>244.6</v>
      </c>
      <c r="W129" s="19">
        <f t="shared" si="36"/>
        <v>-4.3</v>
      </c>
      <c r="X129" s="19">
        <f t="shared" si="37"/>
        <v>244.6</v>
      </c>
      <c r="Y129" s="7">
        <f t="shared" si="38"/>
        <v>1</v>
      </c>
      <c r="Z129" s="7">
        <f t="shared" si="39"/>
        <v>0</v>
      </c>
      <c r="AA129" s="7">
        <f t="shared" si="40"/>
        <v>1</v>
      </c>
      <c r="AB129" s="7">
        <f t="shared" si="41"/>
        <v>1</v>
      </c>
      <c r="AC129" s="19">
        <f t="shared" si="42"/>
        <v>0</v>
      </c>
      <c r="AD129" s="7"/>
      <c r="AE129" s="19">
        <f t="shared" si="43"/>
        <v>0</v>
      </c>
      <c r="AF129" s="19">
        <f t="shared" si="44"/>
        <v>20</v>
      </c>
      <c r="AG129" s="19">
        <f t="shared" si="45"/>
        <v>100</v>
      </c>
      <c r="AH129" s="7">
        <f t="shared" si="46"/>
        <v>1</v>
      </c>
      <c r="AI129" s="19">
        <f t="shared" si="47"/>
        <v>0</v>
      </c>
      <c r="AJ129" s="19">
        <f t="shared" si="48"/>
        <v>0</v>
      </c>
      <c r="AK129" s="19">
        <f t="shared" si="49"/>
        <v>0</v>
      </c>
      <c r="AL129" s="19">
        <f t="shared" si="50"/>
        <v>20</v>
      </c>
      <c r="AM129" s="19">
        <f t="shared" si="51"/>
        <v>420</v>
      </c>
      <c r="AN129" s="20">
        <f t="shared" si="52"/>
        <v>1</v>
      </c>
      <c r="AP129" s="12">
        <f t="shared" si="57"/>
        <v>258</v>
      </c>
      <c r="AQ129" s="12">
        <f t="shared" si="53"/>
        <v>12</v>
      </c>
      <c r="AR129" s="12">
        <f t="shared" si="54"/>
        <v>240</v>
      </c>
      <c r="AS129" s="12">
        <f t="shared" si="55"/>
        <v>8840</v>
      </c>
      <c r="AT129" s="12">
        <f>MAX(AS$4:AS129)</f>
        <v>9100</v>
      </c>
      <c r="AU129" s="8">
        <f t="shared" si="56"/>
        <v>-2.8571428571428571E-2</v>
      </c>
      <c r="AX129" s="24"/>
    </row>
    <row r="130" spans="1:50" x14ac:dyDescent="0.3">
      <c r="A130" s="1">
        <v>42704</v>
      </c>
      <c r="B130" s="1">
        <v>42704</v>
      </c>
      <c r="C130" s="1" t="s">
        <v>44</v>
      </c>
      <c r="D130" s="3">
        <v>520</v>
      </c>
      <c r="E130" s="3">
        <v>-200</v>
      </c>
      <c r="F130" s="3">
        <f t="shared" si="29"/>
        <v>320</v>
      </c>
      <c r="G130" s="20">
        <f t="shared" si="30"/>
        <v>0</v>
      </c>
      <c r="H130" s="3" t="s">
        <v>37</v>
      </c>
      <c r="L130" s="20">
        <f t="shared" si="31"/>
        <v>1</v>
      </c>
      <c r="M130" s="20" t="s">
        <v>21</v>
      </c>
      <c r="N130" s="20">
        <v>8</v>
      </c>
      <c r="O130" s="20">
        <v>74650</v>
      </c>
      <c r="P130" s="20">
        <f t="shared" si="32"/>
        <v>74658</v>
      </c>
      <c r="Q130" s="20">
        <f t="shared" si="33"/>
        <v>74658</v>
      </c>
      <c r="R130" s="20">
        <v>74622</v>
      </c>
      <c r="S130" s="20">
        <v>74878</v>
      </c>
      <c r="T130" s="19">
        <f t="shared" si="34"/>
        <v>4.4000000000000004</v>
      </c>
      <c r="U130" s="19">
        <f t="shared" si="35"/>
        <v>22</v>
      </c>
      <c r="W130" s="19">
        <f t="shared" si="36"/>
        <v>-4.4000000000000004</v>
      </c>
      <c r="X130" s="19">
        <f t="shared" si="37"/>
        <v>22</v>
      </c>
      <c r="Y130" s="7">
        <f t="shared" si="38"/>
        <v>1</v>
      </c>
      <c r="Z130" s="7">
        <f t="shared" si="39"/>
        <v>0</v>
      </c>
      <c r="AA130" s="7">
        <f t="shared" si="40"/>
        <v>1</v>
      </c>
      <c r="AB130" s="7">
        <f t="shared" si="41"/>
        <v>1</v>
      </c>
      <c r="AC130" s="19">
        <f t="shared" si="42"/>
        <v>0</v>
      </c>
      <c r="AD130" s="7"/>
      <c r="AE130" s="19">
        <f t="shared" si="43"/>
        <v>0</v>
      </c>
      <c r="AF130" s="19">
        <f t="shared" si="44"/>
        <v>20</v>
      </c>
      <c r="AG130" s="19">
        <f t="shared" si="45"/>
        <v>120</v>
      </c>
      <c r="AH130" s="7">
        <f t="shared" si="46"/>
        <v>1</v>
      </c>
      <c r="AI130" s="19">
        <f t="shared" si="47"/>
        <v>0</v>
      </c>
      <c r="AJ130" s="19">
        <f t="shared" si="48"/>
        <v>0</v>
      </c>
      <c r="AK130" s="19">
        <f t="shared" si="49"/>
        <v>0</v>
      </c>
      <c r="AL130" s="19">
        <f t="shared" si="50"/>
        <v>20</v>
      </c>
      <c r="AM130" s="19">
        <f t="shared" si="51"/>
        <v>440</v>
      </c>
      <c r="AN130" s="20">
        <f t="shared" si="52"/>
        <v>1</v>
      </c>
      <c r="AP130" s="12">
        <f t="shared" si="57"/>
        <v>258</v>
      </c>
      <c r="AQ130" s="12">
        <f t="shared" si="53"/>
        <v>12</v>
      </c>
      <c r="AR130" s="12">
        <f t="shared" si="54"/>
        <v>240</v>
      </c>
      <c r="AS130" s="12">
        <f t="shared" si="55"/>
        <v>9080</v>
      </c>
      <c r="AT130" s="12">
        <f>MAX(AS$4:AS130)</f>
        <v>9100</v>
      </c>
      <c r="AU130" s="8">
        <f t="shared" si="56"/>
        <v>-2.1978021978021978E-3</v>
      </c>
      <c r="AX130" s="24"/>
    </row>
    <row r="131" spans="1:50" x14ac:dyDescent="0.3">
      <c r="A131" s="1">
        <v>42703</v>
      </c>
      <c r="B131" s="1">
        <v>42704</v>
      </c>
      <c r="C131" s="1" t="s">
        <v>44</v>
      </c>
      <c r="D131" s="3">
        <v>620</v>
      </c>
      <c r="E131" s="3">
        <v>-200</v>
      </c>
      <c r="F131" s="3">
        <f t="shared" si="29"/>
        <v>420</v>
      </c>
      <c r="G131" s="20">
        <f t="shared" si="30"/>
        <v>1</v>
      </c>
      <c r="H131" s="3" t="s">
        <v>38</v>
      </c>
      <c r="L131" s="20">
        <f t="shared" si="31"/>
        <v>1</v>
      </c>
      <c r="M131" s="20" t="s">
        <v>20</v>
      </c>
      <c r="N131" s="20">
        <v>7</v>
      </c>
      <c r="O131" s="20">
        <v>112920</v>
      </c>
      <c r="P131" s="20">
        <f t="shared" si="32"/>
        <v>112920</v>
      </c>
      <c r="Q131" s="20">
        <f t="shared" si="33"/>
        <v>112920</v>
      </c>
      <c r="R131" s="20">
        <v>112952</v>
      </c>
      <c r="S131" s="20">
        <v>112583</v>
      </c>
      <c r="T131" s="19">
        <f t="shared" si="34"/>
        <v>3.9</v>
      </c>
      <c r="U131" s="19">
        <f t="shared" si="35"/>
        <v>33</v>
      </c>
      <c r="W131" s="19">
        <f t="shared" si="36"/>
        <v>-3.9</v>
      </c>
      <c r="X131" s="19">
        <f t="shared" si="37"/>
        <v>33</v>
      </c>
      <c r="Y131" s="7">
        <f t="shared" si="38"/>
        <v>0</v>
      </c>
      <c r="Z131" s="7">
        <f t="shared" si="39"/>
        <v>1</v>
      </c>
      <c r="AA131" s="7">
        <f t="shared" si="40"/>
        <v>1</v>
      </c>
      <c r="AB131" s="7">
        <f t="shared" si="41"/>
        <v>1</v>
      </c>
      <c r="AC131" s="19">
        <f t="shared" si="42"/>
        <v>0</v>
      </c>
      <c r="AD131" s="7"/>
      <c r="AE131" s="19">
        <f t="shared" si="43"/>
        <v>0</v>
      </c>
      <c r="AF131" s="19">
        <f t="shared" si="44"/>
        <v>20</v>
      </c>
      <c r="AG131" s="19">
        <f t="shared" si="45"/>
        <v>140</v>
      </c>
      <c r="AH131" s="7">
        <f t="shared" si="46"/>
        <v>1</v>
      </c>
      <c r="AI131" s="19">
        <f t="shared" si="47"/>
        <v>0</v>
      </c>
      <c r="AJ131" s="19">
        <f t="shared" si="48"/>
        <v>0</v>
      </c>
      <c r="AK131" s="19">
        <f t="shared" si="49"/>
        <v>0</v>
      </c>
      <c r="AL131" s="19">
        <f t="shared" si="50"/>
        <v>20</v>
      </c>
      <c r="AM131" s="19">
        <f t="shared" si="51"/>
        <v>460</v>
      </c>
      <c r="AN131" s="20">
        <f t="shared" si="52"/>
        <v>1</v>
      </c>
      <c r="AP131" s="12">
        <f t="shared" si="57"/>
        <v>258</v>
      </c>
      <c r="AQ131" s="12">
        <f t="shared" si="53"/>
        <v>12</v>
      </c>
      <c r="AR131" s="12">
        <f t="shared" si="54"/>
        <v>240</v>
      </c>
      <c r="AS131" s="12">
        <f t="shared" si="55"/>
        <v>9320</v>
      </c>
      <c r="AT131" s="12">
        <f>MAX(AS$4:AS131)</f>
        <v>9320</v>
      </c>
      <c r="AU131" s="8">
        <f t="shared" si="56"/>
        <v>0</v>
      </c>
      <c r="AX131" s="24"/>
    </row>
    <row r="132" spans="1:50" x14ac:dyDescent="0.3">
      <c r="A132" s="1">
        <v>42704</v>
      </c>
      <c r="B132" s="1">
        <v>42704</v>
      </c>
      <c r="C132" s="1" t="s">
        <v>45</v>
      </c>
      <c r="D132" s="3">
        <v>710</v>
      </c>
      <c r="E132" s="3">
        <v>0</v>
      </c>
      <c r="F132" s="3">
        <f t="shared" si="29"/>
        <v>710</v>
      </c>
      <c r="G132" s="20">
        <f t="shared" si="30"/>
        <v>0</v>
      </c>
      <c r="H132" s="3" t="s">
        <v>17</v>
      </c>
      <c r="L132" s="20">
        <f t="shared" si="31"/>
        <v>1</v>
      </c>
      <c r="M132" s="20" t="s">
        <v>21</v>
      </c>
      <c r="N132" s="20">
        <v>7</v>
      </c>
      <c r="O132" s="20">
        <v>106270</v>
      </c>
      <c r="P132" s="20">
        <f t="shared" si="32"/>
        <v>106277</v>
      </c>
      <c r="Q132" s="20">
        <f t="shared" si="33"/>
        <v>106277</v>
      </c>
      <c r="R132" s="20">
        <v>106188</v>
      </c>
      <c r="S132" s="20">
        <v>106660</v>
      </c>
      <c r="T132" s="19">
        <f t="shared" si="34"/>
        <v>9.6</v>
      </c>
      <c r="U132" s="19">
        <f t="shared" si="35"/>
        <v>38.299999999999997</v>
      </c>
      <c r="W132" s="19">
        <f t="shared" si="36"/>
        <v>-9.6</v>
      </c>
      <c r="X132" s="19">
        <f t="shared" si="37"/>
        <v>38.299999999999997</v>
      </c>
      <c r="Y132" s="7">
        <f t="shared" si="38"/>
        <v>1</v>
      </c>
      <c r="Z132" s="7">
        <f t="shared" si="39"/>
        <v>0</v>
      </c>
      <c r="AA132" s="7">
        <f t="shared" si="40"/>
        <v>1</v>
      </c>
      <c r="AB132" s="7">
        <f t="shared" si="41"/>
        <v>1</v>
      </c>
      <c r="AC132" s="19">
        <f t="shared" si="42"/>
        <v>0</v>
      </c>
      <c r="AD132" s="7"/>
      <c r="AE132" s="19">
        <f t="shared" si="43"/>
        <v>0</v>
      </c>
      <c r="AF132" s="19">
        <f t="shared" si="44"/>
        <v>20</v>
      </c>
      <c r="AG132" s="19">
        <f t="shared" si="45"/>
        <v>160</v>
      </c>
      <c r="AH132" s="7">
        <f t="shared" si="46"/>
        <v>1</v>
      </c>
      <c r="AI132" s="19">
        <f t="shared" si="47"/>
        <v>0</v>
      </c>
      <c r="AJ132" s="19">
        <f t="shared" si="48"/>
        <v>0</v>
      </c>
      <c r="AK132" s="19">
        <f t="shared" si="49"/>
        <v>0</v>
      </c>
      <c r="AL132" s="19">
        <f t="shared" si="50"/>
        <v>20</v>
      </c>
      <c r="AM132" s="19">
        <f t="shared" si="51"/>
        <v>480</v>
      </c>
      <c r="AN132" s="20">
        <f t="shared" si="52"/>
        <v>1</v>
      </c>
      <c r="AP132" s="12">
        <f t="shared" si="57"/>
        <v>258</v>
      </c>
      <c r="AQ132" s="12">
        <f t="shared" si="53"/>
        <v>12</v>
      </c>
      <c r="AR132" s="12">
        <f t="shared" si="54"/>
        <v>240</v>
      </c>
      <c r="AS132" s="12">
        <f t="shared" si="55"/>
        <v>9560</v>
      </c>
      <c r="AT132" s="12">
        <f>MAX(AS$4:AS132)</f>
        <v>9560</v>
      </c>
      <c r="AU132" s="8">
        <f t="shared" si="56"/>
        <v>0</v>
      </c>
      <c r="AX132" s="24"/>
    </row>
    <row r="133" spans="1:50" x14ac:dyDescent="0.3">
      <c r="A133" s="1">
        <v>42704</v>
      </c>
      <c r="B133" s="1">
        <v>42704</v>
      </c>
      <c r="C133" s="1" t="s">
        <v>45</v>
      </c>
      <c r="D133" s="3">
        <v>1315</v>
      </c>
      <c r="E133" s="3">
        <v>0</v>
      </c>
      <c r="F133" s="3">
        <f t="shared" ref="F133:F196" si="58">D133+E133</f>
        <v>1315</v>
      </c>
      <c r="G133" s="20">
        <f t="shared" ref="G133:G196" si="59">B133-A133</f>
        <v>0</v>
      </c>
      <c r="H133" s="3" t="s">
        <v>17</v>
      </c>
      <c r="K133" s="20">
        <v>1</v>
      </c>
      <c r="L133" s="20">
        <f t="shared" ref="L133:L196" si="60">IF(AND(F133&gt;=L$3,F133&lt;=L$4),0,1)</f>
        <v>1</v>
      </c>
      <c r="M133" s="20" t="s">
        <v>21</v>
      </c>
      <c r="N133" s="20">
        <v>7</v>
      </c>
      <c r="O133" s="20">
        <v>106130</v>
      </c>
      <c r="P133" s="20">
        <f t="shared" ref="P133:P196" si="61">IF(M133="short",O133,O133+N133)</f>
        <v>106137</v>
      </c>
      <c r="Q133" s="20">
        <f t="shared" ref="Q133:Q196" si="62">IF(M133="short",P133+Q$3,P133-Q$3)</f>
        <v>106137</v>
      </c>
      <c r="R133" s="20">
        <v>106113</v>
      </c>
      <c r="S133" s="20">
        <v>106533</v>
      </c>
      <c r="T133" s="19">
        <f t="shared" ref="T133:T196" si="63">IF(M133="short",((R133-P133)+N133)/10,((P133-R133)+N133)/10)</f>
        <v>3.1</v>
      </c>
      <c r="U133" s="19">
        <f t="shared" ref="U133:U196" si="64">IF(M133="long",((S133-O133)-N133)/10,((O133-S133)-N133)/10)</f>
        <v>39.6</v>
      </c>
      <c r="W133" s="19">
        <f t="shared" ref="W133:W196" si="65">-T133+(Q$3/10)</f>
        <v>-3.1</v>
      </c>
      <c r="X133" s="19">
        <f t="shared" ref="X133:X196" si="66">U133+(Q$3/10)</f>
        <v>39.6</v>
      </c>
      <c r="Y133" s="7">
        <f t="shared" ref="Y133:Y196" si="67">IF(AND(M133="long",R133&lt;Q133),1, )</f>
        <v>1</v>
      </c>
      <c r="Z133" s="7">
        <f t="shared" ref="Z133:Z196" si="68">IF(AND(M133="short",R133&gt;Q133),1, )</f>
        <v>0</v>
      </c>
      <c r="AA133" s="7">
        <f t="shared" ref="AA133:AA196" si="69">Y133+Z133</f>
        <v>1</v>
      </c>
      <c r="AB133" s="7">
        <f t="shared" ref="AB133:AB196" si="70">IF(OR(I133=1,K133=1),0,L133*AA133)</f>
        <v>0</v>
      </c>
      <c r="AC133" s="19">
        <f t="shared" ref="AC133:AC196" si="71">IF(W133&lt;=-AC$3,-AC$3,0)</f>
        <v>0</v>
      </c>
      <c r="AD133" s="7"/>
      <c r="AE133" s="19">
        <f t="shared" ref="AE133:AE196" si="72">IF(AND(AC133=0,U133&gt;=AE$3-(N133/10)),0,-AC$3*AA133)</f>
        <v>0</v>
      </c>
      <c r="AF133" s="19">
        <f t="shared" ref="AF133:AF196" si="73">IF(AND(AC133=0,X133&gt;AF$3),AF$3*AA133,AE133*AA133)</f>
        <v>20</v>
      </c>
      <c r="AG133" s="19">
        <f t="shared" ref="AG133:AG196" si="74">AG132+AF133</f>
        <v>180</v>
      </c>
      <c r="AH133" s="7">
        <f t="shared" ref="AH133:AH196" si="75">IF(AF133&gt;0,1, )</f>
        <v>1</v>
      </c>
      <c r="AI133" s="19">
        <f t="shared" ref="AI133:AI196" si="76">IF(I133=1,AF133,)</f>
        <v>0</v>
      </c>
      <c r="AJ133" s="19">
        <f t="shared" ref="AJ133:AJ196" si="77">IF(K133=1,AF133, )</f>
        <v>20</v>
      </c>
      <c r="AK133" s="19">
        <f t="shared" ref="AK133:AK196" si="78">IF(L133=1, ,AF133)</f>
        <v>0</v>
      </c>
      <c r="AL133" s="19">
        <f t="shared" ref="AL133:AL196" si="79">AB133*AF133</f>
        <v>0</v>
      </c>
      <c r="AM133" s="19">
        <f t="shared" ref="AM133:AM196" si="80">AM132+AL133</f>
        <v>480</v>
      </c>
      <c r="AN133" s="20">
        <f t="shared" ref="AN133:AN196" si="81">IF(AL133&gt;0,1, )</f>
        <v>0</v>
      </c>
      <c r="AP133" s="12">
        <f t="shared" si="57"/>
        <v>258</v>
      </c>
      <c r="AQ133" s="12">
        <f t="shared" ref="AQ133:AQ196" si="82">INT(AP133/AQ$3)</f>
        <v>12</v>
      </c>
      <c r="AR133" s="12">
        <f t="shared" ref="AR133:AR196" si="83">AL133*AQ133</f>
        <v>0</v>
      </c>
      <c r="AS133" s="12">
        <f t="shared" ref="AS133:AS196" si="84">AS132+AR133</f>
        <v>9560</v>
      </c>
      <c r="AT133" s="12">
        <f>MAX(AS$4:AS133)</f>
        <v>9560</v>
      </c>
      <c r="AU133" s="8">
        <f t="shared" ref="AU133:AU196" si="85">(AS133-AT133)/AT133</f>
        <v>0</v>
      </c>
      <c r="AW133" s="24"/>
      <c r="AX133" s="24"/>
    </row>
    <row r="134" spans="1:50" x14ac:dyDescent="0.3">
      <c r="A134" s="1">
        <v>42704</v>
      </c>
      <c r="B134" s="1">
        <v>42704</v>
      </c>
      <c r="C134" s="1" t="s">
        <v>44</v>
      </c>
      <c r="D134" s="3">
        <v>1620</v>
      </c>
      <c r="E134" s="3">
        <v>-200</v>
      </c>
      <c r="F134" s="3">
        <f t="shared" si="58"/>
        <v>1420</v>
      </c>
      <c r="G134" s="20">
        <f t="shared" si="59"/>
        <v>0</v>
      </c>
      <c r="H134" s="3" t="s">
        <v>37</v>
      </c>
      <c r="L134" s="20">
        <f t="shared" si="60"/>
        <v>1</v>
      </c>
      <c r="M134" s="20" t="s">
        <v>21</v>
      </c>
      <c r="N134" s="20">
        <v>8</v>
      </c>
      <c r="O134" s="20">
        <v>74140</v>
      </c>
      <c r="P134" s="20">
        <f t="shared" si="61"/>
        <v>74148</v>
      </c>
      <c r="Q134" s="20">
        <f t="shared" si="62"/>
        <v>74148</v>
      </c>
      <c r="R134" s="20">
        <v>74146</v>
      </c>
      <c r="S134" s="20">
        <v>74227</v>
      </c>
      <c r="T134" s="19">
        <f t="shared" si="63"/>
        <v>1</v>
      </c>
      <c r="U134" s="19">
        <f t="shared" si="64"/>
        <v>7.9</v>
      </c>
      <c r="W134" s="19">
        <f t="shared" si="65"/>
        <v>-1</v>
      </c>
      <c r="X134" s="19">
        <f t="shared" si="66"/>
        <v>7.9</v>
      </c>
      <c r="Y134" s="7">
        <f t="shared" si="67"/>
        <v>1</v>
      </c>
      <c r="Z134" s="7">
        <f t="shared" si="68"/>
        <v>0</v>
      </c>
      <c r="AA134" s="7">
        <f t="shared" si="69"/>
        <v>1</v>
      </c>
      <c r="AB134" s="7">
        <f t="shared" si="70"/>
        <v>1</v>
      </c>
      <c r="AC134" s="19">
        <f t="shared" si="71"/>
        <v>0</v>
      </c>
      <c r="AD134" s="7"/>
      <c r="AE134" s="19">
        <f t="shared" si="72"/>
        <v>-20</v>
      </c>
      <c r="AF134" s="19">
        <f t="shared" si="73"/>
        <v>-20</v>
      </c>
      <c r="AG134" s="19">
        <f t="shared" si="74"/>
        <v>160</v>
      </c>
      <c r="AH134" s="7">
        <f t="shared" si="75"/>
        <v>0</v>
      </c>
      <c r="AI134" s="19">
        <f t="shared" si="76"/>
        <v>0</v>
      </c>
      <c r="AJ134" s="19">
        <f t="shared" si="77"/>
        <v>0</v>
      </c>
      <c r="AK134" s="19">
        <f t="shared" si="78"/>
        <v>0</v>
      </c>
      <c r="AL134" s="19">
        <f t="shared" si="79"/>
        <v>-20</v>
      </c>
      <c r="AM134" s="19">
        <f t="shared" si="80"/>
        <v>460</v>
      </c>
      <c r="AN134" s="20">
        <f t="shared" si="81"/>
        <v>0</v>
      </c>
      <c r="AP134" s="12">
        <f t="shared" ref="AP134:AP197" si="86">IF(B134=B133,AP133,AS133*AP$3)</f>
        <v>258</v>
      </c>
      <c r="AQ134" s="12">
        <f t="shared" si="82"/>
        <v>12</v>
      </c>
      <c r="AR134" s="12">
        <f t="shared" si="83"/>
        <v>-240</v>
      </c>
      <c r="AS134" s="12">
        <f t="shared" si="84"/>
        <v>9320</v>
      </c>
      <c r="AT134" s="12">
        <f>MAX(AS$4:AS134)</f>
        <v>9560</v>
      </c>
      <c r="AU134" s="8">
        <f t="shared" si="85"/>
        <v>-2.5104602510460251E-2</v>
      </c>
      <c r="AW134" s="24"/>
      <c r="AX134" s="24"/>
    </row>
    <row r="135" spans="1:50" x14ac:dyDescent="0.3">
      <c r="A135" s="1">
        <v>42702</v>
      </c>
      <c r="B135" s="1">
        <v>42704</v>
      </c>
      <c r="C135" s="1" t="s">
        <v>44</v>
      </c>
      <c r="D135" s="3">
        <v>1755</v>
      </c>
      <c r="E135" s="3">
        <v>-200</v>
      </c>
      <c r="F135" s="3">
        <f t="shared" si="58"/>
        <v>1555</v>
      </c>
      <c r="G135" s="20">
        <f t="shared" si="59"/>
        <v>2</v>
      </c>
      <c r="H135" s="3" t="s">
        <v>38</v>
      </c>
      <c r="I135" s="20">
        <v>1</v>
      </c>
      <c r="J135" s="20">
        <v>33</v>
      </c>
      <c r="L135" s="20">
        <f t="shared" si="60"/>
        <v>1</v>
      </c>
      <c r="M135" s="20" t="s">
        <v>20</v>
      </c>
      <c r="N135" s="20">
        <v>7</v>
      </c>
      <c r="O135" s="20">
        <v>113790</v>
      </c>
      <c r="P135" s="20">
        <f t="shared" si="61"/>
        <v>113790</v>
      </c>
      <c r="Q135" s="20">
        <f t="shared" si="62"/>
        <v>113790</v>
      </c>
      <c r="R135" s="20">
        <v>113729</v>
      </c>
      <c r="S135" s="20">
        <v>113343</v>
      </c>
      <c r="T135" s="19">
        <f t="shared" si="63"/>
        <v>-5.4</v>
      </c>
      <c r="U135" s="19">
        <f t="shared" si="64"/>
        <v>44</v>
      </c>
      <c r="W135" s="19">
        <f t="shared" si="65"/>
        <v>5.4</v>
      </c>
      <c r="X135" s="19">
        <f t="shared" si="66"/>
        <v>44</v>
      </c>
      <c r="Y135" s="7">
        <f t="shared" si="67"/>
        <v>0</v>
      </c>
      <c r="Z135" s="7">
        <f t="shared" si="68"/>
        <v>0</v>
      </c>
      <c r="AA135" s="7">
        <f t="shared" si="69"/>
        <v>0</v>
      </c>
      <c r="AB135" s="7">
        <f t="shared" si="70"/>
        <v>0</v>
      </c>
      <c r="AC135" s="19">
        <f t="shared" si="71"/>
        <v>0</v>
      </c>
      <c r="AD135" s="7"/>
      <c r="AE135" s="19">
        <f t="shared" si="72"/>
        <v>0</v>
      </c>
      <c r="AF135" s="19">
        <f t="shared" si="73"/>
        <v>0</v>
      </c>
      <c r="AG135" s="19">
        <f t="shared" si="74"/>
        <v>160</v>
      </c>
      <c r="AH135" s="7">
        <f t="shared" si="75"/>
        <v>0</v>
      </c>
      <c r="AI135" s="19">
        <f t="shared" si="76"/>
        <v>0</v>
      </c>
      <c r="AJ135" s="19">
        <f t="shared" si="77"/>
        <v>0</v>
      </c>
      <c r="AK135" s="19">
        <f t="shared" si="78"/>
        <v>0</v>
      </c>
      <c r="AL135" s="19">
        <f t="shared" si="79"/>
        <v>0</v>
      </c>
      <c r="AM135" s="19">
        <f t="shared" si="80"/>
        <v>460</v>
      </c>
      <c r="AN135" s="20">
        <f t="shared" si="81"/>
        <v>0</v>
      </c>
      <c r="AP135" s="12">
        <f t="shared" si="86"/>
        <v>258</v>
      </c>
      <c r="AQ135" s="12">
        <f t="shared" si="82"/>
        <v>12</v>
      </c>
      <c r="AR135" s="12">
        <f t="shared" si="83"/>
        <v>0</v>
      </c>
      <c r="AS135" s="12">
        <f t="shared" si="84"/>
        <v>9320</v>
      </c>
      <c r="AT135" s="12">
        <f>MAX(AS$4:AS135)</f>
        <v>9560</v>
      </c>
      <c r="AU135" s="8">
        <f t="shared" si="85"/>
        <v>-2.5104602510460251E-2</v>
      </c>
      <c r="AW135" s="24"/>
      <c r="AX135" s="24"/>
    </row>
    <row r="136" spans="1:50" x14ac:dyDescent="0.3">
      <c r="A136" s="1">
        <v>42699</v>
      </c>
      <c r="B136" s="1">
        <v>42704</v>
      </c>
      <c r="C136" s="1" t="s">
        <v>44</v>
      </c>
      <c r="D136" s="3">
        <v>1805</v>
      </c>
      <c r="E136" s="3">
        <v>-200</v>
      </c>
      <c r="F136" s="3">
        <f t="shared" si="58"/>
        <v>1605</v>
      </c>
      <c r="G136" s="20">
        <f t="shared" si="59"/>
        <v>5</v>
      </c>
      <c r="H136" s="3" t="s">
        <v>37</v>
      </c>
      <c r="L136" s="20">
        <f t="shared" si="60"/>
        <v>1</v>
      </c>
      <c r="M136" s="20" t="s">
        <v>21</v>
      </c>
      <c r="N136" s="20">
        <v>8</v>
      </c>
      <c r="O136" s="20">
        <v>73760</v>
      </c>
      <c r="P136" s="20">
        <f t="shared" si="61"/>
        <v>73768</v>
      </c>
      <c r="Q136" s="20">
        <f t="shared" si="62"/>
        <v>73768</v>
      </c>
      <c r="R136" s="20">
        <v>73733</v>
      </c>
      <c r="S136" s="20">
        <v>74188</v>
      </c>
      <c r="T136" s="19">
        <f t="shared" si="63"/>
        <v>4.3</v>
      </c>
      <c r="U136" s="19">
        <f t="shared" si="64"/>
        <v>42</v>
      </c>
      <c r="W136" s="19">
        <f t="shared" si="65"/>
        <v>-4.3</v>
      </c>
      <c r="X136" s="19">
        <f t="shared" si="66"/>
        <v>42</v>
      </c>
      <c r="Y136" s="7">
        <f t="shared" si="67"/>
        <v>1</v>
      </c>
      <c r="Z136" s="7">
        <f t="shared" si="68"/>
        <v>0</v>
      </c>
      <c r="AA136" s="7">
        <f t="shared" si="69"/>
        <v>1</v>
      </c>
      <c r="AB136" s="7">
        <f t="shared" si="70"/>
        <v>1</v>
      </c>
      <c r="AC136" s="19">
        <f t="shared" si="71"/>
        <v>0</v>
      </c>
      <c r="AD136" s="7"/>
      <c r="AE136" s="19">
        <f t="shared" si="72"/>
        <v>0</v>
      </c>
      <c r="AF136" s="19">
        <f t="shared" si="73"/>
        <v>20</v>
      </c>
      <c r="AG136" s="19">
        <f t="shared" si="74"/>
        <v>180</v>
      </c>
      <c r="AH136" s="7">
        <f t="shared" si="75"/>
        <v>1</v>
      </c>
      <c r="AI136" s="19">
        <f t="shared" si="76"/>
        <v>0</v>
      </c>
      <c r="AJ136" s="19">
        <f t="shared" si="77"/>
        <v>0</v>
      </c>
      <c r="AK136" s="19">
        <f t="shared" si="78"/>
        <v>0</v>
      </c>
      <c r="AL136" s="19">
        <f t="shared" si="79"/>
        <v>20</v>
      </c>
      <c r="AM136" s="19">
        <f t="shared" si="80"/>
        <v>480</v>
      </c>
      <c r="AN136" s="20">
        <f t="shared" si="81"/>
        <v>1</v>
      </c>
      <c r="AP136" s="12">
        <f t="shared" si="86"/>
        <v>258</v>
      </c>
      <c r="AQ136" s="12">
        <f t="shared" si="82"/>
        <v>12</v>
      </c>
      <c r="AR136" s="12">
        <f t="shared" si="83"/>
        <v>240</v>
      </c>
      <c r="AS136" s="12">
        <f t="shared" si="84"/>
        <v>9560</v>
      </c>
      <c r="AT136" s="12">
        <f>MAX(AS$4:AS136)</f>
        <v>9560</v>
      </c>
      <c r="AU136" s="8">
        <f t="shared" si="85"/>
        <v>0</v>
      </c>
      <c r="AW136" s="24"/>
      <c r="AX136" s="24"/>
    </row>
    <row r="137" spans="1:50" x14ac:dyDescent="0.3">
      <c r="A137" s="1">
        <v>42703</v>
      </c>
      <c r="B137" s="1">
        <v>42704</v>
      </c>
      <c r="C137" s="1" t="s">
        <v>45</v>
      </c>
      <c r="D137" s="3">
        <v>1615</v>
      </c>
      <c r="E137" s="3">
        <v>0</v>
      </c>
      <c r="F137" s="3">
        <f t="shared" si="58"/>
        <v>1615</v>
      </c>
      <c r="G137" s="20">
        <f t="shared" si="59"/>
        <v>1</v>
      </c>
      <c r="H137" s="3" t="s">
        <v>17</v>
      </c>
      <c r="L137" s="20">
        <f t="shared" si="60"/>
        <v>1</v>
      </c>
      <c r="M137" s="20" t="s">
        <v>21</v>
      </c>
      <c r="N137" s="20">
        <v>7</v>
      </c>
      <c r="O137" s="20">
        <v>105560</v>
      </c>
      <c r="P137" s="20">
        <f t="shared" si="61"/>
        <v>105567</v>
      </c>
      <c r="Q137" s="20">
        <f t="shared" si="62"/>
        <v>105567</v>
      </c>
      <c r="R137" s="20">
        <v>105520</v>
      </c>
      <c r="S137" s="20">
        <v>106893</v>
      </c>
      <c r="T137" s="19">
        <f t="shared" si="63"/>
        <v>5.4</v>
      </c>
      <c r="U137" s="19">
        <f t="shared" si="64"/>
        <v>132.6</v>
      </c>
      <c r="W137" s="19">
        <f t="shared" si="65"/>
        <v>-5.4</v>
      </c>
      <c r="X137" s="19">
        <f t="shared" si="66"/>
        <v>132.6</v>
      </c>
      <c r="Y137" s="7">
        <f t="shared" si="67"/>
        <v>1</v>
      </c>
      <c r="Z137" s="7">
        <f t="shared" si="68"/>
        <v>0</v>
      </c>
      <c r="AA137" s="7">
        <f t="shared" si="69"/>
        <v>1</v>
      </c>
      <c r="AB137" s="7">
        <f t="shared" si="70"/>
        <v>1</v>
      </c>
      <c r="AC137" s="19">
        <f t="shared" si="71"/>
        <v>0</v>
      </c>
      <c r="AD137" s="7"/>
      <c r="AE137" s="19">
        <f t="shared" si="72"/>
        <v>0</v>
      </c>
      <c r="AF137" s="19">
        <f t="shared" si="73"/>
        <v>20</v>
      </c>
      <c r="AG137" s="19">
        <f t="shared" si="74"/>
        <v>200</v>
      </c>
      <c r="AH137" s="7">
        <f t="shared" si="75"/>
        <v>1</v>
      </c>
      <c r="AI137" s="19">
        <f t="shared" si="76"/>
        <v>0</v>
      </c>
      <c r="AJ137" s="19">
        <f t="shared" si="77"/>
        <v>0</v>
      </c>
      <c r="AK137" s="19">
        <f t="shared" si="78"/>
        <v>0</v>
      </c>
      <c r="AL137" s="19">
        <f t="shared" si="79"/>
        <v>20</v>
      </c>
      <c r="AM137" s="19">
        <f t="shared" si="80"/>
        <v>500</v>
      </c>
      <c r="AN137" s="20">
        <f t="shared" si="81"/>
        <v>1</v>
      </c>
      <c r="AP137" s="12">
        <f t="shared" si="86"/>
        <v>258</v>
      </c>
      <c r="AQ137" s="12">
        <f t="shared" si="82"/>
        <v>12</v>
      </c>
      <c r="AR137" s="12">
        <f t="shared" si="83"/>
        <v>240</v>
      </c>
      <c r="AS137" s="12">
        <f t="shared" si="84"/>
        <v>9800</v>
      </c>
      <c r="AT137" s="12">
        <f>MAX(AS$4:AS137)</f>
        <v>9800</v>
      </c>
      <c r="AU137" s="8">
        <f t="shared" si="85"/>
        <v>0</v>
      </c>
      <c r="AW137" s="24"/>
      <c r="AX137" s="24"/>
    </row>
    <row r="138" spans="1:50" x14ac:dyDescent="0.3">
      <c r="A138" s="1">
        <v>42705</v>
      </c>
      <c r="B138" s="1">
        <v>42705</v>
      </c>
      <c r="C138" s="1" t="s">
        <v>44</v>
      </c>
      <c r="D138" s="3">
        <v>1055</v>
      </c>
      <c r="E138" s="3">
        <v>-200</v>
      </c>
      <c r="F138" s="3">
        <f t="shared" si="58"/>
        <v>855</v>
      </c>
      <c r="G138" s="20">
        <f t="shared" si="59"/>
        <v>0</v>
      </c>
      <c r="H138" s="3" t="s">
        <v>43</v>
      </c>
      <c r="L138" s="20">
        <f t="shared" si="60"/>
        <v>1</v>
      </c>
      <c r="M138" s="20" t="s">
        <v>20</v>
      </c>
      <c r="N138" s="20">
        <v>10</v>
      </c>
      <c r="O138" s="20">
        <v>134250</v>
      </c>
      <c r="P138" s="20">
        <f t="shared" si="61"/>
        <v>134250</v>
      </c>
      <c r="Q138" s="20">
        <f t="shared" si="62"/>
        <v>134250</v>
      </c>
      <c r="R138" s="20">
        <v>134339</v>
      </c>
      <c r="S138" s="20">
        <v>134044</v>
      </c>
      <c r="T138" s="19">
        <f t="shared" si="63"/>
        <v>9.9</v>
      </c>
      <c r="U138" s="19">
        <f t="shared" si="64"/>
        <v>19.600000000000001</v>
      </c>
      <c r="W138" s="19">
        <f t="shared" si="65"/>
        <v>-9.9</v>
      </c>
      <c r="X138" s="19">
        <f t="shared" si="66"/>
        <v>19.600000000000001</v>
      </c>
      <c r="Y138" s="7">
        <f t="shared" si="67"/>
        <v>0</v>
      </c>
      <c r="Z138" s="7">
        <f t="shared" si="68"/>
        <v>1</v>
      </c>
      <c r="AA138" s="7">
        <f t="shared" si="69"/>
        <v>1</v>
      </c>
      <c r="AB138" s="7">
        <f t="shared" si="70"/>
        <v>1</v>
      </c>
      <c r="AC138" s="19">
        <f t="shared" si="71"/>
        <v>0</v>
      </c>
      <c r="AD138" s="7"/>
      <c r="AE138" s="19">
        <f t="shared" si="72"/>
        <v>0</v>
      </c>
      <c r="AF138" s="19">
        <f t="shared" si="73"/>
        <v>0</v>
      </c>
      <c r="AG138" s="19">
        <f t="shared" si="74"/>
        <v>200</v>
      </c>
      <c r="AH138" s="7">
        <f t="shared" si="75"/>
        <v>0</v>
      </c>
      <c r="AI138" s="19">
        <f t="shared" si="76"/>
        <v>0</v>
      </c>
      <c r="AJ138" s="19">
        <f t="shared" si="77"/>
        <v>0</v>
      </c>
      <c r="AK138" s="19">
        <f t="shared" si="78"/>
        <v>0</v>
      </c>
      <c r="AL138" s="19">
        <f t="shared" si="79"/>
        <v>0</v>
      </c>
      <c r="AM138" s="19">
        <f t="shared" si="80"/>
        <v>500</v>
      </c>
      <c r="AN138" s="20">
        <f t="shared" si="81"/>
        <v>0</v>
      </c>
      <c r="AP138" s="12">
        <f t="shared" si="86"/>
        <v>294</v>
      </c>
      <c r="AQ138" s="12">
        <f t="shared" si="82"/>
        <v>14</v>
      </c>
      <c r="AR138" s="12">
        <f t="shared" si="83"/>
        <v>0</v>
      </c>
      <c r="AS138" s="12">
        <f t="shared" si="84"/>
        <v>9800</v>
      </c>
      <c r="AT138" s="12">
        <f>MAX(AS$4:AS138)</f>
        <v>9800</v>
      </c>
      <c r="AU138" s="8">
        <f t="shared" si="85"/>
        <v>0</v>
      </c>
      <c r="AW138" s="24"/>
      <c r="AX138" s="24"/>
    </row>
    <row r="139" spans="1:50" x14ac:dyDescent="0.3">
      <c r="A139" s="1">
        <v>42705</v>
      </c>
      <c r="B139" s="1">
        <v>42705</v>
      </c>
      <c r="C139" s="1" t="s">
        <v>45</v>
      </c>
      <c r="D139" s="3">
        <v>955</v>
      </c>
      <c r="E139" s="3">
        <v>0</v>
      </c>
      <c r="F139" s="3">
        <f t="shared" si="58"/>
        <v>955</v>
      </c>
      <c r="G139" s="20">
        <f t="shared" si="59"/>
        <v>0</v>
      </c>
      <c r="H139" s="3" t="s">
        <v>17</v>
      </c>
      <c r="I139" s="20">
        <v>1</v>
      </c>
      <c r="J139" s="20">
        <v>54</v>
      </c>
      <c r="L139" s="20">
        <f t="shared" si="60"/>
        <v>1</v>
      </c>
      <c r="M139" s="20" t="s">
        <v>20</v>
      </c>
      <c r="N139" s="20">
        <v>7</v>
      </c>
      <c r="O139" s="20">
        <v>106430</v>
      </c>
      <c r="P139" s="20">
        <f t="shared" si="61"/>
        <v>106430</v>
      </c>
      <c r="Q139" s="20">
        <f t="shared" si="62"/>
        <v>106430</v>
      </c>
      <c r="R139" s="20">
        <v>106388</v>
      </c>
      <c r="S139" s="20">
        <v>105839</v>
      </c>
      <c r="T139" s="19">
        <f t="shared" si="63"/>
        <v>-3.5</v>
      </c>
      <c r="U139" s="19">
        <f t="shared" si="64"/>
        <v>58.4</v>
      </c>
      <c r="W139" s="19">
        <f t="shared" si="65"/>
        <v>3.5</v>
      </c>
      <c r="X139" s="19">
        <f t="shared" si="66"/>
        <v>58.4</v>
      </c>
      <c r="Y139" s="7">
        <f t="shared" si="67"/>
        <v>0</v>
      </c>
      <c r="Z139" s="7">
        <f t="shared" si="68"/>
        <v>0</v>
      </c>
      <c r="AA139" s="7">
        <f t="shared" si="69"/>
        <v>0</v>
      </c>
      <c r="AB139" s="7">
        <f t="shared" si="70"/>
        <v>0</v>
      </c>
      <c r="AC139" s="19">
        <f t="shared" si="71"/>
        <v>0</v>
      </c>
      <c r="AD139" s="7"/>
      <c r="AE139" s="19">
        <f t="shared" si="72"/>
        <v>0</v>
      </c>
      <c r="AF139" s="19">
        <f t="shared" si="73"/>
        <v>0</v>
      </c>
      <c r="AG139" s="19">
        <f t="shared" si="74"/>
        <v>200</v>
      </c>
      <c r="AH139" s="7">
        <f t="shared" si="75"/>
        <v>0</v>
      </c>
      <c r="AI139" s="19">
        <f t="shared" si="76"/>
        <v>0</v>
      </c>
      <c r="AJ139" s="19">
        <f t="shared" si="77"/>
        <v>0</v>
      </c>
      <c r="AK139" s="19">
        <f t="shared" si="78"/>
        <v>0</v>
      </c>
      <c r="AL139" s="19">
        <f t="shared" si="79"/>
        <v>0</v>
      </c>
      <c r="AM139" s="19">
        <f t="shared" si="80"/>
        <v>500</v>
      </c>
      <c r="AN139" s="20">
        <f t="shared" si="81"/>
        <v>0</v>
      </c>
      <c r="AP139" s="12">
        <f t="shared" si="86"/>
        <v>294</v>
      </c>
      <c r="AQ139" s="12">
        <f t="shared" si="82"/>
        <v>14</v>
      </c>
      <c r="AR139" s="12">
        <f t="shared" si="83"/>
        <v>0</v>
      </c>
      <c r="AS139" s="12">
        <f t="shared" si="84"/>
        <v>9800</v>
      </c>
      <c r="AT139" s="12">
        <f>MAX(AS$4:AS139)</f>
        <v>9800</v>
      </c>
      <c r="AU139" s="8">
        <f t="shared" si="85"/>
        <v>0</v>
      </c>
      <c r="AW139" s="24"/>
      <c r="AX139" s="24"/>
    </row>
    <row r="140" spans="1:50" x14ac:dyDescent="0.3">
      <c r="A140" s="1">
        <v>42697</v>
      </c>
      <c r="B140" s="1">
        <v>42706</v>
      </c>
      <c r="C140" s="1" t="s">
        <v>45</v>
      </c>
      <c r="D140" s="3">
        <v>115</v>
      </c>
      <c r="E140" s="3">
        <v>0</v>
      </c>
      <c r="F140" s="3">
        <f t="shared" si="58"/>
        <v>115</v>
      </c>
      <c r="G140" s="20">
        <f t="shared" si="59"/>
        <v>9</v>
      </c>
      <c r="H140" s="3" t="s">
        <v>17</v>
      </c>
      <c r="L140" s="20">
        <f t="shared" si="60"/>
        <v>1</v>
      </c>
      <c r="M140" s="20" t="s">
        <v>20</v>
      </c>
      <c r="N140" s="20">
        <v>7</v>
      </c>
      <c r="O140" s="20">
        <v>106760</v>
      </c>
      <c r="P140" s="20">
        <f t="shared" si="61"/>
        <v>106760</v>
      </c>
      <c r="Q140" s="20">
        <f t="shared" si="62"/>
        <v>106760</v>
      </c>
      <c r="R140" s="20">
        <v>106893</v>
      </c>
      <c r="S140" s="20">
        <v>106247</v>
      </c>
      <c r="T140" s="19">
        <f t="shared" si="63"/>
        <v>14</v>
      </c>
      <c r="U140" s="19">
        <f t="shared" si="64"/>
        <v>50.6</v>
      </c>
      <c r="W140" s="19">
        <f t="shared" si="65"/>
        <v>-14</v>
      </c>
      <c r="X140" s="19">
        <f t="shared" si="66"/>
        <v>50.6</v>
      </c>
      <c r="Y140" s="7">
        <f t="shared" si="67"/>
        <v>0</v>
      </c>
      <c r="Z140" s="7">
        <f t="shared" si="68"/>
        <v>1</v>
      </c>
      <c r="AA140" s="7">
        <f t="shared" si="69"/>
        <v>1</v>
      </c>
      <c r="AB140" s="7">
        <f t="shared" si="70"/>
        <v>1</v>
      </c>
      <c r="AC140" s="19">
        <f t="shared" si="71"/>
        <v>0</v>
      </c>
      <c r="AD140" s="7"/>
      <c r="AE140" s="19">
        <f t="shared" si="72"/>
        <v>0</v>
      </c>
      <c r="AF140" s="19">
        <f t="shared" si="73"/>
        <v>20</v>
      </c>
      <c r="AG140" s="19">
        <f t="shared" si="74"/>
        <v>220</v>
      </c>
      <c r="AH140" s="7">
        <f t="shared" si="75"/>
        <v>1</v>
      </c>
      <c r="AI140" s="19">
        <f t="shared" si="76"/>
        <v>0</v>
      </c>
      <c r="AJ140" s="19">
        <f t="shared" si="77"/>
        <v>0</v>
      </c>
      <c r="AK140" s="19">
        <f t="shared" si="78"/>
        <v>0</v>
      </c>
      <c r="AL140" s="19">
        <f t="shared" si="79"/>
        <v>20</v>
      </c>
      <c r="AM140" s="19">
        <f t="shared" si="80"/>
        <v>520</v>
      </c>
      <c r="AN140" s="20">
        <f t="shared" si="81"/>
        <v>1</v>
      </c>
      <c r="AP140" s="12">
        <f t="shared" si="86"/>
        <v>294</v>
      </c>
      <c r="AQ140" s="12">
        <f t="shared" si="82"/>
        <v>14</v>
      </c>
      <c r="AR140" s="12">
        <f t="shared" si="83"/>
        <v>280</v>
      </c>
      <c r="AS140" s="12">
        <f t="shared" si="84"/>
        <v>10080</v>
      </c>
      <c r="AT140" s="12">
        <f>MAX(AS$4:AS140)</f>
        <v>10080</v>
      </c>
      <c r="AU140" s="8">
        <f t="shared" si="85"/>
        <v>0</v>
      </c>
      <c r="AX140" s="24"/>
    </row>
    <row r="141" spans="1:50" x14ac:dyDescent="0.3">
      <c r="A141" s="1">
        <v>42705</v>
      </c>
      <c r="B141" s="1">
        <v>42706</v>
      </c>
      <c r="C141" s="1" t="s">
        <v>44</v>
      </c>
      <c r="D141" s="3">
        <v>315</v>
      </c>
      <c r="E141" s="3">
        <v>-200</v>
      </c>
      <c r="F141" s="3">
        <f t="shared" si="58"/>
        <v>115</v>
      </c>
      <c r="G141" s="20">
        <f t="shared" si="59"/>
        <v>1</v>
      </c>
      <c r="H141" s="3" t="s">
        <v>38</v>
      </c>
      <c r="L141" s="20">
        <f t="shared" si="60"/>
        <v>1</v>
      </c>
      <c r="M141" s="20" t="s">
        <v>21</v>
      </c>
      <c r="N141" s="20">
        <v>7</v>
      </c>
      <c r="O141" s="20">
        <v>113580</v>
      </c>
      <c r="P141" s="20">
        <f t="shared" si="61"/>
        <v>113587</v>
      </c>
      <c r="Q141" s="20">
        <f t="shared" si="62"/>
        <v>113587</v>
      </c>
      <c r="R141" s="20">
        <v>113576</v>
      </c>
      <c r="S141" s="20">
        <v>114134</v>
      </c>
      <c r="T141" s="19">
        <f t="shared" si="63"/>
        <v>1.8</v>
      </c>
      <c r="U141" s="19">
        <f t="shared" si="64"/>
        <v>54.7</v>
      </c>
      <c r="W141" s="19">
        <f t="shared" si="65"/>
        <v>-1.8</v>
      </c>
      <c r="X141" s="19">
        <f t="shared" si="66"/>
        <v>54.7</v>
      </c>
      <c r="Y141" s="7">
        <f t="shared" si="67"/>
        <v>1</v>
      </c>
      <c r="Z141" s="7">
        <f t="shared" si="68"/>
        <v>0</v>
      </c>
      <c r="AA141" s="7">
        <f t="shared" si="69"/>
        <v>1</v>
      </c>
      <c r="AB141" s="7">
        <f t="shared" si="70"/>
        <v>1</v>
      </c>
      <c r="AC141" s="19">
        <f t="shared" si="71"/>
        <v>0</v>
      </c>
      <c r="AD141" s="7"/>
      <c r="AE141" s="19">
        <f t="shared" si="72"/>
        <v>0</v>
      </c>
      <c r="AF141" s="19">
        <f t="shared" si="73"/>
        <v>20</v>
      </c>
      <c r="AG141" s="19">
        <f t="shared" si="74"/>
        <v>240</v>
      </c>
      <c r="AH141" s="7">
        <f t="shared" si="75"/>
        <v>1</v>
      </c>
      <c r="AI141" s="19">
        <f t="shared" si="76"/>
        <v>0</v>
      </c>
      <c r="AJ141" s="19">
        <f t="shared" si="77"/>
        <v>0</v>
      </c>
      <c r="AK141" s="19">
        <f t="shared" si="78"/>
        <v>0</v>
      </c>
      <c r="AL141" s="19">
        <f t="shared" si="79"/>
        <v>20</v>
      </c>
      <c r="AM141" s="19">
        <f t="shared" si="80"/>
        <v>540</v>
      </c>
      <c r="AN141" s="20">
        <f t="shared" si="81"/>
        <v>1</v>
      </c>
      <c r="AP141" s="12">
        <f t="shared" si="86"/>
        <v>294</v>
      </c>
      <c r="AQ141" s="12">
        <f t="shared" si="82"/>
        <v>14</v>
      </c>
      <c r="AR141" s="12">
        <f t="shared" si="83"/>
        <v>280</v>
      </c>
      <c r="AS141" s="12">
        <f t="shared" si="84"/>
        <v>10360</v>
      </c>
      <c r="AT141" s="12">
        <f>MAX(AS$4:AS141)</f>
        <v>10360</v>
      </c>
      <c r="AU141" s="8">
        <f t="shared" si="85"/>
        <v>0</v>
      </c>
      <c r="AX141" s="24"/>
    </row>
    <row r="142" spans="1:50" x14ac:dyDescent="0.3">
      <c r="A142" s="1">
        <v>42706</v>
      </c>
      <c r="B142" s="1">
        <v>42706</v>
      </c>
      <c r="C142" s="1" t="s">
        <v>45</v>
      </c>
      <c r="D142" s="3">
        <v>955</v>
      </c>
      <c r="E142" s="3">
        <v>0</v>
      </c>
      <c r="F142" s="3">
        <f t="shared" si="58"/>
        <v>955</v>
      </c>
      <c r="G142" s="20">
        <f t="shared" si="59"/>
        <v>0</v>
      </c>
      <c r="H142" s="3" t="s">
        <v>17</v>
      </c>
      <c r="L142" s="20">
        <f t="shared" si="60"/>
        <v>1</v>
      </c>
      <c r="M142" s="20" t="s">
        <v>21</v>
      </c>
      <c r="N142" s="20">
        <v>7</v>
      </c>
      <c r="O142" s="20">
        <v>106460</v>
      </c>
      <c r="P142" s="20">
        <f t="shared" si="61"/>
        <v>106467</v>
      </c>
      <c r="Q142" s="20">
        <f t="shared" si="62"/>
        <v>106467</v>
      </c>
      <c r="R142" s="20">
        <v>106288</v>
      </c>
      <c r="S142" s="20">
        <v>106712</v>
      </c>
      <c r="T142" s="19">
        <f t="shared" si="63"/>
        <v>18.600000000000001</v>
      </c>
      <c r="U142" s="19">
        <f t="shared" si="64"/>
        <v>24.5</v>
      </c>
      <c r="W142" s="19">
        <f t="shared" si="65"/>
        <v>-18.600000000000001</v>
      </c>
      <c r="X142" s="19">
        <f t="shared" si="66"/>
        <v>24.5</v>
      </c>
      <c r="Y142" s="7">
        <f t="shared" si="67"/>
        <v>1</v>
      </c>
      <c r="Z142" s="7">
        <f t="shared" si="68"/>
        <v>0</v>
      </c>
      <c r="AA142" s="7">
        <f t="shared" si="69"/>
        <v>1</v>
      </c>
      <c r="AB142" s="7">
        <f t="shared" si="70"/>
        <v>1</v>
      </c>
      <c r="AC142" s="19">
        <f t="shared" si="71"/>
        <v>0</v>
      </c>
      <c r="AD142" s="7"/>
      <c r="AE142" s="19">
        <f t="shared" si="72"/>
        <v>0</v>
      </c>
      <c r="AF142" s="19">
        <f t="shared" si="73"/>
        <v>20</v>
      </c>
      <c r="AG142" s="19">
        <f t="shared" si="74"/>
        <v>260</v>
      </c>
      <c r="AH142" s="7">
        <f t="shared" si="75"/>
        <v>1</v>
      </c>
      <c r="AI142" s="19">
        <f t="shared" si="76"/>
        <v>0</v>
      </c>
      <c r="AJ142" s="19">
        <f t="shared" si="77"/>
        <v>0</v>
      </c>
      <c r="AK142" s="19">
        <f t="shared" si="78"/>
        <v>0</v>
      </c>
      <c r="AL142" s="19">
        <f t="shared" si="79"/>
        <v>20</v>
      </c>
      <c r="AM142" s="19">
        <f t="shared" si="80"/>
        <v>560</v>
      </c>
      <c r="AN142" s="20">
        <f t="shared" si="81"/>
        <v>1</v>
      </c>
      <c r="AP142" s="12">
        <f t="shared" si="86"/>
        <v>294</v>
      </c>
      <c r="AQ142" s="12">
        <f t="shared" si="82"/>
        <v>14</v>
      </c>
      <c r="AR142" s="12">
        <f t="shared" si="83"/>
        <v>280</v>
      </c>
      <c r="AS142" s="12">
        <f t="shared" si="84"/>
        <v>10640</v>
      </c>
      <c r="AT142" s="12">
        <f>MAX(AS$4:AS142)</f>
        <v>10640</v>
      </c>
      <c r="AU142" s="8">
        <f t="shared" si="85"/>
        <v>0</v>
      </c>
      <c r="AW142" s="24"/>
      <c r="AX142" s="24"/>
    </row>
    <row r="143" spans="1:50" x14ac:dyDescent="0.3">
      <c r="A143" s="1">
        <v>42706</v>
      </c>
      <c r="B143" s="1">
        <v>42706</v>
      </c>
      <c r="C143" s="1" t="s">
        <v>45</v>
      </c>
      <c r="D143" s="3">
        <v>1300</v>
      </c>
      <c r="E143" s="3">
        <v>0</v>
      </c>
      <c r="F143" s="3">
        <f t="shared" si="58"/>
        <v>1300</v>
      </c>
      <c r="G143" s="20">
        <f t="shared" si="59"/>
        <v>0</v>
      </c>
      <c r="H143" s="3" t="s">
        <v>17</v>
      </c>
      <c r="K143" s="20">
        <v>1</v>
      </c>
      <c r="L143" s="20">
        <f t="shared" si="60"/>
        <v>1</v>
      </c>
      <c r="M143" s="20" t="s">
        <v>21</v>
      </c>
      <c r="N143" s="20">
        <v>7</v>
      </c>
      <c r="O143" s="20">
        <v>106290</v>
      </c>
      <c r="P143" s="20">
        <f t="shared" si="61"/>
        <v>106297</v>
      </c>
      <c r="Q143" s="20">
        <f t="shared" si="62"/>
        <v>106297</v>
      </c>
      <c r="R143" s="20">
        <v>106288</v>
      </c>
      <c r="S143" s="20">
        <v>106712</v>
      </c>
      <c r="T143" s="19">
        <f t="shared" si="63"/>
        <v>1.6</v>
      </c>
      <c r="U143" s="19">
        <f t="shared" si="64"/>
        <v>41.5</v>
      </c>
      <c r="W143" s="19">
        <f t="shared" si="65"/>
        <v>-1.6</v>
      </c>
      <c r="X143" s="19">
        <f t="shared" si="66"/>
        <v>41.5</v>
      </c>
      <c r="Y143" s="7">
        <f t="shared" si="67"/>
        <v>1</v>
      </c>
      <c r="Z143" s="7">
        <f t="shared" si="68"/>
        <v>0</v>
      </c>
      <c r="AA143" s="7">
        <f t="shared" si="69"/>
        <v>1</v>
      </c>
      <c r="AB143" s="7">
        <f t="shared" si="70"/>
        <v>0</v>
      </c>
      <c r="AC143" s="19">
        <f t="shared" si="71"/>
        <v>0</v>
      </c>
      <c r="AD143" s="7"/>
      <c r="AE143" s="19">
        <f t="shared" si="72"/>
        <v>0</v>
      </c>
      <c r="AF143" s="19">
        <f t="shared" si="73"/>
        <v>20</v>
      </c>
      <c r="AG143" s="19">
        <f t="shared" si="74"/>
        <v>280</v>
      </c>
      <c r="AH143" s="7">
        <f t="shared" si="75"/>
        <v>1</v>
      </c>
      <c r="AI143" s="19">
        <f t="shared" si="76"/>
        <v>0</v>
      </c>
      <c r="AJ143" s="19">
        <f t="shared" si="77"/>
        <v>20</v>
      </c>
      <c r="AK143" s="19">
        <f t="shared" si="78"/>
        <v>0</v>
      </c>
      <c r="AL143" s="19">
        <f t="shared" si="79"/>
        <v>0</v>
      </c>
      <c r="AM143" s="19">
        <f t="shared" si="80"/>
        <v>560</v>
      </c>
      <c r="AN143" s="20">
        <f t="shared" si="81"/>
        <v>0</v>
      </c>
      <c r="AP143" s="12">
        <f t="shared" si="86"/>
        <v>294</v>
      </c>
      <c r="AQ143" s="12">
        <f t="shared" si="82"/>
        <v>14</v>
      </c>
      <c r="AR143" s="12">
        <f t="shared" si="83"/>
        <v>0</v>
      </c>
      <c r="AS143" s="12">
        <f t="shared" si="84"/>
        <v>10640</v>
      </c>
      <c r="AT143" s="12">
        <f>MAX(AS$4:AS143)</f>
        <v>10640</v>
      </c>
      <c r="AU143" s="8">
        <f t="shared" si="85"/>
        <v>0</v>
      </c>
      <c r="AW143" s="24"/>
      <c r="AX143" s="24"/>
    </row>
    <row r="144" spans="1:50" x14ac:dyDescent="0.3">
      <c r="A144" s="1">
        <v>42706</v>
      </c>
      <c r="B144" s="1">
        <v>42706</v>
      </c>
      <c r="C144" s="1" t="s">
        <v>44</v>
      </c>
      <c r="D144" s="3">
        <v>1530</v>
      </c>
      <c r="E144" s="3">
        <v>-200</v>
      </c>
      <c r="F144" s="3">
        <f t="shared" si="58"/>
        <v>1330</v>
      </c>
      <c r="G144" s="20">
        <f t="shared" si="59"/>
        <v>0</v>
      </c>
      <c r="H144" s="3" t="s">
        <v>37</v>
      </c>
      <c r="K144" s="20">
        <v>1</v>
      </c>
      <c r="L144" s="20">
        <f t="shared" si="60"/>
        <v>1</v>
      </c>
      <c r="M144" s="20" t="s">
        <v>20</v>
      </c>
      <c r="N144" s="20">
        <v>8</v>
      </c>
      <c r="O144" s="20">
        <v>74400</v>
      </c>
      <c r="P144" s="20">
        <f t="shared" si="61"/>
        <v>74400</v>
      </c>
      <c r="Q144" s="20">
        <f t="shared" si="62"/>
        <v>74400</v>
      </c>
      <c r="R144" s="20">
        <v>74413</v>
      </c>
      <c r="S144" s="20">
        <v>74079</v>
      </c>
      <c r="T144" s="19">
        <f t="shared" si="63"/>
        <v>2.1</v>
      </c>
      <c r="U144" s="19">
        <f t="shared" si="64"/>
        <v>31.3</v>
      </c>
      <c r="W144" s="19">
        <f t="shared" si="65"/>
        <v>-2.1</v>
      </c>
      <c r="X144" s="19">
        <f t="shared" si="66"/>
        <v>31.3</v>
      </c>
      <c r="Y144" s="7">
        <f t="shared" si="67"/>
        <v>0</v>
      </c>
      <c r="Z144" s="7">
        <f t="shared" si="68"/>
        <v>1</v>
      </c>
      <c r="AA144" s="7">
        <f t="shared" si="69"/>
        <v>1</v>
      </c>
      <c r="AB144" s="7">
        <f t="shared" si="70"/>
        <v>0</v>
      </c>
      <c r="AC144" s="19">
        <f t="shared" si="71"/>
        <v>0</v>
      </c>
      <c r="AD144" s="7"/>
      <c r="AE144" s="19">
        <f t="shared" si="72"/>
        <v>0</v>
      </c>
      <c r="AF144" s="19">
        <f t="shared" si="73"/>
        <v>20</v>
      </c>
      <c r="AG144" s="19">
        <f t="shared" si="74"/>
        <v>300</v>
      </c>
      <c r="AH144" s="7">
        <f t="shared" si="75"/>
        <v>1</v>
      </c>
      <c r="AI144" s="19">
        <f t="shared" si="76"/>
        <v>0</v>
      </c>
      <c r="AJ144" s="19">
        <f t="shared" si="77"/>
        <v>20</v>
      </c>
      <c r="AK144" s="19">
        <f t="shared" si="78"/>
        <v>0</v>
      </c>
      <c r="AL144" s="19">
        <f t="shared" si="79"/>
        <v>0</v>
      </c>
      <c r="AM144" s="19">
        <f t="shared" si="80"/>
        <v>560</v>
      </c>
      <c r="AN144" s="20">
        <f t="shared" si="81"/>
        <v>0</v>
      </c>
      <c r="AP144" s="12">
        <f t="shared" si="86"/>
        <v>294</v>
      </c>
      <c r="AQ144" s="12">
        <f t="shared" si="82"/>
        <v>14</v>
      </c>
      <c r="AR144" s="12">
        <f t="shared" si="83"/>
        <v>0</v>
      </c>
      <c r="AS144" s="12">
        <f t="shared" si="84"/>
        <v>10640</v>
      </c>
      <c r="AT144" s="12">
        <f>MAX(AS$4:AS144)</f>
        <v>10640</v>
      </c>
      <c r="AU144" s="8">
        <f t="shared" si="85"/>
        <v>0</v>
      </c>
      <c r="AW144" s="24"/>
      <c r="AX144" s="24"/>
    </row>
    <row r="145" spans="1:50" x14ac:dyDescent="0.3">
      <c r="A145" s="1">
        <v>42706</v>
      </c>
      <c r="B145" s="1">
        <v>42709</v>
      </c>
      <c r="C145" s="1" t="s">
        <v>45</v>
      </c>
      <c r="D145" s="3">
        <v>1135</v>
      </c>
      <c r="E145" s="3">
        <v>0</v>
      </c>
      <c r="F145" s="3">
        <f t="shared" si="58"/>
        <v>1135</v>
      </c>
      <c r="G145" s="20">
        <f t="shared" si="59"/>
        <v>3</v>
      </c>
      <c r="H145" s="3" t="s">
        <v>17</v>
      </c>
      <c r="L145" s="20">
        <f t="shared" si="60"/>
        <v>1</v>
      </c>
      <c r="M145" s="20" t="s">
        <v>20</v>
      </c>
      <c r="N145" s="20">
        <v>7</v>
      </c>
      <c r="O145" s="20">
        <v>107230</v>
      </c>
      <c r="P145" s="20">
        <f t="shared" si="61"/>
        <v>107230</v>
      </c>
      <c r="Q145" s="20">
        <f t="shared" si="62"/>
        <v>107230</v>
      </c>
      <c r="R145" s="20">
        <v>107290</v>
      </c>
      <c r="S145" s="20">
        <v>106821</v>
      </c>
      <c r="T145" s="19">
        <f t="shared" si="63"/>
        <v>6.7</v>
      </c>
      <c r="U145" s="19">
        <f t="shared" si="64"/>
        <v>40.200000000000003</v>
      </c>
      <c r="W145" s="19">
        <f t="shared" si="65"/>
        <v>-6.7</v>
      </c>
      <c r="X145" s="19">
        <f t="shared" si="66"/>
        <v>40.200000000000003</v>
      </c>
      <c r="Y145" s="7">
        <f t="shared" si="67"/>
        <v>0</v>
      </c>
      <c r="Z145" s="7">
        <f t="shared" si="68"/>
        <v>1</v>
      </c>
      <c r="AA145" s="7">
        <f t="shared" si="69"/>
        <v>1</v>
      </c>
      <c r="AB145" s="7">
        <f t="shared" si="70"/>
        <v>1</v>
      </c>
      <c r="AC145" s="19">
        <f t="shared" si="71"/>
        <v>0</v>
      </c>
      <c r="AD145" s="7"/>
      <c r="AE145" s="19">
        <f t="shared" si="72"/>
        <v>0</v>
      </c>
      <c r="AF145" s="19">
        <f t="shared" si="73"/>
        <v>20</v>
      </c>
      <c r="AG145" s="19">
        <f t="shared" si="74"/>
        <v>320</v>
      </c>
      <c r="AH145" s="7">
        <f t="shared" si="75"/>
        <v>1</v>
      </c>
      <c r="AI145" s="19">
        <f t="shared" si="76"/>
        <v>0</v>
      </c>
      <c r="AJ145" s="19">
        <f t="shared" si="77"/>
        <v>0</v>
      </c>
      <c r="AK145" s="19">
        <f t="shared" si="78"/>
        <v>0</v>
      </c>
      <c r="AL145" s="19">
        <f t="shared" si="79"/>
        <v>20</v>
      </c>
      <c r="AM145" s="19">
        <f t="shared" si="80"/>
        <v>580</v>
      </c>
      <c r="AN145" s="20">
        <f t="shared" si="81"/>
        <v>1</v>
      </c>
      <c r="AP145" s="12">
        <f t="shared" si="86"/>
        <v>319.2</v>
      </c>
      <c r="AQ145" s="12">
        <f t="shared" si="82"/>
        <v>15</v>
      </c>
      <c r="AR145" s="12">
        <f t="shared" si="83"/>
        <v>300</v>
      </c>
      <c r="AS145" s="12">
        <f t="shared" si="84"/>
        <v>10940</v>
      </c>
      <c r="AT145" s="12">
        <f>MAX(AS$4:AS145)</f>
        <v>10940</v>
      </c>
      <c r="AU145" s="8">
        <f t="shared" si="85"/>
        <v>0</v>
      </c>
      <c r="AW145" s="24"/>
      <c r="AX145" s="24"/>
    </row>
    <row r="146" spans="1:50" x14ac:dyDescent="0.3">
      <c r="A146" s="1">
        <v>42675</v>
      </c>
      <c r="B146" s="1">
        <v>42709</v>
      </c>
      <c r="C146" s="1" t="s">
        <v>44</v>
      </c>
      <c r="D146" s="3">
        <v>1800</v>
      </c>
      <c r="E146" s="3">
        <v>-200</v>
      </c>
      <c r="F146" s="3">
        <f t="shared" si="58"/>
        <v>1600</v>
      </c>
      <c r="G146" s="20">
        <f t="shared" si="59"/>
        <v>34</v>
      </c>
      <c r="H146" s="3" t="s">
        <v>43</v>
      </c>
      <c r="L146" s="20">
        <f t="shared" si="60"/>
        <v>1</v>
      </c>
      <c r="M146" s="20" t="s">
        <v>21</v>
      </c>
      <c r="N146" s="20">
        <v>10</v>
      </c>
      <c r="O146" s="20">
        <v>132460</v>
      </c>
      <c r="P146" s="20">
        <f t="shared" si="61"/>
        <v>132470</v>
      </c>
      <c r="Q146" s="20">
        <f t="shared" si="62"/>
        <v>132470</v>
      </c>
      <c r="R146" s="20">
        <v>132453</v>
      </c>
      <c r="S146" s="20">
        <v>132759</v>
      </c>
      <c r="T146" s="19">
        <f t="shared" si="63"/>
        <v>2.7</v>
      </c>
      <c r="U146" s="19">
        <f t="shared" si="64"/>
        <v>28.9</v>
      </c>
      <c r="W146" s="19">
        <f t="shared" si="65"/>
        <v>-2.7</v>
      </c>
      <c r="X146" s="19">
        <f t="shared" si="66"/>
        <v>28.9</v>
      </c>
      <c r="Y146" s="7">
        <f t="shared" si="67"/>
        <v>1</v>
      </c>
      <c r="Z146" s="7">
        <f t="shared" si="68"/>
        <v>0</v>
      </c>
      <c r="AA146" s="7">
        <f t="shared" si="69"/>
        <v>1</v>
      </c>
      <c r="AB146" s="7">
        <f t="shared" si="70"/>
        <v>1</v>
      </c>
      <c r="AC146" s="19">
        <f t="shared" si="71"/>
        <v>0</v>
      </c>
      <c r="AD146" s="7"/>
      <c r="AE146" s="19">
        <f t="shared" si="72"/>
        <v>0</v>
      </c>
      <c r="AF146" s="19">
        <f t="shared" si="73"/>
        <v>20</v>
      </c>
      <c r="AG146" s="19">
        <f t="shared" si="74"/>
        <v>340</v>
      </c>
      <c r="AH146" s="7">
        <f t="shared" si="75"/>
        <v>1</v>
      </c>
      <c r="AI146" s="19">
        <f t="shared" si="76"/>
        <v>0</v>
      </c>
      <c r="AJ146" s="19">
        <f t="shared" si="77"/>
        <v>0</v>
      </c>
      <c r="AK146" s="19">
        <f t="shared" si="78"/>
        <v>0</v>
      </c>
      <c r="AL146" s="19">
        <f t="shared" si="79"/>
        <v>20</v>
      </c>
      <c r="AM146" s="19">
        <f t="shared" si="80"/>
        <v>600</v>
      </c>
      <c r="AN146" s="20">
        <f t="shared" si="81"/>
        <v>1</v>
      </c>
      <c r="AP146" s="12">
        <f t="shared" si="86"/>
        <v>319.2</v>
      </c>
      <c r="AQ146" s="12">
        <f t="shared" si="82"/>
        <v>15</v>
      </c>
      <c r="AR146" s="12">
        <f t="shared" si="83"/>
        <v>300</v>
      </c>
      <c r="AS146" s="12">
        <f t="shared" si="84"/>
        <v>11240</v>
      </c>
      <c r="AT146" s="12">
        <f>MAX(AS$4:AS146)</f>
        <v>11240</v>
      </c>
      <c r="AU146" s="8">
        <f t="shared" si="85"/>
        <v>0</v>
      </c>
      <c r="AW146" s="24"/>
      <c r="AX146" s="24"/>
    </row>
    <row r="147" spans="1:50" x14ac:dyDescent="0.3">
      <c r="A147" s="1">
        <v>42709</v>
      </c>
      <c r="B147" s="1">
        <v>42709</v>
      </c>
      <c r="C147" s="1" t="s">
        <v>44</v>
      </c>
      <c r="D147" s="3">
        <v>1805</v>
      </c>
      <c r="E147" s="3">
        <v>-200</v>
      </c>
      <c r="F147" s="3">
        <f t="shared" si="58"/>
        <v>1605</v>
      </c>
      <c r="G147" s="20">
        <f t="shared" si="59"/>
        <v>0</v>
      </c>
      <c r="H147" s="3" t="s">
        <v>37</v>
      </c>
      <c r="L147" s="20">
        <f t="shared" si="60"/>
        <v>1</v>
      </c>
      <c r="M147" s="20" t="s">
        <v>20</v>
      </c>
      <c r="N147" s="20">
        <v>8</v>
      </c>
      <c r="O147" s="20">
        <v>74780</v>
      </c>
      <c r="P147" s="20">
        <f t="shared" si="61"/>
        <v>74780</v>
      </c>
      <c r="Q147" s="20">
        <f t="shared" si="62"/>
        <v>74780</v>
      </c>
      <c r="R147" s="20">
        <v>74931</v>
      </c>
      <c r="S147" s="20">
        <v>74305</v>
      </c>
      <c r="T147" s="19">
        <f t="shared" si="63"/>
        <v>15.9</v>
      </c>
      <c r="U147" s="19">
        <f t="shared" si="64"/>
        <v>46.7</v>
      </c>
      <c r="W147" s="19">
        <f t="shared" si="65"/>
        <v>-15.9</v>
      </c>
      <c r="X147" s="19">
        <f t="shared" si="66"/>
        <v>46.7</v>
      </c>
      <c r="Y147" s="7">
        <f t="shared" si="67"/>
        <v>0</v>
      </c>
      <c r="Z147" s="7">
        <f t="shared" si="68"/>
        <v>1</v>
      </c>
      <c r="AA147" s="7">
        <f t="shared" si="69"/>
        <v>1</v>
      </c>
      <c r="AB147" s="7">
        <f t="shared" si="70"/>
        <v>1</v>
      </c>
      <c r="AC147" s="19">
        <f t="shared" si="71"/>
        <v>0</v>
      </c>
      <c r="AD147" s="7"/>
      <c r="AE147" s="19">
        <f t="shared" si="72"/>
        <v>0</v>
      </c>
      <c r="AF147" s="19">
        <f t="shared" si="73"/>
        <v>20</v>
      </c>
      <c r="AG147" s="19">
        <f t="shared" si="74"/>
        <v>360</v>
      </c>
      <c r="AH147" s="7">
        <f t="shared" si="75"/>
        <v>1</v>
      </c>
      <c r="AI147" s="19">
        <f t="shared" si="76"/>
        <v>0</v>
      </c>
      <c r="AJ147" s="19">
        <f t="shared" si="77"/>
        <v>0</v>
      </c>
      <c r="AK147" s="19">
        <f t="shared" si="78"/>
        <v>0</v>
      </c>
      <c r="AL147" s="19">
        <f t="shared" si="79"/>
        <v>20</v>
      </c>
      <c r="AM147" s="19">
        <f t="shared" si="80"/>
        <v>620</v>
      </c>
      <c r="AN147" s="20">
        <f t="shared" si="81"/>
        <v>1</v>
      </c>
      <c r="AP147" s="12">
        <f t="shared" si="86"/>
        <v>319.2</v>
      </c>
      <c r="AQ147" s="12">
        <f t="shared" si="82"/>
        <v>15</v>
      </c>
      <c r="AR147" s="12">
        <f t="shared" si="83"/>
        <v>300</v>
      </c>
      <c r="AS147" s="12">
        <f t="shared" si="84"/>
        <v>11540</v>
      </c>
      <c r="AT147" s="12">
        <f>MAX(AS$4:AS147)</f>
        <v>11540</v>
      </c>
      <c r="AU147" s="8">
        <f t="shared" si="85"/>
        <v>0</v>
      </c>
      <c r="AW147" s="24"/>
      <c r="AX147" s="24"/>
    </row>
    <row r="148" spans="1:50" x14ac:dyDescent="0.3">
      <c r="A148" s="1">
        <v>42691</v>
      </c>
      <c r="B148" s="1">
        <v>42709</v>
      </c>
      <c r="C148" s="1" t="s">
        <v>45</v>
      </c>
      <c r="D148" s="3">
        <v>1805</v>
      </c>
      <c r="E148" s="3">
        <v>0</v>
      </c>
      <c r="F148" s="3">
        <f t="shared" si="58"/>
        <v>1805</v>
      </c>
      <c r="G148" s="20">
        <f t="shared" si="59"/>
        <v>18</v>
      </c>
      <c r="H148" s="3" t="s">
        <v>17</v>
      </c>
      <c r="I148" s="20">
        <v>1</v>
      </c>
      <c r="J148" s="20">
        <v>52</v>
      </c>
      <c r="L148" s="20">
        <f t="shared" si="60"/>
        <v>1</v>
      </c>
      <c r="M148" s="20" t="s">
        <v>20</v>
      </c>
      <c r="N148" s="20">
        <v>7</v>
      </c>
      <c r="O148" s="20">
        <v>107710</v>
      </c>
      <c r="P148" s="20">
        <f t="shared" si="61"/>
        <v>107710</v>
      </c>
      <c r="Q148" s="20">
        <f t="shared" si="62"/>
        <v>107710</v>
      </c>
      <c r="R148" s="20">
        <v>107956</v>
      </c>
      <c r="S148" s="20">
        <v>107364</v>
      </c>
      <c r="T148" s="19">
        <f t="shared" si="63"/>
        <v>25.3</v>
      </c>
      <c r="U148" s="19">
        <f t="shared" si="64"/>
        <v>33.9</v>
      </c>
      <c r="W148" s="19">
        <f t="shared" si="65"/>
        <v>-25.3</v>
      </c>
      <c r="X148" s="19">
        <f t="shared" si="66"/>
        <v>33.9</v>
      </c>
      <c r="Y148" s="7">
        <f t="shared" si="67"/>
        <v>0</v>
      </c>
      <c r="Z148" s="7">
        <f t="shared" si="68"/>
        <v>1</v>
      </c>
      <c r="AA148" s="7">
        <f t="shared" si="69"/>
        <v>1</v>
      </c>
      <c r="AB148" s="7">
        <f t="shared" si="70"/>
        <v>0</v>
      </c>
      <c r="AC148" s="19">
        <f t="shared" si="71"/>
        <v>-20</v>
      </c>
      <c r="AD148" s="7"/>
      <c r="AE148" s="19">
        <f t="shared" si="72"/>
        <v>-20</v>
      </c>
      <c r="AF148" s="19">
        <f t="shared" si="73"/>
        <v>-20</v>
      </c>
      <c r="AG148" s="19">
        <f t="shared" si="74"/>
        <v>340</v>
      </c>
      <c r="AH148" s="7">
        <f t="shared" si="75"/>
        <v>0</v>
      </c>
      <c r="AI148" s="19">
        <f t="shared" si="76"/>
        <v>-20</v>
      </c>
      <c r="AJ148" s="19">
        <f t="shared" si="77"/>
        <v>0</v>
      </c>
      <c r="AK148" s="19">
        <f t="shared" si="78"/>
        <v>0</v>
      </c>
      <c r="AL148" s="19">
        <f t="shared" si="79"/>
        <v>0</v>
      </c>
      <c r="AM148" s="19">
        <f t="shared" si="80"/>
        <v>620</v>
      </c>
      <c r="AN148" s="20">
        <f t="shared" si="81"/>
        <v>0</v>
      </c>
      <c r="AP148" s="12">
        <f t="shared" si="86"/>
        <v>319.2</v>
      </c>
      <c r="AQ148" s="12">
        <f t="shared" si="82"/>
        <v>15</v>
      </c>
      <c r="AR148" s="12">
        <f t="shared" si="83"/>
        <v>0</v>
      </c>
      <c r="AS148" s="12">
        <f t="shared" si="84"/>
        <v>11540</v>
      </c>
      <c r="AT148" s="12">
        <f>MAX(AS$4:AS148)</f>
        <v>11540</v>
      </c>
      <c r="AU148" s="8">
        <f t="shared" si="85"/>
        <v>0</v>
      </c>
      <c r="AX148" s="24"/>
    </row>
    <row r="149" spans="1:50" x14ac:dyDescent="0.3">
      <c r="A149" s="1">
        <v>42691</v>
      </c>
      <c r="B149" s="1">
        <v>42709</v>
      </c>
      <c r="C149" s="1" t="s">
        <v>45</v>
      </c>
      <c r="D149" s="3">
        <v>1805</v>
      </c>
      <c r="E149" s="3">
        <v>0</v>
      </c>
      <c r="F149" s="3">
        <f t="shared" si="58"/>
        <v>1805</v>
      </c>
      <c r="G149" s="20">
        <f t="shared" si="59"/>
        <v>18</v>
      </c>
      <c r="H149" s="3" t="s">
        <v>17</v>
      </c>
      <c r="I149" s="20">
        <v>1</v>
      </c>
      <c r="J149" s="20">
        <v>60</v>
      </c>
      <c r="L149" s="20">
        <f t="shared" si="60"/>
        <v>1</v>
      </c>
      <c r="M149" s="20" t="s">
        <v>20</v>
      </c>
      <c r="N149" s="20">
        <v>7</v>
      </c>
      <c r="O149" s="20">
        <v>107960</v>
      </c>
      <c r="P149" s="20">
        <f t="shared" si="61"/>
        <v>107960</v>
      </c>
      <c r="Q149" s="20">
        <f t="shared" si="62"/>
        <v>107960</v>
      </c>
      <c r="R149" s="20">
        <v>107956</v>
      </c>
      <c r="S149" s="20">
        <v>107383</v>
      </c>
      <c r="T149" s="19">
        <f t="shared" si="63"/>
        <v>0.3</v>
      </c>
      <c r="U149" s="19">
        <f t="shared" si="64"/>
        <v>57</v>
      </c>
      <c r="W149" s="19">
        <f t="shared" si="65"/>
        <v>-0.3</v>
      </c>
      <c r="X149" s="19">
        <f t="shared" si="66"/>
        <v>57</v>
      </c>
      <c r="Y149" s="7">
        <f t="shared" si="67"/>
        <v>0</v>
      </c>
      <c r="Z149" s="7">
        <f t="shared" si="68"/>
        <v>0</v>
      </c>
      <c r="AA149" s="7">
        <f t="shared" si="69"/>
        <v>0</v>
      </c>
      <c r="AB149" s="7">
        <f t="shared" si="70"/>
        <v>0</v>
      </c>
      <c r="AC149" s="19">
        <f t="shared" si="71"/>
        <v>0</v>
      </c>
      <c r="AD149" s="7"/>
      <c r="AE149" s="19">
        <f t="shared" si="72"/>
        <v>0</v>
      </c>
      <c r="AF149" s="19">
        <f t="shared" si="73"/>
        <v>0</v>
      </c>
      <c r="AG149" s="19">
        <f t="shared" si="74"/>
        <v>340</v>
      </c>
      <c r="AH149" s="7">
        <f t="shared" si="75"/>
        <v>0</v>
      </c>
      <c r="AI149" s="19">
        <f t="shared" si="76"/>
        <v>0</v>
      </c>
      <c r="AJ149" s="19">
        <f t="shared" si="77"/>
        <v>0</v>
      </c>
      <c r="AK149" s="19">
        <f t="shared" si="78"/>
        <v>0</v>
      </c>
      <c r="AL149" s="19">
        <f t="shared" si="79"/>
        <v>0</v>
      </c>
      <c r="AM149" s="19">
        <f t="shared" si="80"/>
        <v>620</v>
      </c>
      <c r="AN149" s="20">
        <f t="shared" si="81"/>
        <v>0</v>
      </c>
      <c r="AP149" s="12">
        <f t="shared" si="86"/>
        <v>319.2</v>
      </c>
      <c r="AQ149" s="12">
        <f t="shared" si="82"/>
        <v>15</v>
      </c>
      <c r="AR149" s="12">
        <f t="shared" si="83"/>
        <v>0</v>
      </c>
      <c r="AS149" s="12">
        <f t="shared" si="84"/>
        <v>11540</v>
      </c>
      <c r="AT149" s="12">
        <f>MAX(AS$4:AS149)</f>
        <v>11540</v>
      </c>
      <c r="AU149" s="8">
        <f t="shared" si="85"/>
        <v>0</v>
      </c>
      <c r="AX149" s="24"/>
    </row>
    <row r="150" spans="1:50" x14ac:dyDescent="0.3">
      <c r="A150" s="1">
        <v>42710</v>
      </c>
      <c r="B150" s="1">
        <v>42710</v>
      </c>
      <c r="C150" s="1" t="s">
        <v>45</v>
      </c>
      <c r="D150" s="3">
        <v>1245</v>
      </c>
      <c r="E150" s="3">
        <v>0</v>
      </c>
      <c r="F150" s="3">
        <f t="shared" si="58"/>
        <v>1245</v>
      </c>
      <c r="G150" s="20">
        <f t="shared" si="59"/>
        <v>0</v>
      </c>
      <c r="H150" s="3" t="s">
        <v>17</v>
      </c>
      <c r="I150" s="20">
        <v>1</v>
      </c>
      <c r="J150" s="20">
        <v>22</v>
      </c>
      <c r="L150" s="20">
        <f t="shared" si="60"/>
        <v>1</v>
      </c>
      <c r="M150" s="20" t="s">
        <v>21</v>
      </c>
      <c r="N150" s="20">
        <v>7</v>
      </c>
      <c r="O150" s="20">
        <v>107250</v>
      </c>
      <c r="P150" s="20">
        <f t="shared" si="61"/>
        <v>107257</v>
      </c>
      <c r="Q150" s="20">
        <f t="shared" si="62"/>
        <v>107257</v>
      </c>
      <c r="R150" s="20">
        <v>107227</v>
      </c>
      <c r="S150" s="20">
        <v>107493</v>
      </c>
      <c r="T150" s="19">
        <f t="shared" si="63"/>
        <v>3.7</v>
      </c>
      <c r="U150" s="19">
        <f t="shared" si="64"/>
        <v>23.6</v>
      </c>
      <c r="W150" s="19">
        <f t="shared" si="65"/>
        <v>-3.7</v>
      </c>
      <c r="X150" s="19">
        <f t="shared" si="66"/>
        <v>23.6</v>
      </c>
      <c r="Y150" s="7">
        <f t="shared" si="67"/>
        <v>1</v>
      </c>
      <c r="Z150" s="7">
        <f t="shared" si="68"/>
        <v>0</v>
      </c>
      <c r="AA150" s="7">
        <f t="shared" si="69"/>
        <v>1</v>
      </c>
      <c r="AB150" s="7">
        <f t="shared" si="70"/>
        <v>0</v>
      </c>
      <c r="AC150" s="19">
        <f t="shared" si="71"/>
        <v>0</v>
      </c>
      <c r="AD150" s="7"/>
      <c r="AE150" s="19">
        <f t="shared" si="72"/>
        <v>0</v>
      </c>
      <c r="AF150" s="19">
        <f t="shared" si="73"/>
        <v>20</v>
      </c>
      <c r="AG150" s="19">
        <f t="shared" si="74"/>
        <v>360</v>
      </c>
      <c r="AH150" s="7">
        <f t="shared" si="75"/>
        <v>1</v>
      </c>
      <c r="AI150" s="19">
        <f t="shared" si="76"/>
        <v>20</v>
      </c>
      <c r="AJ150" s="19">
        <f t="shared" si="77"/>
        <v>0</v>
      </c>
      <c r="AK150" s="19">
        <f t="shared" si="78"/>
        <v>0</v>
      </c>
      <c r="AL150" s="19">
        <f t="shared" si="79"/>
        <v>0</v>
      </c>
      <c r="AM150" s="19">
        <f t="shared" si="80"/>
        <v>620</v>
      </c>
      <c r="AN150" s="20">
        <f t="shared" si="81"/>
        <v>0</v>
      </c>
      <c r="AP150" s="12">
        <f t="shared" si="86"/>
        <v>346.2</v>
      </c>
      <c r="AQ150" s="12">
        <f t="shared" si="82"/>
        <v>17</v>
      </c>
      <c r="AR150" s="12">
        <f t="shared" si="83"/>
        <v>0</v>
      </c>
      <c r="AS150" s="12">
        <f t="shared" si="84"/>
        <v>11540</v>
      </c>
      <c r="AT150" s="12">
        <f>MAX(AS$4:AS150)</f>
        <v>11540</v>
      </c>
      <c r="AU150" s="8">
        <f t="shared" si="85"/>
        <v>0</v>
      </c>
      <c r="AW150" s="24"/>
      <c r="AX150" s="24"/>
    </row>
    <row r="151" spans="1:50" x14ac:dyDescent="0.3">
      <c r="A151" s="1">
        <v>42710</v>
      </c>
      <c r="B151" s="1">
        <v>42711</v>
      </c>
      <c r="C151" s="1" t="s">
        <v>44</v>
      </c>
      <c r="D151" s="3">
        <v>200</v>
      </c>
      <c r="E151" s="3">
        <v>-200</v>
      </c>
      <c r="F151" s="3">
        <f t="shared" si="58"/>
        <v>0</v>
      </c>
      <c r="G151" s="20">
        <f t="shared" si="59"/>
        <v>1</v>
      </c>
      <c r="H151" s="3" t="s">
        <v>37</v>
      </c>
      <c r="L151" s="20">
        <f t="shared" si="60"/>
        <v>0</v>
      </c>
      <c r="M151" s="20" t="s">
        <v>20</v>
      </c>
      <c r="N151" s="20">
        <v>8</v>
      </c>
      <c r="O151" s="20">
        <v>74740</v>
      </c>
      <c r="P151" s="20">
        <f t="shared" si="61"/>
        <v>74740</v>
      </c>
      <c r="Q151" s="20">
        <f t="shared" si="62"/>
        <v>74740</v>
      </c>
      <c r="R151" s="20">
        <v>74733</v>
      </c>
      <c r="S151" s="20">
        <v>74166</v>
      </c>
      <c r="T151" s="19">
        <f t="shared" si="63"/>
        <v>0.1</v>
      </c>
      <c r="U151" s="19">
        <f t="shared" si="64"/>
        <v>56.6</v>
      </c>
      <c r="W151" s="19">
        <f t="shared" si="65"/>
        <v>-0.1</v>
      </c>
      <c r="X151" s="19">
        <f t="shared" si="66"/>
        <v>56.6</v>
      </c>
      <c r="Y151" s="7">
        <f t="shared" si="67"/>
        <v>0</v>
      </c>
      <c r="Z151" s="7">
        <f t="shared" si="68"/>
        <v>0</v>
      </c>
      <c r="AA151" s="7">
        <f t="shared" si="69"/>
        <v>0</v>
      </c>
      <c r="AB151" s="7">
        <f t="shared" si="70"/>
        <v>0</v>
      </c>
      <c r="AC151" s="19">
        <f t="shared" si="71"/>
        <v>0</v>
      </c>
      <c r="AD151" s="7"/>
      <c r="AE151" s="19">
        <f t="shared" si="72"/>
        <v>0</v>
      </c>
      <c r="AF151" s="19">
        <f t="shared" si="73"/>
        <v>0</v>
      </c>
      <c r="AG151" s="19">
        <f t="shared" si="74"/>
        <v>360</v>
      </c>
      <c r="AH151" s="7">
        <f t="shared" si="75"/>
        <v>0</v>
      </c>
      <c r="AI151" s="19">
        <f t="shared" si="76"/>
        <v>0</v>
      </c>
      <c r="AJ151" s="19">
        <f t="shared" si="77"/>
        <v>0</v>
      </c>
      <c r="AK151" s="19">
        <f t="shared" si="78"/>
        <v>0</v>
      </c>
      <c r="AL151" s="19">
        <f t="shared" si="79"/>
        <v>0</v>
      </c>
      <c r="AM151" s="19">
        <f t="shared" si="80"/>
        <v>620</v>
      </c>
      <c r="AN151" s="20">
        <f t="shared" si="81"/>
        <v>0</v>
      </c>
      <c r="AP151" s="12">
        <f t="shared" si="86"/>
        <v>346.2</v>
      </c>
      <c r="AQ151" s="12">
        <f t="shared" si="82"/>
        <v>17</v>
      </c>
      <c r="AR151" s="12">
        <f t="shared" si="83"/>
        <v>0</v>
      </c>
      <c r="AS151" s="12">
        <f t="shared" si="84"/>
        <v>11540</v>
      </c>
      <c r="AT151" s="12">
        <f>MAX(AS$4:AS151)</f>
        <v>11540</v>
      </c>
      <c r="AU151" s="8">
        <f t="shared" si="85"/>
        <v>0</v>
      </c>
      <c r="AX151" s="24"/>
    </row>
    <row r="152" spans="1:50" x14ac:dyDescent="0.3">
      <c r="A152" s="1">
        <v>42711</v>
      </c>
      <c r="B152" s="1">
        <v>42711</v>
      </c>
      <c r="C152" s="1" t="s">
        <v>45</v>
      </c>
      <c r="D152" s="3">
        <v>820</v>
      </c>
      <c r="E152" s="3">
        <v>0</v>
      </c>
      <c r="F152" s="3">
        <f t="shared" si="58"/>
        <v>820</v>
      </c>
      <c r="G152" s="20">
        <f t="shared" si="59"/>
        <v>0</v>
      </c>
      <c r="H152" s="3" t="s">
        <v>17</v>
      </c>
      <c r="I152" s="20">
        <v>1</v>
      </c>
      <c r="J152" s="20">
        <v>21</v>
      </c>
      <c r="L152" s="20">
        <f t="shared" si="60"/>
        <v>1</v>
      </c>
      <c r="M152" s="20" t="s">
        <v>20</v>
      </c>
      <c r="N152" s="20">
        <v>7</v>
      </c>
      <c r="O152" s="20">
        <v>107330</v>
      </c>
      <c r="P152" s="20">
        <f t="shared" si="61"/>
        <v>107330</v>
      </c>
      <c r="Q152" s="20">
        <f t="shared" si="62"/>
        <v>107330</v>
      </c>
      <c r="R152" s="20">
        <v>107325</v>
      </c>
      <c r="S152" s="20">
        <v>107098</v>
      </c>
      <c r="T152" s="19">
        <f t="shared" si="63"/>
        <v>0.2</v>
      </c>
      <c r="U152" s="19">
        <f t="shared" si="64"/>
        <v>22.5</v>
      </c>
      <c r="W152" s="19">
        <f t="shared" si="65"/>
        <v>-0.2</v>
      </c>
      <c r="X152" s="19">
        <f t="shared" si="66"/>
        <v>22.5</v>
      </c>
      <c r="Y152" s="7">
        <f t="shared" si="67"/>
        <v>0</v>
      </c>
      <c r="Z152" s="7">
        <f t="shared" si="68"/>
        <v>0</v>
      </c>
      <c r="AA152" s="7">
        <f t="shared" si="69"/>
        <v>0</v>
      </c>
      <c r="AB152" s="7">
        <f t="shared" si="70"/>
        <v>0</v>
      </c>
      <c r="AC152" s="19">
        <f t="shared" si="71"/>
        <v>0</v>
      </c>
      <c r="AD152" s="7"/>
      <c r="AE152" s="19">
        <f t="shared" si="72"/>
        <v>0</v>
      </c>
      <c r="AF152" s="19">
        <f t="shared" si="73"/>
        <v>0</v>
      </c>
      <c r="AG152" s="19">
        <f t="shared" si="74"/>
        <v>360</v>
      </c>
      <c r="AH152" s="7">
        <f t="shared" si="75"/>
        <v>0</v>
      </c>
      <c r="AI152" s="19">
        <f t="shared" si="76"/>
        <v>0</v>
      </c>
      <c r="AJ152" s="19">
        <f t="shared" si="77"/>
        <v>0</v>
      </c>
      <c r="AK152" s="19">
        <f t="shared" si="78"/>
        <v>0</v>
      </c>
      <c r="AL152" s="19">
        <f t="shared" si="79"/>
        <v>0</v>
      </c>
      <c r="AM152" s="19">
        <f t="shared" si="80"/>
        <v>620</v>
      </c>
      <c r="AN152" s="20">
        <f t="shared" si="81"/>
        <v>0</v>
      </c>
      <c r="AP152" s="12">
        <f t="shared" si="86"/>
        <v>346.2</v>
      </c>
      <c r="AQ152" s="12">
        <f t="shared" si="82"/>
        <v>17</v>
      </c>
      <c r="AR152" s="12">
        <f t="shared" si="83"/>
        <v>0</v>
      </c>
      <c r="AS152" s="12">
        <f t="shared" si="84"/>
        <v>11540</v>
      </c>
      <c r="AT152" s="12">
        <f>MAX(AS$4:AS152)</f>
        <v>11540</v>
      </c>
      <c r="AU152" s="8">
        <f t="shared" si="85"/>
        <v>0</v>
      </c>
      <c r="AW152" s="24"/>
      <c r="AX152" s="24"/>
    </row>
    <row r="153" spans="1:50" x14ac:dyDescent="0.3">
      <c r="A153" s="1">
        <v>42711</v>
      </c>
      <c r="B153" s="1">
        <v>42711</v>
      </c>
      <c r="C153" s="1" t="s">
        <v>45</v>
      </c>
      <c r="D153" s="3">
        <v>1525</v>
      </c>
      <c r="E153" s="3">
        <v>0</v>
      </c>
      <c r="F153" s="3">
        <f t="shared" si="58"/>
        <v>1525</v>
      </c>
      <c r="G153" s="20">
        <f t="shared" si="59"/>
        <v>0</v>
      </c>
      <c r="H153" s="3" t="s">
        <v>17</v>
      </c>
      <c r="L153" s="20">
        <f t="shared" si="60"/>
        <v>1</v>
      </c>
      <c r="M153" s="20" t="s">
        <v>20</v>
      </c>
      <c r="N153" s="20">
        <v>7</v>
      </c>
      <c r="O153" s="20">
        <v>107680</v>
      </c>
      <c r="P153" s="20">
        <f t="shared" si="61"/>
        <v>107680</v>
      </c>
      <c r="Q153" s="20">
        <f t="shared" si="62"/>
        <v>107680</v>
      </c>
      <c r="R153" s="20">
        <v>107682</v>
      </c>
      <c r="S153" s="20">
        <v>107414</v>
      </c>
      <c r="T153" s="19">
        <f t="shared" si="63"/>
        <v>0.9</v>
      </c>
      <c r="U153" s="19">
        <f t="shared" si="64"/>
        <v>25.9</v>
      </c>
      <c r="W153" s="19">
        <f t="shared" si="65"/>
        <v>-0.9</v>
      </c>
      <c r="X153" s="19">
        <f t="shared" si="66"/>
        <v>25.9</v>
      </c>
      <c r="Y153" s="7">
        <f t="shared" si="67"/>
        <v>0</v>
      </c>
      <c r="Z153" s="7">
        <f t="shared" si="68"/>
        <v>1</v>
      </c>
      <c r="AA153" s="7">
        <f t="shared" si="69"/>
        <v>1</v>
      </c>
      <c r="AB153" s="7">
        <f t="shared" si="70"/>
        <v>1</v>
      </c>
      <c r="AC153" s="19">
        <f t="shared" si="71"/>
        <v>0</v>
      </c>
      <c r="AD153" s="7"/>
      <c r="AE153" s="19">
        <f t="shared" si="72"/>
        <v>0</v>
      </c>
      <c r="AF153" s="19">
        <f t="shared" si="73"/>
        <v>20</v>
      </c>
      <c r="AG153" s="19">
        <f t="shared" si="74"/>
        <v>380</v>
      </c>
      <c r="AH153" s="7">
        <f t="shared" si="75"/>
        <v>1</v>
      </c>
      <c r="AI153" s="19">
        <f t="shared" si="76"/>
        <v>0</v>
      </c>
      <c r="AJ153" s="19">
        <f t="shared" si="77"/>
        <v>0</v>
      </c>
      <c r="AK153" s="19">
        <f t="shared" si="78"/>
        <v>0</v>
      </c>
      <c r="AL153" s="19">
        <f t="shared" si="79"/>
        <v>20</v>
      </c>
      <c r="AM153" s="19">
        <f t="shared" si="80"/>
        <v>640</v>
      </c>
      <c r="AN153" s="20">
        <f t="shared" si="81"/>
        <v>1</v>
      </c>
      <c r="AP153" s="12">
        <f t="shared" si="86"/>
        <v>346.2</v>
      </c>
      <c r="AQ153" s="12">
        <f t="shared" si="82"/>
        <v>17</v>
      </c>
      <c r="AR153" s="12">
        <f t="shared" si="83"/>
        <v>340</v>
      </c>
      <c r="AS153" s="12">
        <f t="shared" si="84"/>
        <v>11880</v>
      </c>
      <c r="AT153" s="12">
        <f>MAX(AS$4:AS153)</f>
        <v>11880</v>
      </c>
      <c r="AU153" s="8">
        <f t="shared" si="85"/>
        <v>0</v>
      </c>
      <c r="AW153" s="24"/>
      <c r="AX153" s="24"/>
    </row>
    <row r="154" spans="1:50" x14ac:dyDescent="0.3">
      <c r="A154" s="1">
        <v>42669</v>
      </c>
      <c r="B154" s="1">
        <v>42712</v>
      </c>
      <c r="C154" s="1" t="s">
        <v>44</v>
      </c>
      <c r="D154" s="3">
        <v>1445</v>
      </c>
      <c r="E154" s="3">
        <v>-200</v>
      </c>
      <c r="F154" s="3">
        <f t="shared" si="58"/>
        <v>1245</v>
      </c>
      <c r="G154" s="20">
        <f t="shared" si="59"/>
        <v>43</v>
      </c>
      <c r="H154" s="3" t="s">
        <v>43</v>
      </c>
      <c r="K154" s="20">
        <v>1</v>
      </c>
      <c r="L154" s="20">
        <f t="shared" si="60"/>
        <v>1</v>
      </c>
      <c r="M154" s="20" t="s">
        <v>21</v>
      </c>
      <c r="N154" s="20">
        <v>10</v>
      </c>
      <c r="O154" s="20">
        <v>131960</v>
      </c>
      <c r="P154" s="20">
        <f t="shared" si="61"/>
        <v>131970</v>
      </c>
      <c r="Q154" s="20">
        <f t="shared" si="62"/>
        <v>131970</v>
      </c>
      <c r="R154" s="20">
        <v>131982</v>
      </c>
      <c r="S154" s="20">
        <v>132492</v>
      </c>
      <c r="T154" s="19">
        <f t="shared" si="63"/>
        <v>-0.2</v>
      </c>
      <c r="U154" s="19">
        <f t="shared" si="64"/>
        <v>52.2</v>
      </c>
      <c r="W154" s="19">
        <f t="shared" si="65"/>
        <v>0.2</v>
      </c>
      <c r="X154" s="19">
        <f t="shared" si="66"/>
        <v>52.2</v>
      </c>
      <c r="Y154" s="7">
        <f t="shared" si="67"/>
        <v>0</v>
      </c>
      <c r="Z154" s="7">
        <f t="shared" si="68"/>
        <v>0</v>
      </c>
      <c r="AA154" s="7">
        <f t="shared" si="69"/>
        <v>0</v>
      </c>
      <c r="AB154" s="7">
        <f t="shared" si="70"/>
        <v>0</v>
      </c>
      <c r="AC154" s="19">
        <f t="shared" si="71"/>
        <v>0</v>
      </c>
      <c r="AD154" s="7"/>
      <c r="AE154" s="19">
        <f t="shared" si="72"/>
        <v>0</v>
      </c>
      <c r="AF154" s="19">
        <f t="shared" si="73"/>
        <v>0</v>
      </c>
      <c r="AG154" s="19">
        <f t="shared" si="74"/>
        <v>380</v>
      </c>
      <c r="AH154" s="7">
        <f t="shared" si="75"/>
        <v>0</v>
      </c>
      <c r="AI154" s="19">
        <f t="shared" si="76"/>
        <v>0</v>
      </c>
      <c r="AJ154" s="19">
        <f t="shared" si="77"/>
        <v>0</v>
      </c>
      <c r="AK154" s="19">
        <f t="shared" si="78"/>
        <v>0</v>
      </c>
      <c r="AL154" s="19">
        <f t="shared" si="79"/>
        <v>0</v>
      </c>
      <c r="AM154" s="19">
        <f t="shared" si="80"/>
        <v>640</v>
      </c>
      <c r="AN154" s="20">
        <f t="shared" si="81"/>
        <v>0</v>
      </c>
      <c r="AP154" s="12">
        <f t="shared" si="86"/>
        <v>356.4</v>
      </c>
      <c r="AQ154" s="12">
        <f t="shared" si="82"/>
        <v>17</v>
      </c>
      <c r="AR154" s="12">
        <f t="shared" si="83"/>
        <v>0</v>
      </c>
      <c r="AS154" s="12">
        <f t="shared" si="84"/>
        <v>11880</v>
      </c>
      <c r="AT154" s="12">
        <f>MAX(AS$4:AS154)</f>
        <v>11880</v>
      </c>
      <c r="AU154" s="8">
        <f t="shared" si="85"/>
        <v>0</v>
      </c>
      <c r="AW154" s="24"/>
      <c r="AX154" s="24"/>
    </row>
    <row r="155" spans="1:50" x14ac:dyDescent="0.3">
      <c r="A155" s="1">
        <v>42688</v>
      </c>
      <c r="B155" s="1">
        <v>42712</v>
      </c>
      <c r="C155" s="1" t="s">
        <v>45</v>
      </c>
      <c r="D155" s="3">
        <v>1245</v>
      </c>
      <c r="E155" s="3">
        <v>0</v>
      </c>
      <c r="F155" s="3">
        <f t="shared" si="58"/>
        <v>1245</v>
      </c>
      <c r="G155" s="20">
        <f t="shared" si="59"/>
        <v>24</v>
      </c>
      <c r="H155" s="3" t="s">
        <v>17</v>
      </c>
      <c r="K155" s="20">
        <v>1</v>
      </c>
      <c r="L155" s="20">
        <f t="shared" si="60"/>
        <v>1</v>
      </c>
      <c r="M155" s="20" t="s">
        <v>20</v>
      </c>
      <c r="N155" s="20">
        <v>7</v>
      </c>
      <c r="O155" s="20">
        <v>108750</v>
      </c>
      <c r="P155" s="20">
        <f t="shared" si="61"/>
        <v>108750</v>
      </c>
      <c r="Q155" s="20">
        <f t="shared" si="62"/>
        <v>108750</v>
      </c>
      <c r="R155" s="20">
        <v>108734</v>
      </c>
      <c r="S155" s="20">
        <v>105253</v>
      </c>
      <c r="T155" s="19">
        <f t="shared" si="63"/>
        <v>-0.9</v>
      </c>
      <c r="U155" s="19">
        <f t="shared" si="64"/>
        <v>349</v>
      </c>
      <c r="W155" s="19">
        <f t="shared" si="65"/>
        <v>0.9</v>
      </c>
      <c r="X155" s="19">
        <f t="shared" si="66"/>
        <v>349</v>
      </c>
      <c r="Y155" s="7">
        <f t="shared" si="67"/>
        <v>0</v>
      </c>
      <c r="Z155" s="7">
        <f t="shared" si="68"/>
        <v>0</v>
      </c>
      <c r="AA155" s="7">
        <f t="shared" si="69"/>
        <v>0</v>
      </c>
      <c r="AB155" s="7">
        <f t="shared" si="70"/>
        <v>0</v>
      </c>
      <c r="AC155" s="19">
        <f t="shared" si="71"/>
        <v>0</v>
      </c>
      <c r="AD155" s="7"/>
      <c r="AE155" s="19">
        <f t="shared" si="72"/>
        <v>0</v>
      </c>
      <c r="AF155" s="19">
        <f t="shared" si="73"/>
        <v>0</v>
      </c>
      <c r="AG155" s="19">
        <f t="shared" si="74"/>
        <v>380</v>
      </c>
      <c r="AH155" s="7">
        <f t="shared" si="75"/>
        <v>0</v>
      </c>
      <c r="AI155" s="19">
        <f t="shared" si="76"/>
        <v>0</v>
      </c>
      <c r="AJ155" s="19">
        <f t="shared" si="77"/>
        <v>0</v>
      </c>
      <c r="AK155" s="19">
        <f t="shared" si="78"/>
        <v>0</v>
      </c>
      <c r="AL155" s="19">
        <f t="shared" si="79"/>
        <v>0</v>
      </c>
      <c r="AM155" s="19">
        <f t="shared" si="80"/>
        <v>640</v>
      </c>
      <c r="AN155" s="20">
        <f t="shared" si="81"/>
        <v>0</v>
      </c>
      <c r="AP155" s="12">
        <f t="shared" si="86"/>
        <v>356.4</v>
      </c>
      <c r="AQ155" s="12">
        <f t="shared" si="82"/>
        <v>17</v>
      </c>
      <c r="AR155" s="12">
        <f t="shared" si="83"/>
        <v>0</v>
      </c>
      <c r="AS155" s="12">
        <f t="shared" si="84"/>
        <v>11880</v>
      </c>
      <c r="AT155" s="12">
        <f>MAX(AS$4:AS155)</f>
        <v>11880</v>
      </c>
      <c r="AU155" s="8">
        <f t="shared" si="85"/>
        <v>0</v>
      </c>
      <c r="AW155" s="24"/>
      <c r="AX155" s="24"/>
    </row>
    <row r="156" spans="1:50" x14ac:dyDescent="0.3">
      <c r="A156" s="1">
        <v>42689</v>
      </c>
      <c r="B156" s="1">
        <v>42712</v>
      </c>
      <c r="C156" s="1" t="s">
        <v>45</v>
      </c>
      <c r="D156" s="3">
        <v>1245</v>
      </c>
      <c r="E156" s="3">
        <v>0</v>
      </c>
      <c r="F156" s="3">
        <f t="shared" si="58"/>
        <v>1245</v>
      </c>
      <c r="G156" s="20">
        <f t="shared" si="59"/>
        <v>23</v>
      </c>
      <c r="H156" s="3" t="s">
        <v>17</v>
      </c>
      <c r="I156" s="20">
        <v>1</v>
      </c>
      <c r="J156" s="20">
        <v>344</v>
      </c>
      <c r="K156" s="20">
        <v>1</v>
      </c>
      <c r="L156" s="20">
        <f t="shared" si="60"/>
        <v>1</v>
      </c>
      <c r="M156" s="20" t="s">
        <v>20</v>
      </c>
      <c r="N156" s="20">
        <v>7</v>
      </c>
      <c r="O156" s="20">
        <v>108360</v>
      </c>
      <c r="P156" s="20">
        <f t="shared" si="61"/>
        <v>108360</v>
      </c>
      <c r="Q156" s="20">
        <f t="shared" si="62"/>
        <v>108360</v>
      </c>
      <c r="R156" s="20">
        <v>108725</v>
      </c>
      <c r="S156" s="20">
        <v>105970</v>
      </c>
      <c r="T156" s="19">
        <f t="shared" si="63"/>
        <v>37.200000000000003</v>
      </c>
      <c r="U156" s="19">
        <f t="shared" si="64"/>
        <v>238.3</v>
      </c>
      <c r="W156" s="19">
        <f t="shared" si="65"/>
        <v>-37.200000000000003</v>
      </c>
      <c r="X156" s="19">
        <f t="shared" si="66"/>
        <v>238.3</v>
      </c>
      <c r="Y156" s="7">
        <f t="shared" si="67"/>
        <v>0</v>
      </c>
      <c r="Z156" s="7">
        <f t="shared" si="68"/>
        <v>1</v>
      </c>
      <c r="AA156" s="7">
        <f t="shared" si="69"/>
        <v>1</v>
      </c>
      <c r="AB156" s="7">
        <f t="shared" si="70"/>
        <v>0</v>
      </c>
      <c r="AC156" s="19">
        <f t="shared" si="71"/>
        <v>-20</v>
      </c>
      <c r="AD156" s="7"/>
      <c r="AE156" s="19">
        <f t="shared" si="72"/>
        <v>-20</v>
      </c>
      <c r="AF156" s="19">
        <f t="shared" si="73"/>
        <v>-20</v>
      </c>
      <c r="AG156" s="19">
        <f t="shared" si="74"/>
        <v>360</v>
      </c>
      <c r="AH156" s="7">
        <f t="shared" si="75"/>
        <v>0</v>
      </c>
      <c r="AI156" s="19">
        <f t="shared" si="76"/>
        <v>-20</v>
      </c>
      <c r="AJ156" s="19">
        <f t="shared" si="77"/>
        <v>-20</v>
      </c>
      <c r="AK156" s="19">
        <f t="shared" si="78"/>
        <v>0</v>
      </c>
      <c r="AL156" s="19">
        <f t="shared" si="79"/>
        <v>0</v>
      </c>
      <c r="AM156" s="19">
        <f t="shared" si="80"/>
        <v>640</v>
      </c>
      <c r="AN156" s="20">
        <f t="shared" si="81"/>
        <v>0</v>
      </c>
      <c r="AP156" s="12">
        <f t="shared" si="86"/>
        <v>356.4</v>
      </c>
      <c r="AQ156" s="12">
        <f t="shared" si="82"/>
        <v>17</v>
      </c>
      <c r="AR156" s="12">
        <f t="shared" si="83"/>
        <v>0</v>
      </c>
      <c r="AS156" s="12">
        <f t="shared" si="84"/>
        <v>11880</v>
      </c>
      <c r="AT156" s="12">
        <f>MAX(AS$4:AS156)</f>
        <v>11880</v>
      </c>
      <c r="AU156" s="8">
        <f t="shared" si="85"/>
        <v>0</v>
      </c>
      <c r="AW156" s="24"/>
      <c r="AX156" s="24"/>
    </row>
    <row r="157" spans="1:50" x14ac:dyDescent="0.3">
      <c r="A157" s="1">
        <v>42712</v>
      </c>
      <c r="B157" s="1">
        <v>42712</v>
      </c>
      <c r="C157" s="1" t="s">
        <v>44</v>
      </c>
      <c r="D157" s="3">
        <v>1540</v>
      </c>
      <c r="E157" s="3">
        <v>-200</v>
      </c>
      <c r="F157" s="3">
        <f t="shared" si="58"/>
        <v>1340</v>
      </c>
      <c r="G157" s="20">
        <f t="shared" si="59"/>
        <v>0</v>
      </c>
      <c r="H157" s="3" t="s">
        <v>37</v>
      </c>
      <c r="K157" s="20">
        <v>1</v>
      </c>
      <c r="L157" s="20">
        <f t="shared" si="60"/>
        <v>1</v>
      </c>
      <c r="M157" s="20" t="s">
        <v>21</v>
      </c>
      <c r="N157" s="20">
        <v>8</v>
      </c>
      <c r="O157" s="20">
        <v>74510</v>
      </c>
      <c r="P157" s="20">
        <f t="shared" si="61"/>
        <v>74518</v>
      </c>
      <c r="Q157" s="20">
        <f t="shared" si="62"/>
        <v>74518</v>
      </c>
      <c r="R157" s="20">
        <v>74401</v>
      </c>
      <c r="S157" s="20">
        <v>74744</v>
      </c>
      <c r="T157" s="19">
        <f t="shared" si="63"/>
        <v>12.5</v>
      </c>
      <c r="U157" s="19">
        <f t="shared" si="64"/>
        <v>22.6</v>
      </c>
      <c r="W157" s="19">
        <f t="shared" si="65"/>
        <v>-12.5</v>
      </c>
      <c r="X157" s="19">
        <f t="shared" si="66"/>
        <v>22.6</v>
      </c>
      <c r="Y157" s="7">
        <f t="shared" si="67"/>
        <v>1</v>
      </c>
      <c r="Z157" s="7">
        <f t="shared" si="68"/>
        <v>0</v>
      </c>
      <c r="AA157" s="7">
        <f t="shared" si="69"/>
        <v>1</v>
      </c>
      <c r="AB157" s="7">
        <f t="shared" si="70"/>
        <v>0</v>
      </c>
      <c r="AC157" s="19">
        <f t="shared" si="71"/>
        <v>0</v>
      </c>
      <c r="AD157" s="7"/>
      <c r="AE157" s="19">
        <f t="shared" si="72"/>
        <v>0</v>
      </c>
      <c r="AF157" s="19">
        <f t="shared" si="73"/>
        <v>20</v>
      </c>
      <c r="AG157" s="19">
        <f t="shared" si="74"/>
        <v>380</v>
      </c>
      <c r="AH157" s="7">
        <f t="shared" si="75"/>
        <v>1</v>
      </c>
      <c r="AI157" s="19">
        <f t="shared" si="76"/>
        <v>0</v>
      </c>
      <c r="AJ157" s="19">
        <f t="shared" si="77"/>
        <v>20</v>
      </c>
      <c r="AK157" s="19">
        <f t="shared" si="78"/>
        <v>0</v>
      </c>
      <c r="AL157" s="19">
        <f t="shared" si="79"/>
        <v>0</v>
      </c>
      <c r="AM157" s="19">
        <f t="shared" si="80"/>
        <v>640</v>
      </c>
      <c r="AN157" s="20">
        <f t="shared" si="81"/>
        <v>0</v>
      </c>
      <c r="AP157" s="12">
        <f t="shared" si="86"/>
        <v>356.4</v>
      </c>
      <c r="AQ157" s="12">
        <f t="shared" si="82"/>
        <v>17</v>
      </c>
      <c r="AR157" s="12">
        <f t="shared" si="83"/>
        <v>0</v>
      </c>
      <c r="AS157" s="12">
        <f t="shared" si="84"/>
        <v>11880</v>
      </c>
      <c r="AT157" s="12">
        <f>MAX(AS$4:AS157)</f>
        <v>11880</v>
      </c>
      <c r="AU157" s="8">
        <f t="shared" si="85"/>
        <v>0</v>
      </c>
      <c r="AW157" s="24"/>
      <c r="AX157" s="24"/>
    </row>
    <row r="158" spans="1:50" x14ac:dyDescent="0.3">
      <c r="A158" s="1">
        <v>42712</v>
      </c>
      <c r="B158" s="1">
        <v>42712</v>
      </c>
      <c r="C158" s="1" t="s">
        <v>44</v>
      </c>
      <c r="D158" s="3">
        <v>1545</v>
      </c>
      <c r="E158" s="3">
        <v>-200</v>
      </c>
      <c r="F158" s="3">
        <f t="shared" si="58"/>
        <v>1345</v>
      </c>
      <c r="G158" s="20">
        <f t="shared" si="59"/>
        <v>0</v>
      </c>
      <c r="H158" s="3" t="s">
        <v>43</v>
      </c>
      <c r="L158" s="20">
        <f t="shared" si="60"/>
        <v>1</v>
      </c>
      <c r="M158" s="20" t="s">
        <v>20</v>
      </c>
      <c r="N158" s="20">
        <v>10</v>
      </c>
      <c r="O158" s="20">
        <v>132420</v>
      </c>
      <c r="P158" s="20">
        <f t="shared" si="61"/>
        <v>132420</v>
      </c>
      <c r="Q158" s="20">
        <f t="shared" si="62"/>
        <v>132420</v>
      </c>
      <c r="R158" s="20">
        <v>132492</v>
      </c>
      <c r="S158" s="20">
        <v>131941</v>
      </c>
      <c r="T158" s="19">
        <f t="shared" si="63"/>
        <v>8.1999999999999993</v>
      </c>
      <c r="U158" s="19">
        <f t="shared" si="64"/>
        <v>46.9</v>
      </c>
      <c r="W158" s="19">
        <f t="shared" si="65"/>
        <v>-8.1999999999999993</v>
      </c>
      <c r="X158" s="19">
        <f t="shared" si="66"/>
        <v>46.9</v>
      </c>
      <c r="Y158" s="7">
        <f t="shared" si="67"/>
        <v>0</v>
      </c>
      <c r="Z158" s="7">
        <f t="shared" si="68"/>
        <v>1</v>
      </c>
      <c r="AA158" s="7">
        <f t="shared" si="69"/>
        <v>1</v>
      </c>
      <c r="AB158" s="7">
        <f t="shared" si="70"/>
        <v>1</v>
      </c>
      <c r="AC158" s="19">
        <f t="shared" si="71"/>
        <v>0</v>
      </c>
      <c r="AD158" s="7"/>
      <c r="AE158" s="19">
        <f t="shared" si="72"/>
        <v>0</v>
      </c>
      <c r="AF158" s="19">
        <f t="shared" si="73"/>
        <v>20</v>
      </c>
      <c r="AG158" s="19">
        <f t="shared" si="74"/>
        <v>400</v>
      </c>
      <c r="AH158" s="7">
        <f t="shared" si="75"/>
        <v>1</v>
      </c>
      <c r="AI158" s="19">
        <f t="shared" si="76"/>
        <v>0</v>
      </c>
      <c r="AJ158" s="19">
        <f t="shared" si="77"/>
        <v>0</v>
      </c>
      <c r="AK158" s="19">
        <f t="shared" si="78"/>
        <v>0</v>
      </c>
      <c r="AL158" s="19">
        <f t="shared" si="79"/>
        <v>20</v>
      </c>
      <c r="AM158" s="19">
        <f t="shared" si="80"/>
        <v>660</v>
      </c>
      <c r="AN158" s="20">
        <f t="shared" si="81"/>
        <v>1</v>
      </c>
      <c r="AP158" s="12">
        <f t="shared" si="86"/>
        <v>356.4</v>
      </c>
      <c r="AQ158" s="12">
        <f t="shared" si="82"/>
        <v>17</v>
      </c>
      <c r="AR158" s="12">
        <f t="shared" si="83"/>
        <v>340</v>
      </c>
      <c r="AS158" s="12">
        <f t="shared" si="84"/>
        <v>12220</v>
      </c>
      <c r="AT158" s="12">
        <f>MAX(AS$4:AS158)</f>
        <v>12220</v>
      </c>
      <c r="AU158" s="8">
        <f t="shared" si="85"/>
        <v>0</v>
      </c>
      <c r="AW158" s="24"/>
      <c r="AX158" s="24"/>
    </row>
    <row r="159" spans="1:50" x14ac:dyDescent="0.3">
      <c r="A159" s="1">
        <v>42711</v>
      </c>
      <c r="B159" s="1">
        <v>42712</v>
      </c>
      <c r="C159" s="1" t="s">
        <v>45</v>
      </c>
      <c r="D159" s="3">
        <v>1350</v>
      </c>
      <c r="E159" s="3">
        <v>0</v>
      </c>
      <c r="F159" s="3">
        <f t="shared" si="58"/>
        <v>1350</v>
      </c>
      <c r="G159" s="20">
        <f t="shared" si="59"/>
        <v>1</v>
      </c>
      <c r="H159" s="3" t="s">
        <v>17</v>
      </c>
      <c r="K159" s="20">
        <v>1</v>
      </c>
      <c r="L159" s="20">
        <f t="shared" si="60"/>
        <v>1</v>
      </c>
      <c r="M159" s="20" t="s">
        <v>21</v>
      </c>
      <c r="N159" s="20">
        <v>7</v>
      </c>
      <c r="O159" s="20">
        <v>106400</v>
      </c>
      <c r="P159" s="20">
        <f t="shared" si="61"/>
        <v>106407</v>
      </c>
      <c r="Q159" s="20">
        <f t="shared" si="62"/>
        <v>106407</v>
      </c>
      <c r="R159" s="20">
        <v>106390</v>
      </c>
      <c r="S159" s="20">
        <v>106786</v>
      </c>
      <c r="T159" s="19">
        <f t="shared" si="63"/>
        <v>2.4</v>
      </c>
      <c r="U159" s="19">
        <f t="shared" si="64"/>
        <v>37.9</v>
      </c>
      <c r="W159" s="19">
        <f t="shared" si="65"/>
        <v>-2.4</v>
      </c>
      <c r="X159" s="19">
        <f t="shared" si="66"/>
        <v>37.9</v>
      </c>
      <c r="Y159" s="7">
        <f t="shared" si="67"/>
        <v>1</v>
      </c>
      <c r="Z159" s="7">
        <f t="shared" si="68"/>
        <v>0</v>
      </c>
      <c r="AA159" s="7">
        <f t="shared" si="69"/>
        <v>1</v>
      </c>
      <c r="AB159" s="7">
        <f t="shared" si="70"/>
        <v>0</v>
      </c>
      <c r="AC159" s="19">
        <f t="shared" si="71"/>
        <v>0</v>
      </c>
      <c r="AD159" s="7"/>
      <c r="AE159" s="19">
        <f t="shared" si="72"/>
        <v>0</v>
      </c>
      <c r="AF159" s="19">
        <f t="shared" si="73"/>
        <v>20</v>
      </c>
      <c r="AG159" s="19">
        <f t="shared" si="74"/>
        <v>420</v>
      </c>
      <c r="AH159" s="7">
        <f t="shared" si="75"/>
        <v>1</v>
      </c>
      <c r="AI159" s="19">
        <f t="shared" si="76"/>
        <v>0</v>
      </c>
      <c r="AJ159" s="19">
        <f t="shared" si="77"/>
        <v>20</v>
      </c>
      <c r="AK159" s="19">
        <f t="shared" si="78"/>
        <v>0</v>
      </c>
      <c r="AL159" s="19">
        <f t="shared" si="79"/>
        <v>0</v>
      </c>
      <c r="AM159" s="19">
        <f t="shared" si="80"/>
        <v>660</v>
      </c>
      <c r="AN159" s="20">
        <f t="shared" si="81"/>
        <v>0</v>
      </c>
      <c r="AP159" s="12">
        <f t="shared" si="86"/>
        <v>356.4</v>
      </c>
      <c r="AQ159" s="12">
        <f t="shared" si="82"/>
        <v>17</v>
      </c>
      <c r="AR159" s="12">
        <f t="shared" si="83"/>
        <v>0</v>
      </c>
      <c r="AS159" s="12">
        <f t="shared" si="84"/>
        <v>12220</v>
      </c>
      <c r="AT159" s="12">
        <f>MAX(AS$4:AS159)</f>
        <v>12220</v>
      </c>
      <c r="AU159" s="8">
        <f t="shared" si="85"/>
        <v>0</v>
      </c>
      <c r="AW159" s="24"/>
      <c r="AX159" s="24"/>
    </row>
    <row r="160" spans="1:50" x14ac:dyDescent="0.3">
      <c r="A160" s="1">
        <v>42712</v>
      </c>
      <c r="B160" s="1">
        <v>42712</v>
      </c>
      <c r="C160" s="1" t="s">
        <v>44</v>
      </c>
      <c r="D160" s="3">
        <v>1725</v>
      </c>
      <c r="E160" s="3">
        <v>-200</v>
      </c>
      <c r="F160" s="3">
        <f t="shared" si="58"/>
        <v>1525</v>
      </c>
      <c r="G160" s="20">
        <f t="shared" si="59"/>
        <v>0</v>
      </c>
      <c r="H160" s="3" t="s">
        <v>37</v>
      </c>
      <c r="L160" s="20">
        <f t="shared" si="60"/>
        <v>1</v>
      </c>
      <c r="M160" s="20" t="s">
        <v>21</v>
      </c>
      <c r="N160" s="20">
        <v>8</v>
      </c>
      <c r="O160" s="20">
        <v>74340</v>
      </c>
      <c r="P160" s="20">
        <f t="shared" si="61"/>
        <v>74348</v>
      </c>
      <c r="Q160" s="20">
        <f t="shared" si="62"/>
        <v>74348</v>
      </c>
      <c r="R160" s="20">
        <v>74280</v>
      </c>
      <c r="S160" s="20">
        <v>74952</v>
      </c>
      <c r="T160" s="19">
        <f t="shared" si="63"/>
        <v>7.6</v>
      </c>
      <c r="U160" s="19">
        <f t="shared" si="64"/>
        <v>60.4</v>
      </c>
      <c r="W160" s="19">
        <f t="shared" si="65"/>
        <v>-7.6</v>
      </c>
      <c r="X160" s="19">
        <f t="shared" si="66"/>
        <v>60.4</v>
      </c>
      <c r="Y160" s="7">
        <f t="shared" si="67"/>
        <v>1</v>
      </c>
      <c r="Z160" s="7">
        <f t="shared" si="68"/>
        <v>0</v>
      </c>
      <c r="AA160" s="7">
        <f t="shared" si="69"/>
        <v>1</v>
      </c>
      <c r="AB160" s="7">
        <f t="shared" si="70"/>
        <v>1</v>
      </c>
      <c r="AC160" s="19">
        <f t="shared" si="71"/>
        <v>0</v>
      </c>
      <c r="AD160" s="7"/>
      <c r="AE160" s="19">
        <f t="shared" si="72"/>
        <v>0</v>
      </c>
      <c r="AF160" s="19">
        <f t="shared" si="73"/>
        <v>20</v>
      </c>
      <c r="AG160" s="19">
        <f t="shared" si="74"/>
        <v>440</v>
      </c>
      <c r="AH160" s="7">
        <f t="shared" si="75"/>
        <v>1</v>
      </c>
      <c r="AI160" s="19">
        <f t="shared" si="76"/>
        <v>0</v>
      </c>
      <c r="AJ160" s="19">
        <f t="shared" si="77"/>
        <v>0</v>
      </c>
      <c r="AK160" s="19">
        <f t="shared" si="78"/>
        <v>0</v>
      </c>
      <c r="AL160" s="19">
        <f t="shared" si="79"/>
        <v>20</v>
      </c>
      <c r="AM160" s="19">
        <f t="shared" si="80"/>
        <v>680</v>
      </c>
      <c r="AN160" s="20">
        <f t="shared" si="81"/>
        <v>1</v>
      </c>
      <c r="AP160" s="12">
        <f t="shared" si="86"/>
        <v>356.4</v>
      </c>
      <c r="AQ160" s="12">
        <f t="shared" si="82"/>
        <v>17</v>
      </c>
      <c r="AR160" s="12">
        <f t="shared" si="83"/>
        <v>340</v>
      </c>
      <c r="AS160" s="12">
        <f t="shared" si="84"/>
        <v>12560</v>
      </c>
      <c r="AT160" s="12">
        <f>MAX(AS$4:AS160)</f>
        <v>12560</v>
      </c>
      <c r="AU160" s="8">
        <f t="shared" si="85"/>
        <v>0</v>
      </c>
      <c r="AW160" s="24"/>
      <c r="AX160" s="24"/>
    </row>
    <row r="161" spans="1:50" x14ac:dyDescent="0.3">
      <c r="A161" s="1">
        <v>42713</v>
      </c>
      <c r="B161" s="1">
        <v>42713</v>
      </c>
      <c r="C161" s="1" t="s">
        <v>44</v>
      </c>
      <c r="D161" s="3">
        <v>1325</v>
      </c>
      <c r="E161" s="3">
        <v>-200</v>
      </c>
      <c r="F161" s="3">
        <f t="shared" si="58"/>
        <v>1125</v>
      </c>
      <c r="G161" s="20">
        <f t="shared" si="59"/>
        <v>0</v>
      </c>
      <c r="H161" s="3" t="s">
        <v>37</v>
      </c>
      <c r="L161" s="20">
        <f t="shared" si="60"/>
        <v>1</v>
      </c>
      <c r="M161" s="20" t="s">
        <v>20</v>
      </c>
      <c r="N161" s="20">
        <v>8</v>
      </c>
      <c r="O161" s="20">
        <v>74930</v>
      </c>
      <c r="P161" s="20">
        <f t="shared" si="61"/>
        <v>74930</v>
      </c>
      <c r="Q161" s="20">
        <f t="shared" si="62"/>
        <v>74930</v>
      </c>
      <c r="R161" s="20">
        <v>74952</v>
      </c>
      <c r="S161" s="20">
        <v>74343</v>
      </c>
      <c r="T161" s="19">
        <f t="shared" si="63"/>
        <v>3</v>
      </c>
      <c r="U161" s="19">
        <f t="shared" si="64"/>
        <v>57.9</v>
      </c>
      <c r="W161" s="19">
        <f t="shared" si="65"/>
        <v>-3</v>
      </c>
      <c r="X161" s="19">
        <f t="shared" si="66"/>
        <v>57.9</v>
      </c>
      <c r="Y161" s="7">
        <f t="shared" si="67"/>
        <v>0</v>
      </c>
      <c r="Z161" s="7">
        <f t="shared" si="68"/>
        <v>1</v>
      </c>
      <c r="AA161" s="7">
        <f t="shared" si="69"/>
        <v>1</v>
      </c>
      <c r="AB161" s="7">
        <f t="shared" si="70"/>
        <v>1</v>
      </c>
      <c r="AC161" s="19">
        <f t="shared" si="71"/>
        <v>0</v>
      </c>
      <c r="AD161" s="7"/>
      <c r="AE161" s="19">
        <f t="shared" si="72"/>
        <v>0</v>
      </c>
      <c r="AF161" s="19">
        <f t="shared" si="73"/>
        <v>20</v>
      </c>
      <c r="AG161" s="19">
        <f t="shared" si="74"/>
        <v>460</v>
      </c>
      <c r="AH161" s="7">
        <f t="shared" si="75"/>
        <v>1</v>
      </c>
      <c r="AI161" s="19">
        <f t="shared" si="76"/>
        <v>0</v>
      </c>
      <c r="AJ161" s="19">
        <f t="shared" si="77"/>
        <v>0</v>
      </c>
      <c r="AK161" s="19">
        <f t="shared" si="78"/>
        <v>0</v>
      </c>
      <c r="AL161" s="19">
        <f t="shared" si="79"/>
        <v>20</v>
      </c>
      <c r="AM161" s="19">
        <f t="shared" si="80"/>
        <v>700</v>
      </c>
      <c r="AN161" s="20">
        <f t="shared" si="81"/>
        <v>1</v>
      </c>
      <c r="AP161" s="12">
        <f t="shared" si="86"/>
        <v>376.8</v>
      </c>
      <c r="AQ161" s="12">
        <f t="shared" si="82"/>
        <v>18</v>
      </c>
      <c r="AR161" s="12">
        <f t="shared" si="83"/>
        <v>360</v>
      </c>
      <c r="AS161" s="12">
        <f t="shared" si="84"/>
        <v>12920</v>
      </c>
      <c r="AT161" s="12">
        <f>MAX(AS$4:AS161)</f>
        <v>12920</v>
      </c>
      <c r="AU161" s="8">
        <f t="shared" si="85"/>
        <v>0</v>
      </c>
      <c r="AW161" s="24"/>
      <c r="AX161" s="24"/>
    </row>
    <row r="162" spans="1:50" x14ac:dyDescent="0.3">
      <c r="A162" s="1">
        <v>42713</v>
      </c>
      <c r="B162" s="1">
        <v>42713</v>
      </c>
      <c r="C162" s="1" t="s">
        <v>45</v>
      </c>
      <c r="D162" s="3">
        <v>1210</v>
      </c>
      <c r="E162" s="3">
        <v>0</v>
      </c>
      <c r="F162" s="3">
        <f t="shared" si="58"/>
        <v>1210</v>
      </c>
      <c r="G162" s="20">
        <f t="shared" si="59"/>
        <v>0</v>
      </c>
      <c r="H162" s="3" t="s">
        <v>17</v>
      </c>
      <c r="I162" s="20">
        <v>1</v>
      </c>
      <c r="J162" s="20">
        <v>19</v>
      </c>
      <c r="L162" s="20">
        <f t="shared" si="60"/>
        <v>1</v>
      </c>
      <c r="M162" s="20" t="s">
        <v>21</v>
      </c>
      <c r="N162" s="20">
        <v>7</v>
      </c>
      <c r="O162" s="20">
        <v>105660</v>
      </c>
      <c r="P162" s="20">
        <f t="shared" si="61"/>
        <v>105667</v>
      </c>
      <c r="Q162" s="20">
        <f t="shared" si="62"/>
        <v>105667</v>
      </c>
      <c r="R162" s="20">
        <v>105500</v>
      </c>
      <c r="S162" s="20">
        <v>105800</v>
      </c>
      <c r="T162" s="19">
        <f t="shared" si="63"/>
        <v>17.399999999999999</v>
      </c>
      <c r="U162" s="19">
        <f t="shared" si="64"/>
        <v>13.3</v>
      </c>
      <c r="W162" s="19">
        <f t="shared" si="65"/>
        <v>-17.399999999999999</v>
      </c>
      <c r="X162" s="19">
        <f t="shared" si="66"/>
        <v>13.3</v>
      </c>
      <c r="Y162" s="7">
        <f t="shared" si="67"/>
        <v>1</v>
      </c>
      <c r="Z162" s="7">
        <f t="shared" si="68"/>
        <v>0</v>
      </c>
      <c r="AA162" s="7">
        <f t="shared" si="69"/>
        <v>1</v>
      </c>
      <c r="AB162" s="7">
        <f t="shared" si="70"/>
        <v>0</v>
      </c>
      <c r="AC162" s="19">
        <f t="shared" si="71"/>
        <v>0</v>
      </c>
      <c r="AD162" s="7"/>
      <c r="AE162" s="19">
        <f t="shared" si="72"/>
        <v>-20</v>
      </c>
      <c r="AF162" s="19">
        <f t="shared" si="73"/>
        <v>-20</v>
      </c>
      <c r="AG162" s="19">
        <f t="shared" si="74"/>
        <v>440</v>
      </c>
      <c r="AH162" s="7">
        <f t="shared" si="75"/>
        <v>0</v>
      </c>
      <c r="AI162" s="19">
        <f t="shared" si="76"/>
        <v>-20</v>
      </c>
      <c r="AJ162" s="19">
        <f t="shared" si="77"/>
        <v>0</v>
      </c>
      <c r="AK162" s="19">
        <f t="shared" si="78"/>
        <v>0</v>
      </c>
      <c r="AL162" s="19">
        <f t="shared" si="79"/>
        <v>0</v>
      </c>
      <c r="AM162" s="19">
        <f t="shared" si="80"/>
        <v>700</v>
      </c>
      <c r="AN162" s="20">
        <f t="shared" si="81"/>
        <v>0</v>
      </c>
      <c r="AP162" s="12">
        <f t="shared" si="86"/>
        <v>376.8</v>
      </c>
      <c r="AQ162" s="12">
        <f t="shared" si="82"/>
        <v>18</v>
      </c>
      <c r="AR162" s="12">
        <f t="shared" si="83"/>
        <v>0</v>
      </c>
      <c r="AS162" s="12">
        <f t="shared" si="84"/>
        <v>12920</v>
      </c>
      <c r="AT162" s="12">
        <f>MAX(AS$4:AS162)</f>
        <v>12920</v>
      </c>
      <c r="AU162" s="8">
        <f t="shared" si="85"/>
        <v>0</v>
      </c>
      <c r="AW162" s="24"/>
      <c r="AX162" s="24"/>
    </row>
    <row r="163" spans="1:50" x14ac:dyDescent="0.3">
      <c r="A163" s="1">
        <v>42716</v>
      </c>
      <c r="B163" s="1">
        <v>42716</v>
      </c>
      <c r="C163" s="1" t="s">
        <v>44</v>
      </c>
      <c r="D163" s="3">
        <v>1620</v>
      </c>
      <c r="E163" s="3">
        <v>-200</v>
      </c>
      <c r="F163" s="3">
        <f t="shared" si="58"/>
        <v>1420</v>
      </c>
      <c r="G163" s="20">
        <f t="shared" si="59"/>
        <v>0</v>
      </c>
      <c r="H163" s="3" t="s">
        <v>38</v>
      </c>
      <c r="L163" s="20">
        <f t="shared" si="60"/>
        <v>1</v>
      </c>
      <c r="M163" s="20" t="s">
        <v>21</v>
      </c>
      <c r="N163" s="20">
        <v>7</v>
      </c>
      <c r="O163" s="20">
        <v>115240</v>
      </c>
      <c r="P163" s="20">
        <f t="shared" si="61"/>
        <v>115247</v>
      </c>
      <c r="Q163" s="20">
        <f t="shared" si="62"/>
        <v>115247</v>
      </c>
      <c r="R163" s="20">
        <v>115202</v>
      </c>
      <c r="S163" s="20">
        <v>115594</v>
      </c>
      <c r="T163" s="19">
        <f t="shared" si="63"/>
        <v>5.2</v>
      </c>
      <c r="U163" s="19">
        <f t="shared" si="64"/>
        <v>34.700000000000003</v>
      </c>
      <c r="W163" s="19">
        <f t="shared" si="65"/>
        <v>-5.2</v>
      </c>
      <c r="X163" s="19">
        <f t="shared" si="66"/>
        <v>34.700000000000003</v>
      </c>
      <c r="Y163" s="7">
        <f t="shared" si="67"/>
        <v>1</v>
      </c>
      <c r="Z163" s="7">
        <f t="shared" si="68"/>
        <v>0</v>
      </c>
      <c r="AA163" s="7">
        <f t="shared" si="69"/>
        <v>1</v>
      </c>
      <c r="AB163" s="7">
        <f t="shared" si="70"/>
        <v>1</v>
      </c>
      <c r="AC163" s="19">
        <f t="shared" si="71"/>
        <v>0</v>
      </c>
      <c r="AD163" s="7"/>
      <c r="AE163" s="19">
        <f t="shared" si="72"/>
        <v>0</v>
      </c>
      <c r="AF163" s="19">
        <f t="shared" si="73"/>
        <v>20</v>
      </c>
      <c r="AG163" s="19">
        <f t="shared" si="74"/>
        <v>460</v>
      </c>
      <c r="AH163" s="7">
        <f t="shared" si="75"/>
        <v>1</v>
      </c>
      <c r="AI163" s="19">
        <f t="shared" si="76"/>
        <v>0</v>
      </c>
      <c r="AJ163" s="19">
        <f t="shared" si="77"/>
        <v>0</v>
      </c>
      <c r="AK163" s="19">
        <f t="shared" si="78"/>
        <v>0</v>
      </c>
      <c r="AL163" s="19">
        <f t="shared" si="79"/>
        <v>20</v>
      </c>
      <c r="AM163" s="19">
        <f t="shared" si="80"/>
        <v>720</v>
      </c>
      <c r="AN163" s="20">
        <f t="shared" si="81"/>
        <v>1</v>
      </c>
      <c r="AP163" s="12">
        <f t="shared" si="86"/>
        <v>387.59999999999997</v>
      </c>
      <c r="AQ163" s="12">
        <f t="shared" si="82"/>
        <v>19</v>
      </c>
      <c r="AR163" s="12">
        <f t="shared" si="83"/>
        <v>380</v>
      </c>
      <c r="AS163" s="12">
        <f t="shared" si="84"/>
        <v>13300</v>
      </c>
      <c r="AT163" s="12">
        <f>MAX(AS$4:AS163)</f>
        <v>13300</v>
      </c>
      <c r="AU163" s="8">
        <f t="shared" si="85"/>
        <v>0</v>
      </c>
      <c r="AW163" s="24"/>
      <c r="AX163" s="24"/>
    </row>
    <row r="164" spans="1:50" x14ac:dyDescent="0.3">
      <c r="A164" s="1">
        <v>42713</v>
      </c>
      <c r="B164" s="1">
        <v>42716</v>
      </c>
      <c r="C164" s="1" t="s">
        <v>44</v>
      </c>
      <c r="D164" s="3">
        <v>2510</v>
      </c>
      <c r="E164" s="3">
        <v>-200</v>
      </c>
      <c r="F164" s="3">
        <f t="shared" si="58"/>
        <v>2310</v>
      </c>
      <c r="G164" s="20">
        <f t="shared" si="59"/>
        <v>3</v>
      </c>
      <c r="H164" s="3" t="s">
        <v>43</v>
      </c>
      <c r="I164" s="20">
        <v>1</v>
      </c>
      <c r="J164" s="20">
        <v>15</v>
      </c>
      <c r="L164" s="20">
        <f t="shared" si="60"/>
        <v>1</v>
      </c>
      <c r="M164" s="20" t="s">
        <v>21</v>
      </c>
      <c r="N164" s="20">
        <v>10</v>
      </c>
      <c r="O164" s="20">
        <v>131280</v>
      </c>
      <c r="P164" s="20">
        <f t="shared" si="61"/>
        <v>131290</v>
      </c>
      <c r="Q164" s="20">
        <f t="shared" si="62"/>
        <v>131290</v>
      </c>
      <c r="R164" s="20">
        <v>131107</v>
      </c>
      <c r="S164" s="20">
        <v>131427</v>
      </c>
      <c r="T164" s="19">
        <f t="shared" si="63"/>
        <v>19.3</v>
      </c>
      <c r="U164" s="19">
        <f t="shared" si="64"/>
        <v>13.7</v>
      </c>
      <c r="W164" s="19">
        <f t="shared" si="65"/>
        <v>-19.3</v>
      </c>
      <c r="X164" s="19">
        <f t="shared" si="66"/>
        <v>13.7</v>
      </c>
      <c r="Y164" s="7">
        <f t="shared" si="67"/>
        <v>1</v>
      </c>
      <c r="Z164" s="7">
        <f t="shared" si="68"/>
        <v>0</v>
      </c>
      <c r="AA164" s="7">
        <f t="shared" si="69"/>
        <v>1</v>
      </c>
      <c r="AB164" s="7">
        <f t="shared" si="70"/>
        <v>0</v>
      </c>
      <c r="AC164" s="19">
        <f t="shared" si="71"/>
        <v>0</v>
      </c>
      <c r="AD164" s="7"/>
      <c r="AE164" s="19">
        <f t="shared" si="72"/>
        <v>-20</v>
      </c>
      <c r="AF164" s="19">
        <f t="shared" si="73"/>
        <v>-20</v>
      </c>
      <c r="AG164" s="19">
        <f t="shared" si="74"/>
        <v>440</v>
      </c>
      <c r="AH164" s="7">
        <f t="shared" si="75"/>
        <v>0</v>
      </c>
      <c r="AI164" s="19">
        <f t="shared" si="76"/>
        <v>-20</v>
      </c>
      <c r="AJ164" s="19">
        <f t="shared" si="77"/>
        <v>0</v>
      </c>
      <c r="AK164" s="19">
        <f t="shared" si="78"/>
        <v>0</v>
      </c>
      <c r="AL164" s="19">
        <f t="shared" si="79"/>
        <v>0</v>
      </c>
      <c r="AM164" s="19">
        <f t="shared" si="80"/>
        <v>720</v>
      </c>
      <c r="AN164" s="20">
        <f t="shared" si="81"/>
        <v>0</v>
      </c>
      <c r="AP164" s="12">
        <f t="shared" si="86"/>
        <v>387.59999999999997</v>
      </c>
      <c r="AQ164" s="12">
        <f t="shared" si="82"/>
        <v>19</v>
      </c>
      <c r="AR164" s="12">
        <f t="shared" si="83"/>
        <v>0</v>
      </c>
      <c r="AS164" s="12">
        <f t="shared" si="84"/>
        <v>13300</v>
      </c>
      <c r="AT164" s="12">
        <f>MAX(AS$4:AS164)</f>
        <v>13300</v>
      </c>
      <c r="AU164" s="8">
        <f t="shared" si="85"/>
        <v>0</v>
      </c>
      <c r="AX164" s="24"/>
    </row>
    <row r="165" spans="1:50" x14ac:dyDescent="0.3">
      <c r="A165" s="1">
        <v>42717</v>
      </c>
      <c r="B165" s="1">
        <v>42717</v>
      </c>
      <c r="C165" s="1" t="s">
        <v>44</v>
      </c>
      <c r="D165" s="3">
        <v>1130</v>
      </c>
      <c r="E165" s="3">
        <v>-200</v>
      </c>
      <c r="F165" s="3">
        <f t="shared" si="58"/>
        <v>930</v>
      </c>
      <c r="G165" s="20">
        <f t="shared" si="59"/>
        <v>0</v>
      </c>
      <c r="H165" s="3" t="s">
        <v>37</v>
      </c>
      <c r="L165" s="20">
        <f t="shared" si="60"/>
        <v>1</v>
      </c>
      <c r="M165" s="20" t="s">
        <v>21</v>
      </c>
      <c r="N165" s="20">
        <v>8</v>
      </c>
      <c r="O165" s="20">
        <v>74760</v>
      </c>
      <c r="P165" s="20">
        <f t="shared" si="61"/>
        <v>74768</v>
      </c>
      <c r="Q165" s="20">
        <f t="shared" si="62"/>
        <v>74768</v>
      </c>
      <c r="R165" s="20">
        <v>74749</v>
      </c>
      <c r="S165" s="20">
        <v>75226</v>
      </c>
      <c r="T165" s="19">
        <f t="shared" si="63"/>
        <v>2.7</v>
      </c>
      <c r="U165" s="19">
        <f t="shared" si="64"/>
        <v>45.8</v>
      </c>
      <c r="W165" s="19">
        <f t="shared" si="65"/>
        <v>-2.7</v>
      </c>
      <c r="X165" s="19">
        <f t="shared" si="66"/>
        <v>45.8</v>
      </c>
      <c r="Y165" s="7">
        <f t="shared" si="67"/>
        <v>1</v>
      </c>
      <c r="Z165" s="7">
        <f t="shared" si="68"/>
        <v>0</v>
      </c>
      <c r="AA165" s="7">
        <f t="shared" si="69"/>
        <v>1</v>
      </c>
      <c r="AB165" s="7">
        <f t="shared" si="70"/>
        <v>1</v>
      </c>
      <c r="AC165" s="19">
        <f t="shared" si="71"/>
        <v>0</v>
      </c>
      <c r="AD165" s="7"/>
      <c r="AE165" s="19">
        <f t="shared" si="72"/>
        <v>0</v>
      </c>
      <c r="AF165" s="19">
        <f t="shared" si="73"/>
        <v>20</v>
      </c>
      <c r="AG165" s="19">
        <f t="shared" si="74"/>
        <v>460</v>
      </c>
      <c r="AH165" s="7">
        <f t="shared" si="75"/>
        <v>1</v>
      </c>
      <c r="AI165" s="19">
        <f t="shared" si="76"/>
        <v>0</v>
      </c>
      <c r="AJ165" s="19">
        <f t="shared" si="77"/>
        <v>0</v>
      </c>
      <c r="AK165" s="19">
        <f t="shared" si="78"/>
        <v>0</v>
      </c>
      <c r="AL165" s="19">
        <f t="shared" si="79"/>
        <v>20</v>
      </c>
      <c r="AM165" s="19">
        <f t="shared" si="80"/>
        <v>740</v>
      </c>
      <c r="AN165" s="20">
        <f t="shared" si="81"/>
        <v>1</v>
      </c>
      <c r="AP165" s="12">
        <f t="shared" si="86"/>
        <v>399</v>
      </c>
      <c r="AQ165" s="12">
        <f t="shared" si="82"/>
        <v>19</v>
      </c>
      <c r="AR165" s="12">
        <f t="shared" si="83"/>
        <v>380</v>
      </c>
      <c r="AS165" s="12">
        <f t="shared" si="84"/>
        <v>13680</v>
      </c>
      <c r="AT165" s="12">
        <f>MAX(AS$4:AS165)</f>
        <v>13680</v>
      </c>
      <c r="AU165" s="8">
        <f t="shared" si="85"/>
        <v>0</v>
      </c>
      <c r="AW165" s="24"/>
      <c r="AX165" s="24"/>
    </row>
    <row r="166" spans="1:50" x14ac:dyDescent="0.3">
      <c r="A166" s="1">
        <v>42717</v>
      </c>
      <c r="B166" s="1">
        <v>42717</v>
      </c>
      <c r="C166" s="1" t="s">
        <v>44</v>
      </c>
      <c r="D166" s="3">
        <v>1300</v>
      </c>
      <c r="E166" s="3">
        <v>-200</v>
      </c>
      <c r="F166" s="3">
        <f t="shared" si="58"/>
        <v>1100</v>
      </c>
      <c r="G166" s="20">
        <f t="shared" si="59"/>
        <v>0</v>
      </c>
      <c r="H166" s="3" t="s">
        <v>38</v>
      </c>
      <c r="L166" s="20">
        <f t="shared" si="60"/>
        <v>1</v>
      </c>
      <c r="M166" s="20" t="s">
        <v>20</v>
      </c>
      <c r="N166" s="20">
        <v>7</v>
      </c>
      <c r="O166" s="20">
        <v>115480</v>
      </c>
      <c r="P166" s="20">
        <f t="shared" si="61"/>
        <v>115480</v>
      </c>
      <c r="Q166" s="20">
        <f t="shared" si="62"/>
        <v>115480</v>
      </c>
      <c r="R166" s="20">
        <v>115468</v>
      </c>
      <c r="S166" s="20">
        <v>114955</v>
      </c>
      <c r="T166" s="19">
        <f t="shared" si="63"/>
        <v>-0.5</v>
      </c>
      <c r="U166" s="19">
        <f t="shared" si="64"/>
        <v>51.8</v>
      </c>
      <c r="W166" s="19">
        <f t="shared" si="65"/>
        <v>0.5</v>
      </c>
      <c r="X166" s="19">
        <f t="shared" si="66"/>
        <v>51.8</v>
      </c>
      <c r="Y166" s="7">
        <f t="shared" si="67"/>
        <v>0</v>
      </c>
      <c r="Z166" s="7">
        <f t="shared" si="68"/>
        <v>0</v>
      </c>
      <c r="AA166" s="7">
        <f t="shared" si="69"/>
        <v>0</v>
      </c>
      <c r="AB166" s="7">
        <f t="shared" si="70"/>
        <v>0</v>
      </c>
      <c r="AC166" s="19">
        <f t="shared" si="71"/>
        <v>0</v>
      </c>
      <c r="AD166" s="7"/>
      <c r="AE166" s="19">
        <f t="shared" si="72"/>
        <v>0</v>
      </c>
      <c r="AF166" s="19">
        <f t="shared" si="73"/>
        <v>0</v>
      </c>
      <c r="AG166" s="19">
        <f t="shared" si="74"/>
        <v>460</v>
      </c>
      <c r="AH166" s="7">
        <f t="shared" si="75"/>
        <v>0</v>
      </c>
      <c r="AI166" s="19">
        <f t="shared" si="76"/>
        <v>0</v>
      </c>
      <c r="AJ166" s="19">
        <f t="shared" si="77"/>
        <v>0</v>
      </c>
      <c r="AK166" s="19">
        <f t="shared" si="78"/>
        <v>0</v>
      </c>
      <c r="AL166" s="19">
        <f t="shared" si="79"/>
        <v>0</v>
      </c>
      <c r="AM166" s="19">
        <f t="shared" si="80"/>
        <v>740</v>
      </c>
      <c r="AN166" s="20">
        <f t="shared" si="81"/>
        <v>0</v>
      </c>
      <c r="AP166" s="12">
        <f t="shared" si="86"/>
        <v>399</v>
      </c>
      <c r="AQ166" s="12">
        <f t="shared" si="82"/>
        <v>19</v>
      </c>
      <c r="AR166" s="12">
        <f t="shared" si="83"/>
        <v>0</v>
      </c>
      <c r="AS166" s="12">
        <f t="shared" si="84"/>
        <v>13680</v>
      </c>
      <c r="AT166" s="12">
        <f>MAX(AS$4:AS166)</f>
        <v>13680</v>
      </c>
      <c r="AU166" s="8">
        <f t="shared" si="85"/>
        <v>0</v>
      </c>
      <c r="AW166" s="24"/>
      <c r="AX166" s="24"/>
    </row>
    <row r="167" spans="1:50" x14ac:dyDescent="0.3">
      <c r="A167" s="1">
        <v>42712</v>
      </c>
      <c r="B167" s="1">
        <v>42717</v>
      </c>
      <c r="C167" s="1" t="s">
        <v>44</v>
      </c>
      <c r="D167" s="3">
        <v>1640</v>
      </c>
      <c r="E167" s="3">
        <v>-200</v>
      </c>
      <c r="F167" s="3">
        <f t="shared" si="58"/>
        <v>1440</v>
      </c>
      <c r="G167" s="20">
        <f t="shared" si="59"/>
        <v>5</v>
      </c>
      <c r="H167" s="3" t="s">
        <v>37</v>
      </c>
      <c r="L167" s="20">
        <f t="shared" si="60"/>
        <v>1</v>
      </c>
      <c r="M167" s="20" t="s">
        <v>20</v>
      </c>
      <c r="N167" s="20">
        <v>8</v>
      </c>
      <c r="O167" s="20">
        <v>75240</v>
      </c>
      <c r="P167" s="20">
        <f t="shared" si="61"/>
        <v>75240</v>
      </c>
      <c r="Q167" s="20">
        <f t="shared" si="62"/>
        <v>75240</v>
      </c>
      <c r="R167" s="20">
        <v>75226</v>
      </c>
      <c r="S167" s="20">
        <v>74806</v>
      </c>
      <c r="T167" s="19">
        <f t="shared" si="63"/>
        <v>-0.6</v>
      </c>
      <c r="U167" s="19">
        <f t="shared" si="64"/>
        <v>42.6</v>
      </c>
      <c r="W167" s="19">
        <f t="shared" si="65"/>
        <v>0.6</v>
      </c>
      <c r="X167" s="19">
        <f t="shared" si="66"/>
        <v>42.6</v>
      </c>
      <c r="Y167" s="7">
        <f t="shared" si="67"/>
        <v>0</v>
      </c>
      <c r="Z167" s="7">
        <f t="shared" si="68"/>
        <v>0</v>
      </c>
      <c r="AA167" s="7">
        <f t="shared" si="69"/>
        <v>0</v>
      </c>
      <c r="AB167" s="7">
        <f t="shared" si="70"/>
        <v>0</v>
      </c>
      <c r="AC167" s="19">
        <f t="shared" si="71"/>
        <v>0</v>
      </c>
      <c r="AD167" s="7"/>
      <c r="AE167" s="19">
        <f t="shared" si="72"/>
        <v>0</v>
      </c>
      <c r="AF167" s="19">
        <f t="shared" si="73"/>
        <v>0</v>
      </c>
      <c r="AG167" s="19">
        <f t="shared" si="74"/>
        <v>460</v>
      </c>
      <c r="AH167" s="7">
        <f t="shared" si="75"/>
        <v>0</v>
      </c>
      <c r="AI167" s="19">
        <f t="shared" si="76"/>
        <v>0</v>
      </c>
      <c r="AJ167" s="19">
        <f t="shared" si="77"/>
        <v>0</v>
      </c>
      <c r="AK167" s="19">
        <f t="shared" si="78"/>
        <v>0</v>
      </c>
      <c r="AL167" s="19">
        <f t="shared" si="79"/>
        <v>0</v>
      </c>
      <c r="AM167" s="19">
        <f t="shared" si="80"/>
        <v>740</v>
      </c>
      <c r="AN167" s="20">
        <f t="shared" si="81"/>
        <v>0</v>
      </c>
      <c r="AP167" s="12">
        <f t="shared" si="86"/>
        <v>399</v>
      </c>
      <c r="AQ167" s="12">
        <f t="shared" si="82"/>
        <v>19</v>
      </c>
      <c r="AR167" s="12">
        <f t="shared" si="83"/>
        <v>0</v>
      </c>
      <c r="AS167" s="12">
        <f t="shared" si="84"/>
        <v>13680</v>
      </c>
      <c r="AT167" s="12">
        <f>MAX(AS$4:AS167)</f>
        <v>13680</v>
      </c>
      <c r="AU167" s="8">
        <f t="shared" si="85"/>
        <v>0</v>
      </c>
      <c r="AW167" s="24"/>
      <c r="AX167" s="24"/>
    </row>
    <row r="168" spans="1:50" x14ac:dyDescent="0.3">
      <c r="A168" s="1">
        <v>42717</v>
      </c>
      <c r="B168" s="1">
        <v>42717</v>
      </c>
      <c r="C168" s="1" t="s">
        <v>45</v>
      </c>
      <c r="D168" s="3">
        <v>1610</v>
      </c>
      <c r="E168" s="3">
        <v>0</v>
      </c>
      <c r="F168" s="3">
        <f t="shared" si="58"/>
        <v>1610</v>
      </c>
      <c r="G168" s="20">
        <f t="shared" si="59"/>
        <v>0</v>
      </c>
      <c r="H168" s="3" t="s">
        <v>17</v>
      </c>
      <c r="L168" s="20">
        <f t="shared" si="60"/>
        <v>1</v>
      </c>
      <c r="M168" s="20" t="s">
        <v>20</v>
      </c>
      <c r="N168" s="20">
        <v>7</v>
      </c>
      <c r="O168" s="20">
        <v>106650</v>
      </c>
      <c r="P168" s="20">
        <f t="shared" si="61"/>
        <v>106650</v>
      </c>
      <c r="Q168" s="20">
        <f t="shared" si="62"/>
        <v>106650</v>
      </c>
      <c r="R168" s="20">
        <v>106663</v>
      </c>
      <c r="S168" s="20">
        <v>106142</v>
      </c>
      <c r="T168" s="19">
        <f t="shared" si="63"/>
        <v>2</v>
      </c>
      <c r="U168" s="19">
        <f t="shared" si="64"/>
        <v>50.1</v>
      </c>
      <c r="W168" s="19">
        <f t="shared" si="65"/>
        <v>-2</v>
      </c>
      <c r="X168" s="19">
        <f t="shared" si="66"/>
        <v>50.1</v>
      </c>
      <c r="Y168" s="7">
        <f t="shared" si="67"/>
        <v>0</v>
      </c>
      <c r="Z168" s="7">
        <f t="shared" si="68"/>
        <v>1</v>
      </c>
      <c r="AA168" s="7">
        <f t="shared" si="69"/>
        <v>1</v>
      </c>
      <c r="AB168" s="7">
        <f t="shared" si="70"/>
        <v>1</v>
      </c>
      <c r="AC168" s="19">
        <f t="shared" si="71"/>
        <v>0</v>
      </c>
      <c r="AD168" s="7"/>
      <c r="AE168" s="19">
        <f t="shared" si="72"/>
        <v>0</v>
      </c>
      <c r="AF168" s="19">
        <f t="shared" si="73"/>
        <v>20</v>
      </c>
      <c r="AG168" s="19">
        <f t="shared" si="74"/>
        <v>480</v>
      </c>
      <c r="AH168" s="7">
        <f t="shared" si="75"/>
        <v>1</v>
      </c>
      <c r="AI168" s="19">
        <f t="shared" si="76"/>
        <v>0</v>
      </c>
      <c r="AJ168" s="19">
        <f t="shared" si="77"/>
        <v>0</v>
      </c>
      <c r="AK168" s="19">
        <f t="shared" si="78"/>
        <v>0</v>
      </c>
      <c r="AL168" s="19">
        <f t="shared" si="79"/>
        <v>20</v>
      </c>
      <c r="AM168" s="19">
        <f t="shared" si="80"/>
        <v>760</v>
      </c>
      <c r="AN168" s="20">
        <f t="shared" si="81"/>
        <v>1</v>
      </c>
      <c r="AP168" s="12">
        <f t="shared" si="86"/>
        <v>399</v>
      </c>
      <c r="AQ168" s="12">
        <f t="shared" si="82"/>
        <v>19</v>
      </c>
      <c r="AR168" s="12">
        <f t="shared" si="83"/>
        <v>380</v>
      </c>
      <c r="AS168" s="12">
        <f t="shared" si="84"/>
        <v>14060</v>
      </c>
      <c r="AT168" s="12">
        <f>MAX(AS$4:AS168)</f>
        <v>14060</v>
      </c>
      <c r="AU168" s="8">
        <f t="shared" si="85"/>
        <v>0</v>
      </c>
      <c r="AW168" s="24"/>
      <c r="AX168" s="24"/>
    </row>
    <row r="169" spans="1:50" x14ac:dyDescent="0.3">
      <c r="A169" s="1">
        <v>42717</v>
      </c>
      <c r="B169" s="1">
        <v>42717</v>
      </c>
      <c r="C169" s="1" t="s">
        <v>45</v>
      </c>
      <c r="D169" s="3">
        <v>2330</v>
      </c>
      <c r="E169" s="3">
        <v>0</v>
      </c>
      <c r="F169" s="3">
        <f t="shared" si="58"/>
        <v>2330</v>
      </c>
      <c r="G169" s="20">
        <f t="shared" si="59"/>
        <v>0</v>
      </c>
      <c r="H169" s="3" t="s">
        <v>17</v>
      </c>
      <c r="L169" s="20">
        <f t="shared" si="60"/>
        <v>1</v>
      </c>
      <c r="M169" s="20" t="s">
        <v>20</v>
      </c>
      <c r="N169" s="20">
        <v>7</v>
      </c>
      <c r="O169" s="20">
        <v>106380</v>
      </c>
      <c r="P169" s="20">
        <f t="shared" si="61"/>
        <v>106380</v>
      </c>
      <c r="Q169" s="20">
        <f t="shared" si="62"/>
        <v>106380</v>
      </c>
      <c r="R169" s="20">
        <v>106646</v>
      </c>
      <c r="S169" s="20">
        <v>106116</v>
      </c>
      <c r="T169" s="19">
        <f t="shared" si="63"/>
        <v>27.3</v>
      </c>
      <c r="U169" s="19">
        <f t="shared" si="64"/>
        <v>25.7</v>
      </c>
      <c r="W169" s="19">
        <f t="shared" si="65"/>
        <v>-27.3</v>
      </c>
      <c r="X169" s="19">
        <f t="shared" si="66"/>
        <v>25.7</v>
      </c>
      <c r="Y169" s="7">
        <f t="shared" si="67"/>
        <v>0</v>
      </c>
      <c r="Z169" s="7">
        <f t="shared" si="68"/>
        <v>1</v>
      </c>
      <c r="AA169" s="7">
        <f t="shared" si="69"/>
        <v>1</v>
      </c>
      <c r="AB169" s="7">
        <f t="shared" si="70"/>
        <v>1</v>
      </c>
      <c r="AC169" s="19">
        <f t="shared" si="71"/>
        <v>-20</v>
      </c>
      <c r="AD169" s="7"/>
      <c r="AE169" s="19">
        <f t="shared" si="72"/>
        <v>-20</v>
      </c>
      <c r="AF169" s="19">
        <f t="shared" si="73"/>
        <v>-20</v>
      </c>
      <c r="AG169" s="19">
        <f t="shared" si="74"/>
        <v>460</v>
      </c>
      <c r="AH169" s="7">
        <f t="shared" si="75"/>
        <v>0</v>
      </c>
      <c r="AI169" s="19">
        <f t="shared" si="76"/>
        <v>0</v>
      </c>
      <c r="AJ169" s="19">
        <f t="shared" si="77"/>
        <v>0</v>
      </c>
      <c r="AK169" s="19">
        <f t="shared" si="78"/>
        <v>0</v>
      </c>
      <c r="AL169" s="19">
        <f t="shared" si="79"/>
        <v>-20</v>
      </c>
      <c r="AM169" s="19">
        <f t="shared" si="80"/>
        <v>740</v>
      </c>
      <c r="AN169" s="20">
        <f t="shared" si="81"/>
        <v>0</v>
      </c>
      <c r="AP169" s="12">
        <f t="shared" si="86"/>
        <v>399</v>
      </c>
      <c r="AQ169" s="12">
        <f t="shared" si="82"/>
        <v>19</v>
      </c>
      <c r="AR169" s="12">
        <f t="shared" si="83"/>
        <v>-380</v>
      </c>
      <c r="AS169" s="12">
        <f t="shared" si="84"/>
        <v>13680</v>
      </c>
      <c r="AT169" s="12">
        <f>MAX(AS$4:AS169)</f>
        <v>14060</v>
      </c>
      <c r="AU169" s="8">
        <f t="shared" si="85"/>
        <v>-2.7027027027027029E-2</v>
      </c>
      <c r="AX169" s="24"/>
    </row>
    <row r="170" spans="1:50" x14ac:dyDescent="0.3">
      <c r="A170" s="1">
        <v>42718</v>
      </c>
      <c r="B170" s="1">
        <v>42718</v>
      </c>
      <c r="C170" s="1" t="s">
        <v>44</v>
      </c>
      <c r="D170" s="3">
        <v>2050</v>
      </c>
      <c r="E170" s="3">
        <v>-200</v>
      </c>
      <c r="F170" s="3">
        <f t="shared" si="58"/>
        <v>1850</v>
      </c>
      <c r="G170" s="20">
        <f t="shared" si="59"/>
        <v>0</v>
      </c>
      <c r="H170" s="3" t="s">
        <v>43</v>
      </c>
      <c r="K170" s="20">
        <v>1</v>
      </c>
      <c r="L170" s="20">
        <f t="shared" si="60"/>
        <v>1</v>
      </c>
      <c r="M170" s="20" t="s">
        <v>20</v>
      </c>
      <c r="N170" s="20">
        <v>10</v>
      </c>
      <c r="O170" s="20">
        <v>131750</v>
      </c>
      <c r="P170" s="20">
        <f t="shared" si="61"/>
        <v>131750</v>
      </c>
      <c r="Q170" s="20">
        <f t="shared" si="62"/>
        <v>131750</v>
      </c>
      <c r="R170" s="20">
        <v>131832</v>
      </c>
      <c r="S170" s="20">
        <v>131571</v>
      </c>
      <c r="T170" s="19">
        <f t="shared" si="63"/>
        <v>9.1999999999999993</v>
      </c>
      <c r="U170" s="19">
        <f t="shared" si="64"/>
        <v>16.899999999999999</v>
      </c>
      <c r="W170" s="19">
        <f t="shared" si="65"/>
        <v>-9.1999999999999993</v>
      </c>
      <c r="X170" s="19">
        <f t="shared" si="66"/>
        <v>16.899999999999999</v>
      </c>
      <c r="Y170" s="7">
        <f t="shared" si="67"/>
        <v>0</v>
      </c>
      <c r="Z170" s="7">
        <f t="shared" si="68"/>
        <v>1</v>
      </c>
      <c r="AA170" s="7">
        <f t="shared" si="69"/>
        <v>1</v>
      </c>
      <c r="AB170" s="7">
        <f t="shared" si="70"/>
        <v>0</v>
      </c>
      <c r="AC170" s="19">
        <f t="shared" si="71"/>
        <v>0</v>
      </c>
      <c r="AD170" s="7"/>
      <c r="AE170" s="19">
        <f t="shared" si="72"/>
        <v>-20</v>
      </c>
      <c r="AF170" s="19">
        <f t="shared" si="73"/>
        <v>-20</v>
      </c>
      <c r="AG170" s="19">
        <f t="shared" si="74"/>
        <v>440</v>
      </c>
      <c r="AH170" s="7">
        <f t="shared" si="75"/>
        <v>0</v>
      </c>
      <c r="AI170" s="19">
        <f t="shared" si="76"/>
        <v>0</v>
      </c>
      <c r="AJ170" s="19">
        <f t="shared" si="77"/>
        <v>-20</v>
      </c>
      <c r="AK170" s="19">
        <f t="shared" si="78"/>
        <v>0</v>
      </c>
      <c r="AL170" s="19">
        <f t="shared" si="79"/>
        <v>0</v>
      </c>
      <c r="AM170" s="19">
        <f t="shared" si="80"/>
        <v>740</v>
      </c>
      <c r="AN170" s="20">
        <f t="shared" si="81"/>
        <v>0</v>
      </c>
      <c r="AP170" s="12">
        <f t="shared" si="86"/>
        <v>410.4</v>
      </c>
      <c r="AQ170" s="12">
        <f t="shared" si="82"/>
        <v>20</v>
      </c>
      <c r="AR170" s="12">
        <f t="shared" si="83"/>
        <v>0</v>
      </c>
      <c r="AS170" s="12">
        <f t="shared" si="84"/>
        <v>13680</v>
      </c>
      <c r="AT170" s="12">
        <f>MAX(AS$4:AS170)</f>
        <v>14060</v>
      </c>
      <c r="AU170" s="8">
        <f t="shared" si="85"/>
        <v>-2.7027027027027029E-2</v>
      </c>
      <c r="AX170" s="24"/>
    </row>
    <row r="171" spans="1:50" x14ac:dyDescent="0.3">
      <c r="A171" s="1">
        <v>42718</v>
      </c>
      <c r="B171" s="1">
        <v>42718</v>
      </c>
      <c r="C171" s="1" t="s">
        <v>44</v>
      </c>
      <c r="D171" s="3">
        <v>2100</v>
      </c>
      <c r="E171" s="3">
        <v>-200</v>
      </c>
      <c r="F171" s="3">
        <f t="shared" si="58"/>
        <v>1900</v>
      </c>
      <c r="G171" s="20">
        <f t="shared" si="59"/>
        <v>0</v>
      </c>
      <c r="H171" s="3" t="s">
        <v>43</v>
      </c>
      <c r="K171" s="20">
        <v>1</v>
      </c>
      <c r="L171" s="20">
        <f t="shared" si="60"/>
        <v>1</v>
      </c>
      <c r="M171" s="20" t="s">
        <v>20</v>
      </c>
      <c r="N171" s="20">
        <v>10</v>
      </c>
      <c r="O171" s="20">
        <v>132190</v>
      </c>
      <c r="P171" s="20">
        <f t="shared" si="61"/>
        <v>132190</v>
      </c>
      <c r="Q171" s="20">
        <f t="shared" si="62"/>
        <v>132190</v>
      </c>
      <c r="R171" s="20">
        <v>132193</v>
      </c>
      <c r="S171" s="20">
        <v>131995</v>
      </c>
      <c r="T171" s="19">
        <f t="shared" si="63"/>
        <v>1.3</v>
      </c>
      <c r="U171" s="19">
        <f t="shared" si="64"/>
        <v>18.5</v>
      </c>
      <c r="W171" s="19">
        <f t="shared" si="65"/>
        <v>-1.3</v>
      </c>
      <c r="X171" s="19">
        <f t="shared" si="66"/>
        <v>18.5</v>
      </c>
      <c r="Y171" s="7">
        <f t="shared" si="67"/>
        <v>0</v>
      </c>
      <c r="Z171" s="7">
        <f t="shared" si="68"/>
        <v>1</v>
      </c>
      <c r="AA171" s="7">
        <f t="shared" si="69"/>
        <v>1</v>
      </c>
      <c r="AB171" s="7">
        <f t="shared" si="70"/>
        <v>0</v>
      </c>
      <c r="AC171" s="19">
        <f t="shared" si="71"/>
        <v>0</v>
      </c>
      <c r="AD171" s="7"/>
      <c r="AE171" s="19">
        <f t="shared" si="72"/>
        <v>-20</v>
      </c>
      <c r="AF171" s="19">
        <f t="shared" si="73"/>
        <v>-20</v>
      </c>
      <c r="AG171" s="19">
        <f t="shared" si="74"/>
        <v>420</v>
      </c>
      <c r="AH171" s="7">
        <f t="shared" si="75"/>
        <v>0</v>
      </c>
      <c r="AI171" s="19">
        <f t="shared" si="76"/>
        <v>0</v>
      </c>
      <c r="AJ171" s="19">
        <f t="shared" si="77"/>
        <v>-20</v>
      </c>
      <c r="AK171" s="19">
        <f t="shared" si="78"/>
        <v>0</v>
      </c>
      <c r="AL171" s="19">
        <f t="shared" si="79"/>
        <v>0</v>
      </c>
      <c r="AM171" s="19">
        <f t="shared" si="80"/>
        <v>740</v>
      </c>
      <c r="AN171" s="20">
        <f t="shared" si="81"/>
        <v>0</v>
      </c>
      <c r="AP171" s="12">
        <f t="shared" si="86"/>
        <v>410.4</v>
      </c>
      <c r="AQ171" s="12">
        <f t="shared" si="82"/>
        <v>20</v>
      </c>
      <c r="AR171" s="12">
        <f t="shared" si="83"/>
        <v>0</v>
      </c>
      <c r="AS171" s="12">
        <f t="shared" si="84"/>
        <v>13680</v>
      </c>
      <c r="AT171" s="12">
        <f>MAX(AS$4:AS171)</f>
        <v>14060</v>
      </c>
      <c r="AU171" s="8">
        <f t="shared" si="85"/>
        <v>-2.7027027027027029E-2</v>
      </c>
      <c r="AX171" s="24"/>
    </row>
    <row r="172" spans="1:50" x14ac:dyDescent="0.3">
      <c r="A172" s="1">
        <v>42718</v>
      </c>
      <c r="B172" s="1">
        <v>42718</v>
      </c>
      <c r="C172" s="1" t="s">
        <v>45</v>
      </c>
      <c r="D172" s="3">
        <v>1900</v>
      </c>
      <c r="E172" s="3">
        <v>0</v>
      </c>
      <c r="F172" s="3">
        <f t="shared" si="58"/>
        <v>1900</v>
      </c>
      <c r="G172" s="20">
        <f t="shared" si="59"/>
        <v>0</v>
      </c>
      <c r="H172" s="3" t="s">
        <v>17</v>
      </c>
      <c r="K172" s="20">
        <v>1</v>
      </c>
      <c r="L172" s="20">
        <f t="shared" si="60"/>
        <v>1</v>
      </c>
      <c r="M172" s="20" t="s">
        <v>21</v>
      </c>
      <c r="N172" s="20">
        <v>7</v>
      </c>
      <c r="O172" s="20">
        <v>105980</v>
      </c>
      <c r="P172" s="20">
        <f t="shared" si="61"/>
        <v>105987</v>
      </c>
      <c r="Q172" s="20">
        <f t="shared" si="62"/>
        <v>105987</v>
      </c>
      <c r="R172" s="20">
        <v>105573</v>
      </c>
      <c r="S172" s="20">
        <v>105921</v>
      </c>
      <c r="T172" s="19">
        <f t="shared" si="63"/>
        <v>42.1</v>
      </c>
      <c r="U172" s="19">
        <f t="shared" si="64"/>
        <v>-6.6</v>
      </c>
      <c r="W172" s="19">
        <f t="shared" si="65"/>
        <v>-42.1</v>
      </c>
      <c r="X172" s="19">
        <f t="shared" si="66"/>
        <v>-6.6</v>
      </c>
      <c r="Y172" s="7">
        <f t="shared" si="67"/>
        <v>1</v>
      </c>
      <c r="Z172" s="7">
        <f t="shared" si="68"/>
        <v>0</v>
      </c>
      <c r="AA172" s="7">
        <f t="shared" si="69"/>
        <v>1</v>
      </c>
      <c r="AB172" s="7">
        <f t="shared" si="70"/>
        <v>0</v>
      </c>
      <c r="AC172" s="19">
        <f t="shared" si="71"/>
        <v>-20</v>
      </c>
      <c r="AD172" s="7"/>
      <c r="AE172" s="19">
        <f t="shared" si="72"/>
        <v>-20</v>
      </c>
      <c r="AF172" s="19">
        <f t="shared" si="73"/>
        <v>-20</v>
      </c>
      <c r="AG172" s="19">
        <f t="shared" si="74"/>
        <v>400</v>
      </c>
      <c r="AH172" s="7">
        <f t="shared" si="75"/>
        <v>0</v>
      </c>
      <c r="AI172" s="19">
        <f t="shared" si="76"/>
        <v>0</v>
      </c>
      <c r="AJ172" s="19">
        <f t="shared" si="77"/>
        <v>-20</v>
      </c>
      <c r="AK172" s="19">
        <f t="shared" si="78"/>
        <v>0</v>
      </c>
      <c r="AL172" s="19">
        <f t="shared" si="79"/>
        <v>0</v>
      </c>
      <c r="AM172" s="19">
        <f t="shared" si="80"/>
        <v>740</v>
      </c>
      <c r="AN172" s="20">
        <f t="shared" si="81"/>
        <v>0</v>
      </c>
      <c r="AP172" s="12">
        <f t="shared" si="86"/>
        <v>410.4</v>
      </c>
      <c r="AQ172" s="12">
        <f t="shared" si="82"/>
        <v>20</v>
      </c>
      <c r="AR172" s="12">
        <f t="shared" si="83"/>
        <v>0</v>
      </c>
      <c r="AS172" s="12">
        <f t="shared" si="84"/>
        <v>13680</v>
      </c>
      <c r="AT172" s="12">
        <f>MAX(AS$4:AS172)</f>
        <v>14060</v>
      </c>
      <c r="AU172" s="8">
        <f t="shared" si="85"/>
        <v>-2.7027027027027029E-2</v>
      </c>
      <c r="AX172" s="24"/>
    </row>
    <row r="173" spans="1:50" x14ac:dyDescent="0.3">
      <c r="A173" s="1">
        <v>42718</v>
      </c>
      <c r="B173" s="1">
        <v>42718</v>
      </c>
      <c r="C173" s="1" t="s">
        <v>44</v>
      </c>
      <c r="D173" s="3">
        <v>2100</v>
      </c>
      <c r="E173" s="3">
        <v>-200</v>
      </c>
      <c r="F173" s="3">
        <f t="shared" si="58"/>
        <v>1900</v>
      </c>
      <c r="G173" s="20">
        <f t="shared" si="59"/>
        <v>0</v>
      </c>
      <c r="H173" s="3" t="s">
        <v>38</v>
      </c>
      <c r="K173" s="20">
        <v>1</v>
      </c>
      <c r="L173" s="20">
        <f t="shared" si="60"/>
        <v>1</v>
      </c>
      <c r="M173" s="20" t="s">
        <v>20</v>
      </c>
      <c r="N173" s="20">
        <v>7</v>
      </c>
      <c r="O173" s="20">
        <v>115770</v>
      </c>
      <c r="P173" s="20">
        <f t="shared" si="61"/>
        <v>115770</v>
      </c>
      <c r="Q173" s="20">
        <f t="shared" si="62"/>
        <v>115770</v>
      </c>
      <c r="R173" s="20">
        <v>115978</v>
      </c>
      <c r="S173" s="20">
        <v>115812</v>
      </c>
      <c r="T173" s="19">
        <f t="shared" si="63"/>
        <v>21.5</v>
      </c>
      <c r="U173" s="19">
        <f t="shared" si="64"/>
        <v>-4.9000000000000004</v>
      </c>
      <c r="W173" s="19">
        <f t="shared" si="65"/>
        <v>-21.5</v>
      </c>
      <c r="X173" s="19">
        <f t="shared" si="66"/>
        <v>-4.9000000000000004</v>
      </c>
      <c r="Y173" s="7">
        <f t="shared" si="67"/>
        <v>0</v>
      </c>
      <c r="Z173" s="7">
        <f t="shared" si="68"/>
        <v>1</v>
      </c>
      <c r="AA173" s="7">
        <f t="shared" si="69"/>
        <v>1</v>
      </c>
      <c r="AB173" s="7">
        <f t="shared" si="70"/>
        <v>0</v>
      </c>
      <c r="AC173" s="19">
        <f t="shared" si="71"/>
        <v>-20</v>
      </c>
      <c r="AD173" s="7"/>
      <c r="AE173" s="19">
        <f t="shared" si="72"/>
        <v>-20</v>
      </c>
      <c r="AF173" s="19">
        <f t="shared" si="73"/>
        <v>-20</v>
      </c>
      <c r="AG173" s="19">
        <f t="shared" si="74"/>
        <v>380</v>
      </c>
      <c r="AH173" s="7">
        <f t="shared" si="75"/>
        <v>0</v>
      </c>
      <c r="AI173" s="19">
        <f t="shared" si="76"/>
        <v>0</v>
      </c>
      <c r="AJ173" s="19">
        <f t="shared" si="77"/>
        <v>-20</v>
      </c>
      <c r="AK173" s="19">
        <f t="shared" si="78"/>
        <v>0</v>
      </c>
      <c r="AL173" s="19">
        <f t="shared" si="79"/>
        <v>0</v>
      </c>
      <c r="AM173" s="19">
        <f t="shared" si="80"/>
        <v>740</v>
      </c>
      <c r="AN173" s="20">
        <f t="shared" si="81"/>
        <v>0</v>
      </c>
      <c r="AP173" s="12">
        <f t="shared" si="86"/>
        <v>410.4</v>
      </c>
      <c r="AQ173" s="12">
        <f t="shared" si="82"/>
        <v>20</v>
      </c>
      <c r="AR173" s="12">
        <f t="shared" si="83"/>
        <v>0</v>
      </c>
      <c r="AS173" s="12">
        <f t="shared" si="84"/>
        <v>13680</v>
      </c>
      <c r="AT173" s="12">
        <f>MAX(AS$4:AS173)</f>
        <v>14060</v>
      </c>
      <c r="AU173" s="8">
        <f t="shared" si="85"/>
        <v>-2.7027027027027029E-2</v>
      </c>
      <c r="AX173" s="24"/>
    </row>
    <row r="174" spans="1:50" x14ac:dyDescent="0.3">
      <c r="A174" s="1">
        <v>42718</v>
      </c>
      <c r="B174" s="1">
        <v>42718</v>
      </c>
      <c r="C174" s="1" t="s">
        <v>44</v>
      </c>
      <c r="D174" s="3">
        <v>2110</v>
      </c>
      <c r="E174" s="3">
        <v>-200</v>
      </c>
      <c r="F174" s="3">
        <f t="shared" si="58"/>
        <v>1910</v>
      </c>
      <c r="G174" s="20">
        <f t="shared" si="59"/>
        <v>0</v>
      </c>
      <c r="H174" s="3" t="s">
        <v>37</v>
      </c>
      <c r="K174" s="20">
        <v>1</v>
      </c>
      <c r="L174" s="20">
        <f t="shared" si="60"/>
        <v>1</v>
      </c>
      <c r="M174" s="20" t="s">
        <v>21</v>
      </c>
      <c r="N174" s="20">
        <v>8</v>
      </c>
      <c r="O174" s="20">
        <v>74560</v>
      </c>
      <c r="P174" s="20">
        <f t="shared" si="61"/>
        <v>74568</v>
      </c>
      <c r="Q174" s="20">
        <f t="shared" si="62"/>
        <v>74568</v>
      </c>
      <c r="R174" s="20">
        <v>74444</v>
      </c>
      <c r="S174" s="20">
        <v>74650</v>
      </c>
      <c r="T174" s="19">
        <f t="shared" si="63"/>
        <v>13.2</v>
      </c>
      <c r="U174" s="19">
        <f t="shared" si="64"/>
        <v>8.1999999999999993</v>
      </c>
      <c r="W174" s="19">
        <f t="shared" si="65"/>
        <v>-13.2</v>
      </c>
      <c r="X174" s="19">
        <f t="shared" si="66"/>
        <v>8.1999999999999993</v>
      </c>
      <c r="Y174" s="7">
        <f t="shared" si="67"/>
        <v>1</v>
      </c>
      <c r="Z174" s="7">
        <f t="shared" si="68"/>
        <v>0</v>
      </c>
      <c r="AA174" s="7">
        <f t="shared" si="69"/>
        <v>1</v>
      </c>
      <c r="AB174" s="7">
        <f t="shared" si="70"/>
        <v>0</v>
      </c>
      <c r="AC174" s="19">
        <f t="shared" si="71"/>
        <v>0</v>
      </c>
      <c r="AD174" s="7"/>
      <c r="AE174" s="19">
        <f t="shared" si="72"/>
        <v>-20</v>
      </c>
      <c r="AF174" s="19">
        <f t="shared" si="73"/>
        <v>-20</v>
      </c>
      <c r="AG174" s="19">
        <f t="shared" si="74"/>
        <v>360</v>
      </c>
      <c r="AH174" s="7">
        <f t="shared" si="75"/>
        <v>0</v>
      </c>
      <c r="AI174" s="19">
        <f t="shared" si="76"/>
        <v>0</v>
      </c>
      <c r="AJ174" s="19">
        <f t="shared" si="77"/>
        <v>-20</v>
      </c>
      <c r="AK174" s="19">
        <f t="shared" si="78"/>
        <v>0</v>
      </c>
      <c r="AL174" s="19">
        <f t="shared" si="79"/>
        <v>0</v>
      </c>
      <c r="AM174" s="19">
        <f t="shared" si="80"/>
        <v>740</v>
      </c>
      <c r="AN174" s="20">
        <f t="shared" si="81"/>
        <v>0</v>
      </c>
      <c r="AP174" s="12">
        <f t="shared" si="86"/>
        <v>410.4</v>
      </c>
      <c r="AQ174" s="12">
        <f t="shared" si="82"/>
        <v>20</v>
      </c>
      <c r="AR174" s="12">
        <f t="shared" si="83"/>
        <v>0</v>
      </c>
      <c r="AS174" s="12">
        <f t="shared" si="84"/>
        <v>13680</v>
      </c>
      <c r="AT174" s="12">
        <f>MAX(AS$4:AS174)</f>
        <v>14060</v>
      </c>
      <c r="AU174" s="8">
        <f t="shared" si="85"/>
        <v>-2.7027027027027029E-2</v>
      </c>
      <c r="AX174" s="24"/>
    </row>
    <row r="175" spans="1:50" x14ac:dyDescent="0.3">
      <c r="A175" s="1">
        <v>42713</v>
      </c>
      <c r="B175" s="1">
        <v>42718</v>
      </c>
      <c r="C175" s="1" t="s">
        <v>44</v>
      </c>
      <c r="D175" s="3">
        <v>2235</v>
      </c>
      <c r="E175" s="3">
        <v>-200</v>
      </c>
      <c r="F175" s="3">
        <f t="shared" si="58"/>
        <v>2035</v>
      </c>
      <c r="G175" s="20">
        <f t="shared" si="59"/>
        <v>5</v>
      </c>
      <c r="H175" s="3" t="s">
        <v>43</v>
      </c>
      <c r="K175" s="20">
        <v>1</v>
      </c>
      <c r="L175" s="20">
        <f t="shared" si="60"/>
        <v>1</v>
      </c>
      <c r="M175" s="20" t="s">
        <v>20</v>
      </c>
      <c r="N175" s="20">
        <v>10</v>
      </c>
      <c r="O175" s="20">
        <v>132850</v>
      </c>
      <c r="P175" s="20">
        <f t="shared" si="61"/>
        <v>132850</v>
      </c>
      <c r="Q175" s="20">
        <f t="shared" si="62"/>
        <v>132850</v>
      </c>
      <c r="R175" s="20">
        <v>132939</v>
      </c>
      <c r="S175" s="20">
        <v>132671</v>
      </c>
      <c r="T175" s="19">
        <f t="shared" si="63"/>
        <v>9.9</v>
      </c>
      <c r="U175" s="19">
        <f t="shared" si="64"/>
        <v>16.899999999999999</v>
      </c>
      <c r="W175" s="19">
        <f t="shared" si="65"/>
        <v>-9.9</v>
      </c>
      <c r="X175" s="19">
        <f t="shared" si="66"/>
        <v>16.899999999999999</v>
      </c>
      <c r="Y175" s="7">
        <f t="shared" si="67"/>
        <v>0</v>
      </c>
      <c r="Z175" s="7">
        <f t="shared" si="68"/>
        <v>1</v>
      </c>
      <c r="AA175" s="7">
        <f t="shared" si="69"/>
        <v>1</v>
      </c>
      <c r="AB175" s="7">
        <f t="shared" si="70"/>
        <v>0</v>
      </c>
      <c r="AC175" s="19">
        <f t="shared" si="71"/>
        <v>0</v>
      </c>
      <c r="AD175" s="7"/>
      <c r="AE175" s="19">
        <f t="shared" si="72"/>
        <v>-20</v>
      </c>
      <c r="AF175" s="19">
        <f t="shared" si="73"/>
        <v>-20</v>
      </c>
      <c r="AG175" s="19">
        <f t="shared" si="74"/>
        <v>340</v>
      </c>
      <c r="AH175" s="7">
        <f t="shared" si="75"/>
        <v>0</v>
      </c>
      <c r="AI175" s="19">
        <f t="shared" si="76"/>
        <v>0</v>
      </c>
      <c r="AJ175" s="19">
        <f t="shared" si="77"/>
        <v>-20</v>
      </c>
      <c r="AK175" s="19">
        <f t="shared" si="78"/>
        <v>0</v>
      </c>
      <c r="AL175" s="19">
        <f t="shared" si="79"/>
        <v>0</v>
      </c>
      <c r="AM175" s="19">
        <f t="shared" si="80"/>
        <v>740</v>
      </c>
      <c r="AN175" s="20">
        <f t="shared" si="81"/>
        <v>0</v>
      </c>
      <c r="AP175" s="12">
        <f t="shared" si="86"/>
        <v>410.4</v>
      </c>
      <c r="AQ175" s="12">
        <f t="shared" si="82"/>
        <v>20</v>
      </c>
      <c r="AR175" s="12">
        <f t="shared" si="83"/>
        <v>0</v>
      </c>
      <c r="AS175" s="12">
        <f t="shared" si="84"/>
        <v>13680</v>
      </c>
      <c r="AT175" s="12">
        <f>MAX(AS$4:AS175)</f>
        <v>14060</v>
      </c>
      <c r="AU175" s="8">
        <f t="shared" si="85"/>
        <v>-2.7027027027027029E-2</v>
      </c>
      <c r="AX175" s="24"/>
    </row>
    <row r="176" spans="1:50" x14ac:dyDescent="0.3">
      <c r="A176" s="1">
        <v>42718</v>
      </c>
      <c r="B176" s="1">
        <v>42719</v>
      </c>
      <c r="C176" s="1" t="s">
        <v>44</v>
      </c>
      <c r="D176" s="3">
        <v>220</v>
      </c>
      <c r="E176" s="3">
        <v>-200</v>
      </c>
      <c r="F176" s="3">
        <f t="shared" si="58"/>
        <v>20</v>
      </c>
      <c r="G176" s="20">
        <f t="shared" si="59"/>
        <v>1</v>
      </c>
      <c r="H176" s="3" t="s">
        <v>37</v>
      </c>
      <c r="K176" s="20">
        <v>1</v>
      </c>
      <c r="L176" s="20">
        <f t="shared" si="60"/>
        <v>1</v>
      </c>
      <c r="M176" s="20" t="s">
        <v>21</v>
      </c>
      <c r="N176" s="20">
        <v>8</v>
      </c>
      <c r="O176" s="20">
        <v>73860</v>
      </c>
      <c r="P176" s="20">
        <f t="shared" si="61"/>
        <v>73868</v>
      </c>
      <c r="Q176" s="20">
        <f t="shared" si="62"/>
        <v>73868</v>
      </c>
      <c r="R176" s="20">
        <v>73829</v>
      </c>
      <c r="S176" s="20">
        <v>74300</v>
      </c>
      <c r="T176" s="19">
        <f t="shared" si="63"/>
        <v>4.7</v>
      </c>
      <c r="U176" s="19">
        <f t="shared" si="64"/>
        <v>43.2</v>
      </c>
      <c r="W176" s="19">
        <f t="shared" si="65"/>
        <v>-4.7</v>
      </c>
      <c r="X176" s="19">
        <f t="shared" si="66"/>
        <v>43.2</v>
      </c>
      <c r="Y176" s="7">
        <f t="shared" si="67"/>
        <v>1</v>
      </c>
      <c r="Z176" s="7">
        <f t="shared" si="68"/>
        <v>0</v>
      </c>
      <c r="AA176" s="7">
        <f t="shared" si="69"/>
        <v>1</v>
      </c>
      <c r="AB176" s="7">
        <f t="shared" si="70"/>
        <v>0</v>
      </c>
      <c r="AC176" s="19">
        <f t="shared" si="71"/>
        <v>0</v>
      </c>
      <c r="AD176" s="7"/>
      <c r="AE176" s="19">
        <f t="shared" si="72"/>
        <v>0</v>
      </c>
      <c r="AF176" s="19">
        <f t="shared" si="73"/>
        <v>20</v>
      </c>
      <c r="AG176" s="19">
        <f t="shared" si="74"/>
        <v>360</v>
      </c>
      <c r="AH176" s="7">
        <f t="shared" si="75"/>
        <v>1</v>
      </c>
      <c r="AI176" s="19">
        <f t="shared" si="76"/>
        <v>0</v>
      </c>
      <c r="AJ176" s="19">
        <f t="shared" si="77"/>
        <v>20</v>
      </c>
      <c r="AK176" s="19">
        <f t="shared" si="78"/>
        <v>0</v>
      </c>
      <c r="AL176" s="19">
        <f t="shared" si="79"/>
        <v>0</v>
      </c>
      <c r="AM176" s="19">
        <f t="shared" si="80"/>
        <v>740</v>
      </c>
      <c r="AN176" s="20">
        <f t="shared" si="81"/>
        <v>0</v>
      </c>
      <c r="AP176" s="12">
        <f t="shared" si="86"/>
        <v>410.4</v>
      </c>
      <c r="AQ176" s="12">
        <f t="shared" si="82"/>
        <v>20</v>
      </c>
      <c r="AR176" s="12">
        <f t="shared" si="83"/>
        <v>0</v>
      </c>
      <c r="AS176" s="12">
        <f t="shared" si="84"/>
        <v>13680</v>
      </c>
      <c r="AT176" s="12">
        <f>MAX(AS$4:AS176)</f>
        <v>14060</v>
      </c>
      <c r="AU176" s="8">
        <f t="shared" si="85"/>
        <v>-2.7027027027027029E-2</v>
      </c>
      <c r="AX176" s="24"/>
    </row>
    <row r="177" spans="1:50" x14ac:dyDescent="0.3">
      <c r="A177" s="1">
        <v>42711</v>
      </c>
      <c r="B177" s="1">
        <v>42719</v>
      </c>
      <c r="C177" s="1" t="s">
        <v>44</v>
      </c>
      <c r="D177" s="3">
        <v>300</v>
      </c>
      <c r="E177" s="3">
        <v>-200</v>
      </c>
      <c r="F177" s="3">
        <f t="shared" si="58"/>
        <v>100</v>
      </c>
      <c r="G177" s="20">
        <f t="shared" si="59"/>
        <v>8</v>
      </c>
      <c r="H177" s="3" t="s">
        <v>43</v>
      </c>
      <c r="K177" s="20">
        <v>1</v>
      </c>
      <c r="L177" s="20">
        <f t="shared" si="60"/>
        <v>1</v>
      </c>
      <c r="M177" s="20" t="s">
        <v>20</v>
      </c>
      <c r="N177" s="20">
        <v>10</v>
      </c>
      <c r="O177" s="20">
        <v>133240</v>
      </c>
      <c r="P177" s="20">
        <f t="shared" si="61"/>
        <v>133240</v>
      </c>
      <c r="Q177" s="20">
        <f t="shared" si="62"/>
        <v>133240</v>
      </c>
      <c r="R177" s="20">
        <v>133230</v>
      </c>
      <c r="S177" s="20">
        <v>132732</v>
      </c>
      <c r="T177" s="19">
        <f t="shared" si="63"/>
        <v>0</v>
      </c>
      <c r="U177" s="19">
        <f t="shared" si="64"/>
        <v>49.8</v>
      </c>
      <c r="W177" s="19">
        <f t="shared" si="65"/>
        <v>0</v>
      </c>
      <c r="X177" s="19">
        <f t="shared" si="66"/>
        <v>49.8</v>
      </c>
      <c r="Y177" s="7">
        <f t="shared" si="67"/>
        <v>0</v>
      </c>
      <c r="Z177" s="7">
        <f t="shared" si="68"/>
        <v>0</v>
      </c>
      <c r="AA177" s="7">
        <f t="shared" si="69"/>
        <v>0</v>
      </c>
      <c r="AB177" s="7">
        <f t="shared" si="70"/>
        <v>0</v>
      </c>
      <c r="AC177" s="19">
        <f t="shared" si="71"/>
        <v>0</v>
      </c>
      <c r="AD177" s="7"/>
      <c r="AE177" s="19">
        <f t="shared" si="72"/>
        <v>0</v>
      </c>
      <c r="AF177" s="19">
        <f t="shared" si="73"/>
        <v>0</v>
      </c>
      <c r="AG177" s="19">
        <f t="shared" si="74"/>
        <v>360</v>
      </c>
      <c r="AH177" s="7">
        <f t="shared" si="75"/>
        <v>0</v>
      </c>
      <c r="AI177" s="19">
        <f t="shared" si="76"/>
        <v>0</v>
      </c>
      <c r="AJ177" s="19">
        <f t="shared" si="77"/>
        <v>0</v>
      </c>
      <c r="AK177" s="19">
        <f t="shared" si="78"/>
        <v>0</v>
      </c>
      <c r="AL177" s="19">
        <f t="shared" si="79"/>
        <v>0</v>
      </c>
      <c r="AM177" s="19">
        <f t="shared" si="80"/>
        <v>740</v>
      </c>
      <c r="AN177" s="20">
        <f t="shared" si="81"/>
        <v>0</v>
      </c>
      <c r="AP177" s="12">
        <f t="shared" si="86"/>
        <v>410.4</v>
      </c>
      <c r="AQ177" s="12">
        <f t="shared" si="82"/>
        <v>20</v>
      </c>
      <c r="AR177" s="12">
        <f t="shared" si="83"/>
        <v>0</v>
      </c>
      <c r="AS177" s="12">
        <f t="shared" si="84"/>
        <v>13680</v>
      </c>
      <c r="AT177" s="12">
        <f>MAX(AS$4:AS177)</f>
        <v>14060</v>
      </c>
      <c r="AU177" s="8">
        <f t="shared" si="85"/>
        <v>-2.7027027027027029E-2</v>
      </c>
      <c r="AX177" s="24"/>
    </row>
    <row r="178" spans="1:50" x14ac:dyDescent="0.3">
      <c r="A178" s="1">
        <v>42711</v>
      </c>
      <c r="B178" s="1">
        <v>42719</v>
      </c>
      <c r="C178" s="1" t="s">
        <v>44</v>
      </c>
      <c r="D178" s="3">
        <v>1615</v>
      </c>
      <c r="E178" s="3">
        <v>-200</v>
      </c>
      <c r="F178" s="3">
        <f t="shared" si="58"/>
        <v>1415</v>
      </c>
      <c r="G178" s="20">
        <f t="shared" si="59"/>
        <v>8</v>
      </c>
      <c r="H178" s="3" t="s">
        <v>43</v>
      </c>
      <c r="K178" s="20">
        <v>1</v>
      </c>
      <c r="L178" s="20">
        <f t="shared" si="60"/>
        <v>1</v>
      </c>
      <c r="M178" s="20" t="s">
        <v>20</v>
      </c>
      <c r="N178" s="20">
        <v>10</v>
      </c>
      <c r="O178" s="20">
        <v>133740</v>
      </c>
      <c r="P178" s="20">
        <f t="shared" si="61"/>
        <v>133740</v>
      </c>
      <c r="Q178" s="20">
        <f t="shared" si="62"/>
        <v>133740</v>
      </c>
      <c r="R178" s="20">
        <v>133975</v>
      </c>
      <c r="S178" s="20">
        <v>133638</v>
      </c>
      <c r="T178" s="19">
        <f t="shared" si="63"/>
        <v>24.5</v>
      </c>
      <c r="U178" s="19">
        <f t="shared" si="64"/>
        <v>9.1999999999999993</v>
      </c>
      <c r="W178" s="19">
        <f t="shared" si="65"/>
        <v>-24.5</v>
      </c>
      <c r="X178" s="19">
        <f t="shared" si="66"/>
        <v>9.1999999999999993</v>
      </c>
      <c r="Y178" s="7">
        <f t="shared" si="67"/>
        <v>0</v>
      </c>
      <c r="Z178" s="7">
        <f t="shared" si="68"/>
        <v>1</v>
      </c>
      <c r="AA178" s="7">
        <f t="shared" si="69"/>
        <v>1</v>
      </c>
      <c r="AB178" s="7">
        <f t="shared" si="70"/>
        <v>0</v>
      </c>
      <c r="AC178" s="19">
        <f t="shared" si="71"/>
        <v>-20</v>
      </c>
      <c r="AD178" s="7"/>
      <c r="AE178" s="19">
        <f t="shared" si="72"/>
        <v>-20</v>
      </c>
      <c r="AF178" s="19">
        <f t="shared" si="73"/>
        <v>-20</v>
      </c>
      <c r="AG178" s="19">
        <f t="shared" si="74"/>
        <v>340</v>
      </c>
      <c r="AH178" s="7">
        <f t="shared" si="75"/>
        <v>0</v>
      </c>
      <c r="AI178" s="19">
        <f t="shared" si="76"/>
        <v>0</v>
      </c>
      <c r="AJ178" s="19">
        <f t="shared" si="77"/>
        <v>-20</v>
      </c>
      <c r="AK178" s="19">
        <f t="shared" si="78"/>
        <v>0</v>
      </c>
      <c r="AL178" s="19">
        <f t="shared" si="79"/>
        <v>0</v>
      </c>
      <c r="AM178" s="19">
        <f t="shared" si="80"/>
        <v>740</v>
      </c>
      <c r="AN178" s="20">
        <f t="shared" si="81"/>
        <v>0</v>
      </c>
      <c r="AP178" s="12">
        <f t="shared" si="86"/>
        <v>410.4</v>
      </c>
      <c r="AQ178" s="12">
        <f t="shared" si="82"/>
        <v>20</v>
      </c>
      <c r="AR178" s="12">
        <f t="shared" si="83"/>
        <v>0</v>
      </c>
      <c r="AS178" s="12">
        <f t="shared" si="84"/>
        <v>13680</v>
      </c>
      <c r="AT178" s="12">
        <f>MAX(AS$4:AS178)</f>
        <v>14060</v>
      </c>
      <c r="AU178" s="8">
        <f t="shared" si="85"/>
        <v>-2.7027027027027029E-2</v>
      </c>
      <c r="AW178" s="24"/>
      <c r="AX178" s="24"/>
    </row>
    <row r="179" spans="1:50" x14ac:dyDescent="0.3">
      <c r="A179" s="1">
        <v>42696</v>
      </c>
      <c r="B179" s="1">
        <v>42719</v>
      </c>
      <c r="C179" s="1" t="s">
        <v>44</v>
      </c>
      <c r="D179" s="3">
        <v>1715</v>
      </c>
      <c r="E179" s="3">
        <v>-200</v>
      </c>
      <c r="F179" s="3">
        <f t="shared" si="58"/>
        <v>1515</v>
      </c>
      <c r="G179" s="20">
        <f t="shared" si="59"/>
        <v>23</v>
      </c>
      <c r="H179" s="3" t="s">
        <v>37</v>
      </c>
      <c r="L179" s="20">
        <f t="shared" si="60"/>
        <v>1</v>
      </c>
      <c r="M179" s="20" t="s">
        <v>21</v>
      </c>
      <c r="N179" s="20">
        <v>8</v>
      </c>
      <c r="O179" s="20">
        <v>73500</v>
      </c>
      <c r="P179" s="20">
        <f t="shared" si="61"/>
        <v>73508</v>
      </c>
      <c r="Q179" s="20">
        <f t="shared" si="62"/>
        <v>73508</v>
      </c>
      <c r="R179" s="20">
        <v>73366</v>
      </c>
      <c r="S179" s="20">
        <v>73686</v>
      </c>
      <c r="T179" s="19">
        <f t="shared" si="63"/>
        <v>15</v>
      </c>
      <c r="U179" s="19">
        <f t="shared" si="64"/>
        <v>17.8</v>
      </c>
      <c r="W179" s="19">
        <f t="shared" si="65"/>
        <v>-15</v>
      </c>
      <c r="X179" s="19">
        <f t="shared" si="66"/>
        <v>17.8</v>
      </c>
      <c r="Y179" s="7">
        <f t="shared" si="67"/>
        <v>1</v>
      </c>
      <c r="Z179" s="7">
        <f t="shared" si="68"/>
        <v>0</v>
      </c>
      <c r="AA179" s="7">
        <f t="shared" si="69"/>
        <v>1</v>
      </c>
      <c r="AB179" s="7">
        <f t="shared" si="70"/>
        <v>1</v>
      </c>
      <c r="AC179" s="19">
        <f t="shared" si="71"/>
        <v>0</v>
      </c>
      <c r="AD179" s="7"/>
      <c r="AE179" s="19">
        <f t="shared" si="72"/>
        <v>-20</v>
      </c>
      <c r="AF179" s="19">
        <f t="shared" si="73"/>
        <v>-20</v>
      </c>
      <c r="AG179" s="19">
        <f t="shared" si="74"/>
        <v>320</v>
      </c>
      <c r="AH179" s="7">
        <f t="shared" si="75"/>
        <v>0</v>
      </c>
      <c r="AI179" s="19">
        <f t="shared" si="76"/>
        <v>0</v>
      </c>
      <c r="AJ179" s="19">
        <f t="shared" si="77"/>
        <v>0</v>
      </c>
      <c r="AK179" s="19">
        <f t="shared" si="78"/>
        <v>0</v>
      </c>
      <c r="AL179" s="19">
        <f t="shared" si="79"/>
        <v>-20</v>
      </c>
      <c r="AM179" s="19">
        <f t="shared" si="80"/>
        <v>720</v>
      </c>
      <c r="AN179" s="20">
        <f t="shared" si="81"/>
        <v>0</v>
      </c>
      <c r="AP179" s="12">
        <f t="shared" si="86"/>
        <v>410.4</v>
      </c>
      <c r="AQ179" s="12">
        <f t="shared" si="82"/>
        <v>20</v>
      </c>
      <c r="AR179" s="12">
        <f t="shared" si="83"/>
        <v>-400</v>
      </c>
      <c r="AS179" s="12">
        <f t="shared" si="84"/>
        <v>13280</v>
      </c>
      <c r="AT179" s="12">
        <f>MAX(AS$4:AS179)</f>
        <v>14060</v>
      </c>
      <c r="AU179" s="8">
        <f t="shared" si="85"/>
        <v>-5.5476529160739689E-2</v>
      </c>
      <c r="AW179" s="24"/>
      <c r="AX179" s="24"/>
    </row>
    <row r="180" spans="1:50" x14ac:dyDescent="0.3">
      <c r="A180" s="1">
        <v>42709</v>
      </c>
      <c r="B180" s="1">
        <v>42719</v>
      </c>
      <c r="C180" s="1" t="s">
        <v>44</v>
      </c>
      <c r="D180" s="3">
        <v>1835</v>
      </c>
      <c r="E180" s="3">
        <v>-200</v>
      </c>
      <c r="F180" s="3">
        <f t="shared" si="58"/>
        <v>1635</v>
      </c>
      <c r="G180" s="20">
        <f t="shared" si="59"/>
        <v>10</v>
      </c>
      <c r="H180" s="3" t="s">
        <v>43</v>
      </c>
      <c r="K180" s="20">
        <v>1</v>
      </c>
      <c r="L180" s="20">
        <f t="shared" si="60"/>
        <v>1</v>
      </c>
      <c r="M180" s="20" t="s">
        <v>20</v>
      </c>
      <c r="N180" s="20">
        <v>10</v>
      </c>
      <c r="O180" s="20">
        <v>134110</v>
      </c>
      <c r="P180" s="20">
        <f t="shared" si="61"/>
        <v>134110</v>
      </c>
      <c r="Q180" s="20">
        <f t="shared" si="62"/>
        <v>134110</v>
      </c>
      <c r="R180" s="20">
        <v>134164</v>
      </c>
      <c r="S180" s="20">
        <v>133173</v>
      </c>
      <c r="T180" s="19">
        <f t="shared" si="63"/>
        <v>6.4</v>
      </c>
      <c r="U180" s="19">
        <f t="shared" si="64"/>
        <v>92.7</v>
      </c>
      <c r="W180" s="19">
        <f t="shared" si="65"/>
        <v>-6.4</v>
      </c>
      <c r="X180" s="19">
        <f t="shared" si="66"/>
        <v>92.7</v>
      </c>
      <c r="Y180" s="7">
        <f t="shared" si="67"/>
        <v>0</v>
      </c>
      <c r="Z180" s="7">
        <f t="shared" si="68"/>
        <v>1</v>
      </c>
      <c r="AA180" s="7">
        <f t="shared" si="69"/>
        <v>1</v>
      </c>
      <c r="AB180" s="7">
        <f t="shared" si="70"/>
        <v>0</v>
      </c>
      <c r="AC180" s="19">
        <f t="shared" si="71"/>
        <v>0</v>
      </c>
      <c r="AD180" s="7"/>
      <c r="AE180" s="19">
        <f t="shared" si="72"/>
        <v>0</v>
      </c>
      <c r="AF180" s="19">
        <f t="shared" si="73"/>
        <v>20</v>
      </c>
      <c r="AG180" s="19">
        <f t="shared" si="74"/>
        <v>340</v>
      </c>
      <c r="AH180" s="7">
        <f t="shared" si="75"/>
        <v>1</v>
      </c>
      <c r="AI180" s="19">
        <f t="shared" si="76"/>
        <v>0</v>
      </c>
      <c r="AJ180" s="19">
        <f t="shared" si="77"/>
        <v>20</v>
      </c>
      <c r="AK180" s="19">
        <f t="shared" si="78"/>
        <v>0</v>
      </c>
      <c r="AL180" s="19">
        <f t="shared" si="79"/>
        <v>0</v>
      </c>
      <c r="AM180" s="19">
        <f t="shared" si="80"/>
        <v>720</v>
      </c>
      <c r="AN180" s="20">
        <f t="shared" si="81"/>
        <v>0</v>
      </c>
      <c r="AP180" s="12">
        <f t="shared" si="86"/>
        <v>410.4</v>
      </c>
      <c r="AQ180" s="12">
        <f t="shared" si="82"/>
        <v>20</v>
      </c>
      <c r="AR180" s="12">
        <f t="shared" si="83"/>
        <v>0</v>
      </c>
      <c r="AS180" s="12">
        <f t="shared" si="84"/>
        <v>13280</v>
      </c>
      <c r="AT180" s="12">
        <f>MAX(AS$4:AS180)</f>
        <v>14060</v>
      </c>
      <c r="AU180" s="8">
        <f t="shared" si="85"/>
        <v>-5.5476529160739689E-2</v>
      </c>
      <c r="AX180" s="24"/>
    </row>
    <row r="181" spans="1:50" x14ac:dyDescent="0.3">
      <c r="A181" s="1">
        <v>42723</v>
      </c>
      <c r="B181" s="1">
        <v>42723</v>
      </c>
      <c r="C181" s="1" t="s">
        <v>44</v>
      </c>
      <c r="D181" s="3">
        <v>1105</v>
      </c>
      <c r="E181" s="3">
        <v>-200</v>
      </c>
      <c r="F181" s="3">
        <f t="shared" si="58"/>
        <v>905</v>
      </c>
      <c r="G181" s="20">
        <f t="shared" si="59"/>
        <v>0</v>
      </c>
      <c r="H181" s="3" t="s">
        <v>38</v>
      </c>
      <c r="L181" s="20">
        <f t="shared" si="60"/>
        <v>1</v>
      </c>
      <c r="M181" s="20" t="s">
        <v>20</v>
      </c>
      <c r="N181" s="20">
        <v>7</v>
      </c>
      <c r="O181" s="20">
        <v>117560</v>
      </c>
      <c r="P181" s="20">
        <f t="shared" si="61"/>
        <v>117560</v>
      </c>
      <c r="Q181" s="20">
        <f t="shared" si="62"/>
        <v>117560</v>
      </c>
      <c r="R181" s="20">
        <v>117544</v>
      </c>
      <c r="S181" s="20">
        <v>117318</v>
      </c>
      <c r="T181" s="19">
        <f t="shared" si="63"/>
        <v>-0.9</v>
      </c>
      <c r="U181" s="19">
        <f t="shared" si="64"/>
        <v>23.5</v>
      </c>
      <c r="W181" s="19">
        <f t="shared" si="65"/>
        <v>0.9</v>
      </c>
      <c r="X181" s="19">
        <f t="shared" si="66"/>
        <v>23.5</v>
      </c>
      <c r="Y181" s="7">
        <f t="shared" si="67"/>
        <v>0</v>
      </c>
      <c r="Z181" s="7">
        <f t="shared" si="68"/>
        <v>0</v>
      </c>
      <c r="AA181" s="7">
        <f t="shared" si="69"/>
        <v>0</v>
      </c>
      <c r="AB181" s="7">
        <f t="shared" si="70"/>
        <v>0</v>
      </c>
      <c r="AC181" s="19">
        <f t="shared" si="71"/>
        <v>0</v>
      </c>
      <c r="AD181" s="7"/>
      <c r="AE181" s="19">
        <f t="shared" si="72"/>
        <v>0</v>
      </c>
      <c r="AF181" s="19">
        <f t="shared" si="73"/>
        <v>0</v>
      </c>
      <c r="AG181" s="19">
        <f t="shared" si="74"/>
        <v>340</v>
      </c>
      <c r="AH181" s="7">
        <f t="shared" si="75"/>
        <v>0</v>
      </c>
      <c r="AI181" s="19">
        <f t="shared" si="76"/>
        <v>0</v>
      </c>
      <c r="AJ181" s="19">
        <f t="shared" si="77"/>
        <v>0</v>
      </c>
      <c r="AK181" s="19">
        <f t="shared" si="78"/>
        <v>0</v>
      </c>
      <c r="AL181" s="19">
        <f t="shared" si="79"/>
        <v>0</v>
      </c>
      <c r="AM181" s="19">
        <f t="shared" si="80"/>
        <v>720</v>
      </c>
      <c r="AN181" s="20">
        <f t="shared" si="81"/>
        <v>0</v>
      </c>
      <c r="AP181" s="12">
        <f t="shared" si="86"/>
        <v>398.4</v>
      </c>
      <c r="AQ181" s="12">
        <f t="shared" si="82"/>
        <v>19</v>
      </c>
      <c r="AR181" s="12">
        <f t="shared" si="83"/>
        <v>0</v>
      </c>
      <c r="AS181" s="12">
        <f t="shared" si="84"/>
        <v>13280</v>
      </c>
      <c r="AT181" s="12">
        <f>MAX(AS$4:AS181)</f>
        <v>14060</v>
      </c>
      <c r="AU181" s="8">
        <f t="shared" si="85"/>
        <v>-5.5476529160739689E-2</v>
      </c>
      <c r="AW181" s="24"/>
      <c r="AX181" s="24"/>
    </row>
    <row r="182" spans="1:50" x14ac:dyDescent="0.3">
      <c r="A182" s="1">
        <v>42723</v>
      </c>
      <c r="B182" s="1">
        <v>42723</v>
      </c>
      <c r="C182" s="1" t="s">
        <v>45</v>
      </c>
      <c r="D182" s="3">
        <v>1320</v>
      </c>
      <c r="E182" s="3">
        <v>0</v>
      </c>
      <c r="F182" s="3">
        <f t="shared" si="58"/>
        <v>1320</v>
      </c>
      <c r="G182" s="20">
        <f t="shared" si="59"/>
        <v>0</v>
      </c>
      <c r="H182" s="3" t="s">
        <v>17</v>
      </c>
      <c r="I182" s="20">
        <v>1</v>
      </c>
      <c r="J182" s="20">
        <v>127</v>
      </c>
      <c r="L182" s="20">
        <f t="shared" si="60"/>
        <v>1</v>
      </c>
      <c r="M182" s="20" t="s">
        <v>21</v>
      </c>
      <c r="N182" s="20">
        <v>7</v>
      </c>
      <c r="O182" s="20">
        <v>104090</v>
      </c>
      <c r="P182" s="20">
        <f t="shared" si="61"/>
        <v>104097</v>
      </c>
      <c r="Q182" s="20">
        <f t="shared" si="62"/>
        <v>104097</v>
      </c>
      <c r="R182" s="20">
        <v>104113</v>
      </c>
      <c r="S182" s="20">
        <v>105419</v>
      </c>
      <c r="T182" s="19">
        <f t="shared" si="63"/>
        <v>-0.9</v>
      </c>
      <c r="U182" s="19">
        <f t="shared" si="64"/>
        <v>132.19999999999999</v>
      </c>
      <c r="W182" s="19">
        <f t="shared" si="65"/>
        <v>0.9</v>
      </c>
      <c r="X182" s="19">
        <f t="shared" si="66"/>
        <v>132.19999999999999</v>
      </c>
      <c r="Y182" s="7">
        <f t="shared" si="67"/>
        <v>0</v>
      </c>
      <c r="Z182" s="7">
        <f t="shared" si="68"/>
        <v>0</v>
      </c>
      <c r="AA182" s="7">
        <f t="shared" si="69"/>
        <v>0</v>
      </c>
      <c r="AB182" s="7">
        <f t="shared" si="70"/>
        <v>0</v>
      </c>
      <c r="AC182" s="19">
        <f t="shared" si="71"/>
        <v>0</v>
      </c>
      <c r="AD182" s="7"/>
      <c r="AE182" s="19">
        <f t="shared" si="72"/>
        <v>0</v>
      </c>
      <c r="AF182" s="19">
        <f t="shared" si="73"/>
        <v>0</v>
      </c>
      <c r="AG182" s="19">
        <f t="shared" si="74"/>
        <v>340</v>
      </c>
      <c r="AH182" s="7">
        <f t="shared" si="75"/>
        <v>0</v>
      </c>
      <c r="AI182" s="19">
        <f t="shared" si="76"/>
        <v>0</v>
      </c>
      <c r="AJ182" s="19">
        <f t="shared" si="77"/>
        <v>0</v>
      </c>
      <c r="AK182" s="19">
        <f t="shared" si="78"/>
        <v>0</v>
      </c>
      <c r="AL182" s="19">
        <f t="shared" si="79"/>
        <v>0</v>
      </c>
      <c r="AM182" s="19">
        <f t="shared" si="80"/>
        <v>720</v>
      </c>
      <c r="AN182" s="20">
        <f t="shared" si="81"/>
        <v>0</v>
      </c>
      <c r="AP182" s="12">
        <f t="shared" si="86"/>
        <v>398.4</v>
      </c>
      <c r="AQ182" s="12">
        <f t="shared" si="82"/>
        <v>19</v>
      </c>
      <c r="AR182" s="12">
        <f t="shared" si="83"/>
        <v>0</v>
      </c>
      <c r="AS182" s="12">
        <f t="shared" si="84"/>
        <v>13280</v>
      </c>
      <c r="AT182" s="12">
        <f>MAX(AS$4:AS182)</f>
        <v>14060</v>
      </c>
      <c r="AU182" s="8">
        <f t="shared" si="85"/>
        <v>-5.5476529160739689E-2</v>
      </c>
      <c r="AW182" s="24"/>
      <c r="AX182" s="24"/>
    </row>
    <row r="183" spans="1:50" x14ac:dyDescent="0.3">
      <c r="A183" s="1">
        <v>42723</v>
      </c>
      <c r="B183" s="1">
        <v>42724</v>
      </c>
      <c r="C183" s="1" t="s">
        <v>44</v>
      </c>
      <c r="D183" s="3">
        <v>845</v>
      </c>
      <c r="E183" s="3">
        <v>-200</v>
      </c>
      <c r="F183" s="3">
        <f t="shared" si="58"/>
        <v>645</v>
      </c>
      <c r="G183" s="20">
        <f t="shared" si="59"/>
        <v>1</v>
      </c>
      <c r="H183" s="3" t="s">
        <v>38</v>
      </c>
      <c r="L183" s="20">
        <f t="shared" si="60"/>
        <v>1</v>
      </c>
      <c r="M183" s="20" t="s">
        <v>20</v>
      </c>
      <c r="N183" s="20">
        <v>7</v>
      </c>
      <c r="O183" s="20">
        <v>117920</v>
      </c>
      <c r="P183" s="20">
        <f t="shared" si="61"/>
        <v>117920</v>
      </c>
      <c r="Q183" s="20">
        <f t="shared" si="62"/>
        <v>117920</v>
      </c>
      <c r="R183" s="20">
        <v>117951</v>
      </c>
      <c r="S183" s="20">
        <v>117703</v>
      </c>
      <c r="T183" s="19">
        <f t="shared" si="63"/>
        <v>3.8</v>
      </c>
      <c r="U183" s="19">
        <f t="shared" si="64"/>
        <v>21</v>
      </c>
      <c r="W183" s="19">
        <f t="shared" si="65"/>
        <v>-3.8</v>
      </c>
      <c r="X183" s="19">
        <f t="shared" si="66"/>
        <v>21</v>
      </c>
      <c r="Y183" s="7">
        <f t="shared" si="67"/>
        <v>0</v>
      </c>
      <c r="Z183" s="7">
        <f t="shared" si="68"/>
        <v>1</v>
      </c>
      <c r="AA183" s="7">
        <f t="shared" si="69"/>
        <v>1</v>
      </c>
      <c r="AB183" s="7">
        <f t="shared" si="70"/>
        <v>1</v>
      </c>
      <c r="AC183" s="19">
        <f t="shared" si="71"/>
        <v>0</v>
      </c>
      <c r="AD183" s="7"/>
      <c r="AE183" s="19">
        <f t="shared" si="72"/>
        <v>0</v>
      </c>
      <c r="AF183" s="19">
        <f t="shared" si="73"/>
        <v>20</v>
      </c>
      <c r="AG183" s="19">
        <f t="shared" si="74"/>
        <v>360</v>
      </c>
      <c r="AH183" s="7">
        <f t="shared" si="75"/>
        <v>1</v>
      </c>
      <c r="AI183" s="19">
        <f t="shared" si="76"/>
        <v>0</v>
      </c>
      <c r="AJ183" s="19">
        <f t="shared" si="77"/>
        <v>0</v>
      </c>
      <c r="AK183" s="19">
        <f t="shared" si="78"/>
        <v>0</v>
      </c>
      <c r="AL183" s="19">
        <f t="shared" si="79"/>
        <v>20</v>
      </c>
      <c r="AM183" s="19">
        <f t="shared" si="80"/>
        <v>740</v>
      </c>
      <c r="AN183" s="20">
        <f t="shared" si="81"/>
        <v>1</v>
      </c>
      <c r="AP183" s="12">
        <f t="shared" si="86"/>
        <v>398.4</v>
      </c>
      <c r="AQ183" s="12">
        <f t="shared" si="82"/>
        <v>19</v>
      </c>
      <c r="AR183" s="12">
        <f t="shared" si="83"/>
        <v>380</v>
      </c>
      <c r="AS183" s="12">
        <f t="shared" si="84"/>
        <v>13660</v>
      </c>
      <c r="AT183" s="12">
        <f>MAX(AS$4:AS183)</f>
        <v>14060</v>
      </c>
      <c r="AU183" s="8">
        <f t="shared" si="85"/>
        <v>-2.8449502133712661E-2</v>
      </c>
      <c r="AX183" s="24"/>
    </row>
    <row r="184" spans="1:50" x14ac:dyDescent="0.3">
      <c r="A184" s="1">
        <v>42724</v>
      </c>
      <c r="B184" s="1">
        <v>42724</v>
      </c>
      <c r="C184" s="1" t="s">
        <v>44</v>
      </c>
      <c r="D184" s="3">
        <v>1030</v>
      </c>
      <c r="E184" s="3">
        <v>-200</v>
      </c>
      <c r="F184" s="3">
        <f t="shared" si="58"/>
        <v>830</v>
      </c>
      <c r="G184" s="20">
        <f t="shared" si="59"/>
        <v>0</v>
      </c>
      <c r="H184" s="3" t="s">
        <v>38</v>
      </c>
      <c r="L184" s="20">
        <f t="shared" si="60"/>
        <v>1</v>
      </c>
      <c r="M184" s="20" t="s">
        <v>20</v>
      </c>
      <c r="N184" s="20">
        <v>7</v>
      </c>
      <c r="O184" s="20">
        <v>118180</v>
      </c>
      <c r="P184" s="20">
        <f t="shared" si="61"/>
        <v>118180</v>
      </c>
      <c r="Q184" s="20">
        <f t="shared" si="62"/>
        <v>118180</v>
      </c>
      <c r="R184" s="20">
        <v>118234</v>
      </c>
      <c r="S184" s="20">
        <v>117819</v>
      </c>
      <c r="T184" s="19">
        <f t="shared" si="63"/>
        <v>6.1</v>
      </c>
      <c r="U184" s="19">
        <f t="shared" si="64"/>
        <v>35.4</v>
      </c>
      <c r="W184" s="19">
        <f t="shared" si="65"/>
        <v>-6.1</v>
      </c>
      <c r="X184" s="19">
        <f t="shared" si="66"/>
        <v>35.4</v>
      </c>
      <c r="Y184" s="7">
        <f t="shared" si="67"/>
        <v>0</v>
      </c>
      <c r="Z184" s="7">
        <f t="shared" si="68"/>
        <v>1</v>
      </c>
      <c r="AA184" s="7">
        <f t="shared" si="69"/>
        <v>1</v>
      </c>
      <c r="AB184" s="7">
        <f t="shared" si="70"/>
        <v>1</v>
      </c>
      <c r="AC184" s="19">
        <f t="shared" si="71"/>
        <v>0</v>
      </c>
      <c r="AD184" s="7"/>
      <c r="AE184" s="19">
        <f t="shared" si="72"/>
        <v>0</v>
      </c>
      <c r="AF184" s="19">
        <f t="shared" si="73"/>
        <v>20</v>
      </c>
      <c r="AG184" s="19">
        <f t="shared" si="74"/>
        <v>380</v>
      </c>
      <c r="AH184" s="7">
        <f t="shared" si="75"/>
        <v>1</v>
      </c>
      <c r="AI184" s="19">
        <f t="shared" si="76"/>
        <v>0</v>
      </c>
      <c r="AJ184" s="19">
        <f t="shared" si="77"/>
        <v>0</v>
      </c>
      <c r="AK184" s="19">
        <f t="shared" si="78"/>
        <v>0</v>
      </c>
      <c r="AL184" s="19">
        <f t="shared" si="79"/>
        <v>20</v>
      </c>
      <c r="AM184" s="19">
        <f t="shared" si="80"/>
        <v>760</v>
      </c>
      <c r="AN184" s="20">
        <f t="shared" si="81"/>
        <v>1</v>
      </c>
      <c r="AP184" s="12">
        <f t="shared" si="86"/>
        <v>398.4</v>
      </c>
      <c r="AQ184" s="12">
        <f t="shared" si="82"/>
        <v>19</v>
      </c>
      <c r="AR184" s="12">
        <f t="shared" si="83"/>
        <v>380</v>
      </c>
      <c r="AS184" s="12">
        <f t="shared" si="84"/>
        <v>14040</v>
      </c>
      <c r="AT184" s="12">
        <f>MAX(AS$4:AS184)</f>
        <v>14060</v>
      </c>
      <c r="AU184" s="8">
        <f t="shared" si="85"/>
        <v>-1.4224751066856331E-3</v>
      </c>
      <c r="AW184" s="24"/>
      <c r="AX184" s="24"/>
    </row>
    <row r="185" spans="1:50" x14ac:dyDescent="0.3">
      <c r="A185" s="1">
        <v>42724</v>
      </c>
      <c r="B185" s="1">
        <v>42724</v>
      </c>
      <c r="C185" s="1" t="s">
        <v>44</v>
      </c>
      <c r="D185" s="3">
        <v>1850</v>
      </c>
      <c r="E185" s="3">
        <v>-200</v>
      </c>
      <c r="F185" s="3">
        <f t="shared" si="58"/>
        <v>1650</v>
      </c>
      <c r="G185" s="20">
        <f t="shared" si="59"/>
        <v>0</v>
      </c>
      <c r="H185" s="3" t="s">
        <v>37</v>
      </c>
      <c r="L185" s="20">
        <f t="shared" si="60"/>
        <v>1</v>
      </c>
      <c r="M185" s="20" t="s">
        <v>20</v>
      </c>
      <c r="N185" s="20">
        <v>8</v>
      </c>
      <c r="O185" s="20">
        <v>72540</v>
      </c>
      <c r="P185" s="20">
        <f t="shared" si="61"/>
        <v>72540</v>
      </c>
      <c r="Q185" s="20">
        <f t="shared" si="62"/>
        <v>72540</v>
      </c>
      <c r="R185" s="20">
        <v>72725</v>
      </c>
      <c r="S185" s="20">
        <v>72394</v>
      </c>
      <c r="T185" s="19">
        <f t="shared" si="63"/>
        <v>19.3</v>
      </c>
      <c r="U185" s="19">
        <f t="shared" si="64"/>
        <v>13.8</v>
      </c>
      <c r="W185" s="19">
        <f t="shared" si="65"/>
        <v>-19.3</v>
      </c>
      <c r="X185" s="19">
        <f t="shared" si="66"/>
        <v>13.8</v>
      </c>
      <c r="Y185" s="7">
        <f t="shared" si="67"/>
        <v>0</v>
      </c>
      <c r="Z185" s="7">
        <f t="shared" si="68"/>
        <v>1</v>
      </c>
      <c r="AA185" s="7">
        <f t="shared" si="69"/>
        <v>1</v>
      </c>
      <c r="AB185" s="7">
        <f t="shared" si="70"/>
        <v>1</v>
      </c>
      <c r="AC185" s="19">
        <f t="shared" si="71"/>
        <v>0</v>
      </c>
      <c r="AD185" s="7"/>
      <c r="AE185" s="19">
        <f t="shared" si="72"/>
        <v>-20</v>
      </c>
      <c r="AF185" s="19">
        <f t="shared" si="73"/>
        <v>-20</v>
      </c>
      <c r="AG185" s="19">
        <f t="shared" si="74"/>
        <v>360</v>
      </c>
      <c r="AH185" s="7">
        <f t="shared" si="75"/>
        <v>0</v>
      </c>
      <c r="AI185" s="19">
        <f t="shared" si="76"/>
        <v>0</v>
      </c>
      <c r="AJ185" s="19">
        <f t="shared" si="77"/>
        <v>0</v>
      </c>
      <c r="AK185" s="19">
        <f t="shared" si="78"/>
        <v>0</v>
      </c>
      <c r="AL185" s="19">
        <f t="shared" si="79"/>
        <v>-20</v>
      </c>
      <c r="AM185" s="19">
        <f t="shared" si="80"/>
        <v>740</v>
      </c>
      <c r="AN185" s="20">
        <f t="shared" si="81"/>
        <v>0</v>
      </c>
      <c r="AP185" s="12">
        <f t="shared" si="86"/>
        <v>398.4</v>
      </c>
      <c r="AQ185" s="12">
        <f t="shared" si="82"/>
        <v>19</v>
      </c>
      <c r="AR185" s="12">
        <f t="shared" si="83"/>
        <v>-380</v>
      </c>
      <c r="AS185" s="12">
        <f t="shared" si="84"/>
        <v>13660</v>
      </c>
      <c r="AT185" s="12">
        <f>MAX(AS$4:AS185)</f>
        <v>14060</v>
      </c>
      <c r="AU185" s="8">
        <f t="shared" si="85"/>
        <v>-2.8449502133712661E-2</v>
      </c>
      <c r="AX185" s="24"/>
    </row>
    <row r="186" spans="1:50" x14ac:dyDescent="0.3">
      <c r="A186" s="1">
        <v>42725</v>
      </c>
      <c r="B186" s="1">
        <v>42725</v>
      </c>
      <c r="C186" s="1" t="s">
        <v>45</v>
      </c>
      <c r="D186" s="3">
        <v>1020</v>
      </c>
      <c r="E186" s="3">
        <v>0</v>
      </c>
      <c r="F186" s="3">
        <f t="shared" si="58"/>
        <v>1020</v>
      </c>
      <c r="G186" s="20">
        <f t="shared" si="59"/>
        <v>0</v>
      </c>
      <c r="H186" s="3" t="s">
        <v>17</v>
      </c>
      <c r="L186" s="20">
        <f t="shared" si="60"/>
        <v>1</v>
      </c>
      <c r="M186" s="20" t="s">
        <v>21</v>
      </c>
      <c r="N186" s="20">
        <v>7</v>
      </c>
      <c r="O186" s="20">
        <v>103930</v>
      </c>
      <c r="P186" s="20">
        <f t="shared" si="61"/>
        <v>103937</v>
      </c>
      <c r="Q186" s="20">
        <f t="shared" si="62"/>
        <v>103937</v>
      </c>
      <c r="R186" s="20">
        <v>103877</v>
      </c>
      <c r="S186" s="20">
        <v>104504</v>
      </c>
      <c r="T186" s="19">
        <f t="shared" si="63"/>
        <v>6.7</v>
      </c>
      <c r="U186" s="19">
        <f t="shared" si="64"/>
        <v>56.7</v>
      </c>
      <c r="W186" s="19">
        <f t="shared" si="65"/>
        <v>-6.7</v>
      </c>
      <c r="X186" s="19">
        <f t="shared" si="66"/>
        <v>56.7</v>
      </c>
      <c r="Y186" s="7">
        <f t="shared" si="67"/>
        <v>1</v>
      </c>
      <c r="Z186" s="7">
        <f t="shared" si="68"/>
        <v>0</v>
      </c>
      <c r="AA186" s="7">
        <f t="shared" si="69"/>
        <v>1</v>
      </c>
      <c r="AB186" s="7">
        <f t="shared" si="70"/>
        <v>1</v>
      </c>
      <c r="AC186" s="19">
        <f t="shared" si="71"/>
        <v>0</v>
      </c>
      <c r="AD186" s="7"/>
      <c r="AE186" s="19">
        <f t="shared" si="72"/>
        <v>0</v>
      </c>
      <c r="AF186" s="19">
        <f t="shared" si="73"/>
        <v>20</v>
      </c>
      <c r="AG186" s="19">
        <f t="shared" si="74"/>
        <v>380</v>
      </c>
      <c r="AH186" s="7">
        <f t="shared" si="75"/>
        <v>1</v>
      </c>
      <c r="AI186" s="19">
        <f t="shared" si="76"/>
        <v>0</v>
      </c>
      <c r="AJ186" s="19">
        <f t="shared" si="77"/>
        <v>0</v>
      </c>
      <c r="AK186" s="19">
        <f t="shared" si="78"/>
        <v>0</v>
      </c>
      <c r="AL186" s="19">
        <f t="shared" si="79"/>
        <v>20</v>
      </c>
      <c r="AM186" s="19">
        <f t="shared" si="80"/>
        <v>760</v>
      </c>
      <c r="AN186" s="20">
        <f t="shared" si="81"/>
        <v>1</v>
      </c>
      <c r="AP186" s="12">
        <f t="shared" si="86"/>
        <v>409.8</v>
      </c>
      <c r="AQ186" s="12">
        <f t="shared" si="82"/>
        <v>20</v>
      </c>
      <c r="AR186" s="12">
        <f t="shared" si="83"/>
        <v>400</v>
      </c>
      <c r="AS186" s="12">
        <f t="shared" si="84"/>
        <v>14060</v>
      </c>
      <c r="AT186" s="12">
        <f>MAX(AS$4:AS186)</f>
        <v>14060</v>
      </c>
      <c r="AU186" s="8">
        <f t="shared" si="85"/>
        <v>0</v>
      </c>
      <c r="AW186" s="24"/>
      <c r="AX186" s="24"/>
    </row>
    <row r="187" spans="1:50" x14ac:dyDescent="0.3">
      <c r="A187" s="1">
        <v>42725</v>
      </c>
      <c r="B187" s="1">
        <v>42725</v>
      </c>
      <c r="C187" s="1" t="s">
        <v>45</v>
      </c>
      <c r="D187" s="3">
        <v>1355</v>
      </c>
      <c r="E187" s="3">
        <v>0</v>
      </c>
      <c r="F187" s="3">
        <f t="shared" si="58"/>
        <v>1355</v>
      </c>
      <c r="G187" s="20">
        <f t="shared" si="59"/>
        <v>0</v>
      </c>
      <c r="H187" s="3" t="s">
        <v>17</v>
      </c>
      <c r="L187" s="20">
        <f t="shared" si="60"/>
        <v>1</v>
      </c>
      <c r="M187" s="20" t="s">
        <v>20</v>
      </c>
      <c r="N187" s="20">
        <v>7</v>
      </c>
      <c r="O187" s="20">
        <v>104410</v>
      </c>
      <c r="P187" s="20">
        <f t="shared" si="61"/>
        <v>104410</v>
      </c>
      <c r="Q187" s="20">
        <f t="shared" si="62"/>
        <v>104410</v>
      </c>
      <c r="R187" s="20">
        <v>104504</v>
      </c>
      <c r="S187" s="20">
        <v>104190</v>
      </c>
      <c r="T187" s="19">
        <f t="shared" si="63"/>
        <v>10.1</v>
      </c>
      <c r="U187" s="19">
        <f t="shared" si="64"/>
        <v>21.3</v>
      </c>
      <c r="W187" s="19">
        <f t="shared" si="65"/>
        <v>-10.1</v>
      </c>
      <c r="X187" s="19">
        <f t="shared" si="66"/>
        <v>21.3</v>
      </c>
      <c r="Y187" s="7">
        <f t="shared" si="67"/>
        <v>0</v>
      </c>
      <c r="Z187" s="7">
        <f t="shared" si="68"/>
        <v>1</v>
      </c>
      <c r="AA187" s="7">
        <f t="shared" si="69"/>
        <v>1</v>
      </c>
      <c r="AB187" s="7">
        <f t="shared" si="70"/>
        <v>1</v>
      </c>
      <c r="AC187" s="19">
        <f t="shared" si="71"/>
        <v>0</v>
      </c>
      <c r="AD187" s="7"/>
      <c r="AE187" s="19">
        <f t="shared" si="72"/>
        <v>0</v>
      </c>
      <c r="AF187" s="19">
        <f t="shared" si="73"/>
        <v>20</v>
      </c>
      <c r="AG187" s="19">
        <f t="shared" si="74"/>
        <v>400</v>
      </c>
      <c r="AH187" s="7">
        <f t="shared" si="75"/>
        <v>1</v>
      </c>
      <c r="AI187" s="19">
        <f t="shared" si="76"/>
        <v>0</v>
      </c>
      <c r="AJ187" s="19">
        <f t="shared" si="77"/>
        <v>0</v>
      </c>
      <c r="AK187" s="19">
        <f t="shared" si="78"/>
        <v>0</v>
      </c>
      <c r="AL187" s="19">
        <f t="shared" si="79"/>
        <v>20</v>
      </c>
      <c r="AM187" s="19">
        <f t="shared" si="80"/>
        <v>780</v>
      </c>
      <c r="AN187" s="20">
        <f t="shared" si="81"/>
        <v>1</v>
      </c>
      <c r="AP187" s="12">
        <f t="shared" si="86"/>
        <v>409.8</v>
      </c>
      <c r="AQ187" s="12">
        <f t="shared" si="82"/>
        <v>20</v>
      </c>
      <c r="AR187" s="12">
        <f t="shared" si="83"/>
        <v>400</v>
      </c>
      <c r="AS187" s="12">
        <f t="shared" si="84"/>
        <v>14460</v>
      </c>
      <c r="AT187" s="12">
        <f>MAX(AS$4:AS187)</f>
        <v>14460</v>
      </c>
      <c r="AU187" s="8">
        <f t="shared" si="85"/>
        <v>0</v>
      </c>
      <c r="AW187" s="24"/>
      <c r="AX187" s="24"/>
    </row>
    <row r="188" spans="1:50" x14ac:dyDescent="0.3">
      <c r="A188" s="1">
        <v>42725</v>
      </c>
      <c r="B188" s="1">
        <v>42726</v>
      </c>
      <c r="C188" s="1" t="s">
        <v>45</v>
      </c>
      <c r="D188" s="3">
        <v>1020</v>
      </c>
      <c r="E188" s="3">
        <v>0</v>
      </c>
      <c r="F188" s="3">
        <f t="shared" si="58"/>
        <v>1020</v>
      </c>
      <c r="G188" s="20">
        <f t="shared" si="59"/>
        <v>1</v>
      </c>
      <c r="H188" s="3" t="s">
        <v>17</v>
      </c>
      <c r="L188" s="20">
        <f t="shared" si="60"/>
        <v>1</v>
      </c>
      <c r="M188" s="20" t="s">
        <v>20</v>
      </c>
      <c r="N188" s="20">
        <v>7</v>
      </c>
      <c r="O188" s="20">
        <v>104660</v>
      </c>
      <c r="P188" s="20">
        <f t="shared" si="61"/>
        <v>104660</v>
      </c>
      <c r="Q188" s="20">
        <f t="shared" si="62"/>
        <v>104660</v>
      </c>
      <c r="R188" s="20">
        <v>104694</v>
      </c>
      <c r="S188" s="20">
        <v>104287</v>
      </c>
      <c r="T188" s="19">
        <f t="shared" si="63"/>
        <v>4.0999999999999996</v>
      </c>
      <c r="U188" s="19">
        <f t="shared" si="64"/>
        <v>36.6</v>
      </c>
      <c r="W188" s="19">
        <f t="shared" si="65"/>
        <v>-4.0999999999999996</v>
      </c>
      <c r="X188" s="19">
        <f t="shared" si="66"/>
        <v>36.6</v>
      </c>
      <c r="Y188" s="7">
        <f t="shared" si="67"/>
        <v>0</v>
      </c>
      <c r="Z188" s="7">
        <f t="shared" si="68"/>
        <v>1</v>
      </c>
      <c r="AA188" s="7">
        <f t="shared" si="69"/>
        <v>1</v>
      </c>
      <c r="AB188" s="7">
        <f t="shared" si="70"/>
        <v>1</v>
      </c>
      <c r="AC188" s="19">
        <f t="shared" si="71"/>
        <v>0</v>
      </c>
      <c r="AD188" s="7"/>
      <c r="AE188" s="19">
        <f t="shared" si="72"/>
        <v>0</v>
      </c>
      <c r="AF188" s="19">
        <f t="shared" si="73"/>
        <v>20</v>
      </c>
      <c r="AG188" s="19">
        <f t="shared" si="74"/>
        <v>420</v>
      </c>
      <c r="AH188" s="7">
        <f t="shared" si="75"/>
        <v>1</v>
      </c>
      <c r="AI188" s="19">
        <f t="shared" si="76"/>
        <v>0</v>
      </c>
      <c r="AJ188" s="19">
        <f t="shared" si="77"/>
        <v>0</v>
      </c>
      <c r="AK188" s="19">
        <f t="shared" si="78"/>
        <v>0</v>
      </c>
      <c r="AL188" s="19">
        <f t="shared" si="79"/>
        <v>20</v>
      </c>
      <c r="AM188" s="19">
        <f t="shared" si="80"/>
        <v>800</v>
      </c>
      <c r="AN188" s="20">
        <f t="shared" si="81"/>
        <v>1</v>
      </c>
      <c r="AP188" s="12">
        <f t="shared" si="86"/>
        <v>433.8</v>
      </c>
      <c r="AQ188" s="12">
        <f t="shared" si="82"/>
        <v>21</v>
      </c>
      <c r="AR188" s="12">
        <f t="shared" si="83"/>
        <v>420</v>
      </c>
      <c r="AS188" s="12">
        <f t="shared" si="84"/>
        <v>14880</v>
      </c>
      <c r="AT188" s="12">
        <f>MAX(AS$4:AS188)</f>
        <v>14880</v>
      </c>
      <c r="AU188" s="8">
        <f t="shared" si="85"/>
        <v>0</v>
      </c>
      <c r="AW188" s="24"/>
      <c r="AX188" s="24"/>
    </row>
    <row r="189" spans="1:50" x14ac:dyDescent="0.3">
      <c r="A189" s="1">
        <v>42739</v>
      </c>
      <c r="B189" s="1">
        <v>42739</v>
      </c>
      <c r="C189" s="1" t="s">
        <v>45</v>
      </c>
      <c r="D189" s="3">
        <v>1455</v>
      </c>
      <c r="E189" s="3">
        <v>0</v>
      </c>
      <c r="F189" s="3">
        <f t="shared" si="58"/>
        <v>1455</v>
      </c>
      <c r="G189" s="20">
        <f t="shared" si="59"/>
        <v>0</v>
      </c>
      <c r="H189" s="3" t="s">
        <v>17</v>
      </c>
      <c r="I189" s="20">
        <v>1</v>
      </c>
      <c r="J189" s="20">
        <v>11</v>
      </c>
      <c r="L189" s="20">
        <f t="shared" si="60"/>
        <v>1</v>
      </c>
      <c r="M189" s="20" t="s">
        <v>20</v>
      </c>
      <c r="N189" s="20">
        <v>7</v>
      </c>
      <c r="O189" s="20">
        <v>104580</v>
      </c>
      <c r="P189" s="20">
        <f t="shared" si="61"/>
        <v>104580</v>
      </c>
      <c r="Q189" s="20">
        <f t="shared" si="62"/>
        <v>104580</v>
      </c>
      <c r="R189" s="20">
        <v>104998</v>
      </c>
      <c r="S189" s="20">
        <v>104517</v>
      </c>
      <c r="T189" s="19">
        <f t="shared" si="63"/>
        <v>42.5</v>
      </c>
      <c r="U189" s="19">
        <f t="shared" si="64"/>
        <v>5.6</v>
      </c>
      <c r="W189" s="19">
        <f t="shared" si="65"/>
        <v>-42.5</v>
      </c>
      <c r="X189" s="19">
        <f t="shared" si="66"/>
        <v>5.6</v>
      </c>
      <c r="Y189" s="7">
        <f t="shared" si="67"/>
        <v>0</v>
      </c>
      <c r="Z189" s="7">
        <f t="shared" si="68"/>
        <v>1</v>
      </c>
      <c r="AA189" s="7">
        <f t="shared" si="69"/>
        <v>1</v>
      </c>
      <c r="AB189" s="7">
        <f t="shared" si="70"/>
        <v>0</v>
      </c>
      <c r="AC189" s="19">
        <f t="shared" si="71"/>
        <v>-20</v>
      </c>
      <c r="AD189" s="7"/>
      <c r="AE189" s="19">
        <f t="shared" si="72"/>
        <v>-20</v>
      </c>
      <c r="AF189" s="19">
        <f t="shared" si="73"/>
        <v>-20</v>
      </c>
      <c r="AG189" s="19">
        <f t="shared" si="74"/>
        <v>400</v>
      </c>
      <c r="AH189" s="7">
        <f t="shared" si="75"/>
        <v>0</v>
      </c>
      <c r="AI189" s="19">
        <f t="shared" si="76"/>
        <v>-20</v>
      </c>
      <c r="AJ189" s="19">
        <f t="shared" si="77"/>
        <v>0</v>
      </c>
      <c r="AK189" s="19">
        <f t="shared" si="78"/>
        <v>0</v>
      </c>
      <c r="AL189" s="19">
        <f t="shared" si="79"/>
        <v>0</v>
      </c>
      <c r="AM189" s="19">
        <f t="shared" si="80"/>
        <v>800</v>
      </c>
      <c r="AN189" s="20">
        <f t="shared" si="81"/>
        <v>0</v>
      </c>
      <c r="AP189" s="12">
        <f t="shared" si="86"/>
        <v>446.4</v>
      </c>
      <c r="AQ189" s="12">
        <f t="shared" si="82"/>
        <v>22</v>
      </c>
      <c r="AR189" s="12">
        <f t="shared" si="83"/>
        <v>0</v>
      </c>
      <c r="AS189" s="12">
        <f t="shared" si="84"/>
        <v>14880</v>
      </c>
      <c r="AT189" s="12">
        <f>MAX(AS$4:AS189)</f>
        <v>14880</v>
      </c>
      <c r="AU189" s="8">
        <f t="shared" si="85"/>
        <v>0</v>
      </c>
      <c r="AW189" s="24"/>
      <c r="AX189" s="24"/>
    </row>
    <row r="190" spans="1:50" x14ac:dyDescent="0.3">
      <c r="A190" s="1">
        <v>42739</v>
      </c>
      <c r="B190" s="1">
        <v>42740</v>
      </c>
      <c r="C190" s="1" t="s">
        <v>44</v>
      </c>
      <c r="D190" s="3">
        <v>205</v>
      </c>
      <c r="E190" s="3">
        <v>-200</v>
      </c>
      <c r="F190" s="3">
        <f t="shared" si="58"/>
        <v>5</v>
      </c>
      <c r="G190" s="20">
        <f t="shared" si="59"/>
        <v>1</v>
      </c>
      <c r="H190" s="3" t="s">
        <v>37</v>
      </c>
      <c r="L190" s="20">
        <f t="shared" si="60"/>
        <v>1</v>
      </c>
      <c r="M190" s="20" t="s">
        <v>20</v>
      </c>
      <c r="N190" s="20">
        <v>8</v>
      </c>
      <c r="O190" s="20">
        <v>72940</v>
      </c>
      <c r="P190" s="20">
        <f t="shared" si="61"/>
        <v>72940</v>
      </c>
      <c r="Q190" s="20">
        <f t="shared" si="62"/>
        <v>72940</v>
      </c>
      <c r="R190" s="20">
        <v>73021</v>
      </c>
      <c r="S190" s="20">
        <v>72774</v>
      </c>
      <c r="T190" s="19">
        <f t="shared" si="63"/>
        <v>8.9</v>
      </c>
      <c r="U190" s="19">
        <f t="shared" si="64"/>
        <v>15.8</v>
      </c>
      <c r="W190" s="19">
        <f t="shared" si="65"/>
        <v>-8.9</v>
      </c>
      <c r="X190" s="19">
        <f t="shared" si="66"/>
        <v>15.8</v>
      </c>
      <c r="Y190" s="7">
        <f t="shared" si="67"/>
        <v>0</v>
      </c>
      <c r="Z190" s="7">
        <f t="shared" si="68"/>
        <v>1</v>
      </c>
      <c r="AA190" s="7">
        <f t="shared" si="69"/>
        <v>1</v>
      </c>
      <c r="AB190" s="7">
        <f t="shared" si="70"/>
        <v>1</v>
      </c>
      <c r="AC190" s="19">
        <f t="shared" si="71"/>
        <v>0</v>
      </c>
      <c r="AD190" s="7"/>
      <c r="AE190" s="19">
        <f t="shared" si="72"/>
        <v>-20</v>
      </c>
      <c r="AF190" s="19">
        <f t="shared" si="73"/>
        <v>-20</v>
      </c>
      <c r="AG190" s="19">
        <f t="shared" si="74"/>
        <v>380</v>
      </c>
      <c r="AH190" s="7">
        <f t="shared" si="75"/>
        <v>0</v>
      </c>
      <c r="AI190" s="19">
        <f t="shared" si="76"/>
        <v>0</v>
      </c>
      <c r="AJ190" s="19">
        <f t="shared" si="77"/>
        <v>0</v>
      </c>
      <c r="AK190" s="19">
        <f t="shared" si="78"/>
        <v>0</v>
      </c>
      <c r="AL190" s="19">
        <f t="shared" si="79"/>
        <v>-20</v>
      </c>
      <c r="AM190" s="19">
        <f t="shared" si="80"/>
        <v>780</v>
      </c>
      <c r="AN190" s="20">
        <f t="shared" si="81"/>
        <v>0</v>
      </c>
      <c r="AP190" s="12">
        <f t="shared" si="86"/>
        <v>446.4</v>
      </c>
      <c r="AQ190" s="12">
        <f t="shared" si="82"/>
        <v>22</v>
      </c>
      <c r="AR190" s="12">
        <f t="shared" si="83"/>
        <v>-440</v>
      </c>
      <c r="AS190" s="12">
        <f t="shared" si="84"/>
        <v>14440</v>
      </c>
      <c r="AT190" s="12">
        <f>MAX(AS$4:AS190)</f>
        <v>14880</v>
      </c>
      <c r="AU190" s="8">
        <f t="shared" si="85"/>
        <v>-2.9569892473118281E-2</v>
      </c>
      <c r="AX190" s="24"/>
    </row>
    <row r="191" spans="1:50" x14ac:dyDescent="0.3">
      <c r="A191" s="1">
        <v>42740</v>
      </c>
      <c r="B191" s="1">
        <v>42740</v>
      </c>
      <c r="C191" s="1" t="s">
        <v>44</v>
      </c>
      <c r="D191" s="3">
        <v>1315</v>
      </c>
      <c r="E191" s="3">
        <v>-200</v>
      </c>
      <c r="F191" s="3">
        <f t="shared" si="58"/>
        <v>1115</v>
      </c>
      <c r="G191" s="20">
        <f t="shared" si="59"/>
        <v>0</v>
      </c>
      <c r="H191" s="3" t="s">
        <v>37</v>
      </c>
      <c r="I191" s="20">
        <v>1</v>
      </c>
      <c r="J191" s="20">
        <v>12</v>
      </c>
      <c r="L191" s="20">
        <f t="shared" si="60"/>
        <v>1</v>
      </c>
      <c r="M191" s="20" t="s">
        <v>21</v>
      </c>
      <c r="N191" s="20">
        <v>8</v>
      </c>
      <c r="O191" s="20">
        <v>72840</v>
      </c>
      <c r="P191" s="20">
        <f t="shared" si="61"/>
        <v>72848</v>
      </c>
      <c r="Q191" s="20">
        <f t="shared" si="62"/>
        <v>72848</v>
      </c>
      <c r="R191" s="20">
        <v>72828</v>
      </c>
      <c r="S191" s="20">
        <v>73560</v>
      </c>
      <c r="T191" s="19">
        <f t="shared" si="63"/>
        <v>2.8</v>
      </c>
      <c r="U191" s="19">
        <f t="shared" si="64"/>
        <v>71.2</v>
      </c>
      <c r="W191" s="19">
        <f t="shared" si="65"/>
        <v>-2.8</v>
      </c>
      <c r="X191" s="19">
        <f t="shared" si="66"/>
        <v>71.2</v>
      </c>
      <c r="Y191" s="7">
        <f t="shared" si="67"/>
        <v>1</v>
      </c>
      <c r="Z191" s="7">
        <f t="shared" si="68"/>
        <v>0</v>
      </c>
      <c r="AA191" s="7">
        <f t="shared" si="69"/>
        <v>1</v>
      </c>
      <c r="AB191" s="7">
        <f t="shared" si="70"/>
        <v>0</v>
      </c>
      <c r="AC191" s="19">
        <f t="shared" si="71"/>
        <v>0</v>
      </c>
      <c r="AD191" s="7"/>
      <c r="AE191" s="19">
        <f t="shared" si="72"/>
        <v>0</v>
      </c>
      <c r="AF191" s="19">
        <f t="shared" si="73"/>
        <v>20</v>
      </c>
      <c r="AG191" s="19">
        <f t="shared" si="74"/>
        <v>400</v>
      </c>
      <c r="AH191" s="7">
        <f t="shared" si="75"/>
        <v>1</v>
      </c>
      <c r="AI191" s="19">
        <f t="shared" si="76"/>
        <v>20</v>
      </c>
      <c r="AJ191" s="19">
        <f t="shared" si="77"/>
        <v>0</v>
      </c>
      <c r="AK191" s="19">
        <f t="shared" si="78"/>
        <v>0</v>
      </c>
      <c r="AL191" s="19">
        <f t="shared" si="79"/>
        <v>0</v>
      </c>
      <c r="AM191" s="19">
        <f t="shared" si="80"/>
        <v>780</v>
      </c>
      <c r="AN191" s="20">
        <f t="shared" si="81"/>
        <v>0</v>
      </c>
      <c r="AP191" s="12">
        <f t="shared" si="86"/>
        <v>446.4</v>
      </c>
      <c r="AQ191" s="12">
        <f t="shared" si="82"/>
        <v>22</v>
      </c>
      <c r="AR191" s="12">
        <f t="shared" si="83"/>
        <v>0</v>
      </c>
      <c r="AS191" s="12">
        <f t="shared" si="84"/>
        <v>14440</v>
      </c>
      <c r="AT191" s="12">
        <f>MAX(AS$4:AS191)</f>
        <v>14880</v>
      </c>
      <c r="AU191" s="8">
        <f t="shared" si="85"/>
        <v>-2.9569892473118281E-2</v>
      </c>
      <c r="AW191" s="24"/>
      <c r="AX191" s="24"/>
    </row>
    <row r="192" spans="1:50" x14ac:dyDescent="0.3">
      <c r="A192" s="1">
        <v>42741</v>
      </c>
      <c r="B192" s="1">
        <v>42741</v>
      </c>
      <c r="C192" s="1" t="s">
        <v>45</v>
      </c>
      <c r="D192" s="3">
        <v>1330</v>
      </c>
      <c r="E192" s="3">
        <v>0</v>
      </c>
      <c r="F192" s="3">
        <f t="shared" si="58"/>
        <v>1330</v>
      </c>
      <c r="G192" s="20">
        <f t="shared" si="59"/>
        <v>0</v>
      </c>
      <c r="H192" s="3" t="s">
        <v>17</v>
      </c>
      <c r="K192" s="20">
        <v>1</v>
      </c>
      <c r="L192" s="20">
        <f t="shared" si="60"/>
        <v>1</v>
      </c>
      <c r="M192" s="20" t="s">
        <v>21</v>
      </c>
      <c r="N192" s="20">
        <v>7</v>
      </c>
      <c r="O192" s="20">
        <v>105520</v>
      </c>
      <c r="P192" s="20">
        <f t="shared" si="61"/>
        <v>105527</v>
      </c>
      <c r="Q192" s="20">
        <f t="shared" si="62"/>
        <v>105527</v>
      </c>
      <c r="R192" s="20">
        <v>105451</v>
      </c>
      <c r="S192" s="20">
        <v>105869</v>
      </c>
      <c r="T192" s="19">
        <f t="shared" si="63"/>
        <v>8.3000000000000007</v>
      </c>
      <c r="U192" s="19">
        <f t="shared" si="64"/>
        <v>34.200000000000003</v>
      </c>
      <c r="W192" s="19">
        <f t="shared" si="65"/>
        <v>-8.3000000000000007</v>
      </c>
      <c r="X192" s="19">
        <f t="shared" si="66"/>
        <v>34.200000000000003</v>
      </c>
      <c r="Y192" s="7">
        <f t="shared" si="67"/>
        <v>1</v>
      </c>
      <c r="Z192" s="7">
        <f t="shared" si="68"/>
        <v>0</v>
      </c>
      <c r="AA192" s="7">
        <f t="shared" si="69"/>
        <v>1</v>
      </c>
      <c r="AB192" s="7">
        <f t="shared" si="70"/>
        <v>0</v>
      </c>
      <c r="AC192" s="19">
        <f t="shared" si="71"/>
        <v>0</v>
      </c>
      <c r="AD192" s="7"/>
      <c r="AE192" s="19">
        <f t="shared" si="72"/>
        <v>0</v>
      </c>
      <c r="AF192" s="19">
        <f t="shared" si="73"/>
        <v>20</v>
      </c>
      <c r="AG192" s="19">
        <f t="shared" si="74"/>
        <v>420</v>
      </c>
      <c r="AH192" s="7">
        <f t="shared" si="75"/>
        <v>1</v>
      </c>
      <c r="AI192" s="19">
        <f t="shared" si="76"/>
        <v>0</v>
      </c>
      <c r="AJ192" s="19">
        <f t="shared" si="77"/>
        <v>20</v>
      </c>
      <c r="AK192" s="19">
        <f t="shared" si="78"/>
        <v>0</v>
      </c>
      <c r="AL192" s="19">
        <f t="shared" si="79"/>
        <v>0</v>
      </c>
      <c r="AM192" s="19">
        <f t="shared" si="80"/>
        <v>780</v>
      </c>
      <c r="AN192" s="20">
        <f t="shared" si="81"/>
        <v>0</v>
      </c>
      <c r="AP192" s="12">
        <f t="shared" si="86"/>
        <v>433.2</v>
      </c>
      <c r="AQ192" s="12">
        <f t="shared" si="82"/>
        <v>21</v>
      </c>
      <c r="AR192" s="12">
        <f t="shared" si="83"/>
        <v>0</v>
      </c>
      <c r="AS192" s="12">
        <f t="shared" si="84"/>
        <v>14440</v>
      </c>
      <c r="AT192" s="12">
        <f>MAX(AS$4:AS192)</f>
        <v>14880</v>
      </c>
      <c r="AU192" s="8">
        <f t="shared" si="85"/>
        <v>-2.9569892473118281E-2</v>
      </c>
      <c r="AW192" s="24"/>
      <c r="AX192" s="24"/>
    </row>
    <row r="193" spans="1:50" x14ac:dyDescent="0.3">
      <c r="A193" s="1">
        <v>42741</v>
      </c>
      <c r="B193" s="1">
        <v>42741</v>
      </c>
      <c r="C193" s="1" t="s">
        <v>44</v>
      </c>
      <c r="D193" s="3">
        <v>1550</v>
      </c>
      <c r="E193" s="3">
        <v>-200</v>
      </c>
      <c r="F193" s="3">
        <f t="shared" si="58"/>
        <v>1350</v>
      </c>
      <c r="G193" s="20">
        <f t="shared" si="59"/>
        <v>0</v>
      </c>
      <c r="H193" s="3" t="s">
        <v>38</v>
      </c>
      <c r="K193" s="20">
        <v>1</v>
      </c>
      <c r="L193" s="20">
        <f t="shared" si="60"/>
        <v>1</v>
      </c>
      <c r="M193" s="20" t="s">
        <v>20</v>
      </c>
      <c r="N193" s="20">
        <v>7</v>
      </c>
      <c r="O193" s="20">
        <v>116560</v>
      </c>
      <c r="P193" s="20">
        <f t="shared" si="61"/>
        <v>116560</v>
      </c>
      <c r="Q193" s="20">
        <f t="shared" si="62"/>
        <v>116560</v>
      </c>
      <c r="R193" s="20">
        <v>116742</v>
      </c>
      <c r="S193" s="20">
        <v>116303</v>
      </c>
      <c r="T193" s="19">
        <f t="shared" si="63"/>
        <v>18.899999999999999</v>
      </c>
      <c r="U193" s="19">
        <f t="shared" si="64"/>
        <v>25</v>
      </c>
      <c r="W193" s="19">
        <f t="shared" si="65"/>
        <v>-18.899999999999999</v>
      </c>
      <c r="X193" s="19">
        <f t="shared" si="66"/>
        <v>25</v>
      </c>
      <c r="Y193" s="7">
        <f t="shared" si="67"/>
        <v>0</v>
      </c>
      <c r="Z193" s="7">
        <f t="shared" si="68"/>
        <v>1</v>
      </c>
      <c r="AA193" s="7">
        <f t="shared" si="69"/>
        <v>1</v>
      </c>
      <c r="AB193" s="7">
        <f t="shared" si="70"/>
        <v>0</v>
      </c>
      <c r="AC193" s="19">
        <f t="shared" si="71"/>
        <v>0</v>
      </c>
      <c r="AD193" s="7"/>
      <c r="AE193" s="19">
        <f t="shared" si="72"/>
        <v>0</v>
      </c>
      <c r="AF193" s="19">
        <f t="shared" si="73"/>
        <v>20</v>
      </c>
      <c r="AG193" s="19">
        <f t="shared" si="74"/>
        <v>440</v>
      </c>
      <c r="AH193" s="7">
        <f t="shared" si="75"/>
        <v>1</v>
      </c>
      <c r="AI193" s="19">
        <f t="shared" si="76"/>
        <v>0</v>
      </c>
      <c r="AJ193" s="19">
        <f t="shared" si="77"/>
        <v>20</v>
      </c>
      <c r="AK193" s="19">
        <f t="shared" si="78"/>
        <v>0</v>
      </c>
      <c r="AL193" s="19">
        <f t="shared" si="79"/>
        <v>0</v>
      </c>
      <c r="AM193" s="19">
        <f t="shared" si="80"/>
        <v>780</v>
      </c>
      <c r="AN193" s="20">
        <f t="shared" si="81"/>
        <v>0</v>
      </c>
      <c r="AP193" s="12">
        <f t="shared" si="86"/>
        <v>433.2</v>
      </c>
      <c r="AQ193" s="12">
        <f t="shared" si="82"/>
        <v>21</v>
      </c>
      <c r="AR193" s="12">
        <f t="shared" si="83"/>
        <v>0</v>
      </c>
      <c r="AS193" s="12">
        <f t="shared" si="84"/>
        <v>14440</v>
      </c>
      <c r="AT193" s="12">
        <f>MAX(AS$4:AS193)</f>
        <v>14880</v>
      </c>
      <c r="AU193" s="8">
        <f t="shared" si="85"/>
        <v>-2.9569892473118281E-2</v>
      </c>
      <c r="AW193" s="24"/>
      <c r="AX193" s="24"/>
    </row>
    <row r="194" spans="1:50" x14ac:dyDescent="0.3">
      <c r="A194" s="1">
        <v>42740</v>
      </c>
      <c r="B194" s="1">
        <v>42744</v>
      </c>
      <c r="C194" s="1" t="s">
        <v>44</v>
      </c>
      <c r="D194" s="3">
        <v>530</v>
      </c>
      <c r="E194" s="3">
        <v>-200</v>
      </c>
      <c r="F194" s="3">
        <f t="shared" si="58"/>
        <v>330</v>
      </c>
      <c r="G194" s="20">
        <f t="shared" si="59"/>
        <v>4</v>
      </c>
      <c r="H194" s="3" t="s">
        <v>38</v>
      </c>
      <c r="I194" s="20">
        <v>1</v>
      </c>
      <c r="J194" s="20">
        <v>16</v>
      </c>
      <c r="L194" s="20">
        <f t="shared" si="60"/>
        <v>1</v>
      </c>
      <c r="M194" s="20" t="s">
        <v>20</v>
      </c>
      <c r="N194" s="20">
        <v>7</v>
      </c>
      <c r="O194" s="20">
        <v>117350</v>
      </c>
      <c r="P194" s="20">
        <f t="shared" si="61"/>
        <v>117350</v>
      </c>
      <c r="Q194" s="20">
        <f t="shared" si="62"/>
        <v>117350</v>
      </c>
      <c r="R194" s="20">
        <v>117525</v>
      </c>
      <c r="S194" s="20">
        <v>115947</v>
      </c>
      <c r="T194" s="19">
        <f t="shared" si="63"/>
        <v>18.2</v>
      </c>
      <c r="U194" s="19">
        <f t="shared" si="64"/>
        <v>139.6</v>
      </c>
      <c r="W194" s="19">
        <f t="shared" si="65"/>
        <v>-18.2</v>
      </c>
      <c r="X194" s="19">
        <f t="shared" si="66"/>
        <v>139.6</v>
      </c>
      <c r="Y194" s="7">
        <f t="shared" si="67"/>
        <v>0</v>
      </c>
      <c r="Z194" s="7">
        <f t="shared" si="68"/>
        <v>1</v>
      </c>
      <c r="AA194" s="7">
        <f t="shared" si="69"/>
        <v>1</v>
      </c>
      <c r="AB194" s="7">
        <f t="shared" si="70"/>
        <v>0</v>
      </c>
      <c r="AC194" s="19">
        <f t="shared" si="71"/>
        <v>0</v>
      </c>
      <c r="AD194" s="7"/>
      <c r="AE194" s="19">
        <f t="shared" si="72"/>
        <v>0</v>
      </c>
      <c r="AF194" s="19">
        <f t="shared" si="73"/>
        <v>20</v>
      </c>
      <c r="AG194" s="19">
        <f t="shared" si="74"/>
        <v>460</v>
      </c>
      <c r="AH194" s="7">
        <f t="shared" si="75"/>
        <v>1</v>
      </c>
      <c r="AI194" s="19">
        <f t="shared" si="76"/>
        <v>20</v>
      </c>
      <c r="AJ194" s="19">
        <f t="shared" si="77"/>
        <v>0</v>
      </c>
      <c r="AK194" s="19">
        <f t="shared" si="78"/>
        <v>0</v>
      </c>
      <c r="AL194" s="19">
        <f t="shared" si="79"/>
        <v>0</v>
      </c>
      <c r="AM194" s="19">
        <f t="shared" si="80"/>
        <v>780</v>
      </c>
      <c r="AN194" s="20">
        <f t="shared" si="81"/>
        <v>0</v>
      </c>
      <c r="AP194" s="12">
        <f t="shared" si="86"/>
        <v>433.2</v>
      </c>
      <c r="AQ194" s="12">
        <f t="shared" si="82"/>
        <v>21</v>
      </c>
      <c r="AR194" s="12">
        <f t="shared" si="83"/>
        <v>0</v>
      </c>
      <c r="AS194" s="12">
        <f t="shared" si="84"/>
        <v>14440</v>
      </c>
      <c r="AT194" s="12">
        <f>MAX(AS$4:AS194)</f>
        <v>14880</v>
      </c>
      <c r="AU194" s="8">
        <f t="shared" si="85"/>
        <v>-2.9569892473118281E-2</v>
      </c>
      <c r="AX194" s="24"/>
    </row>
    <row r="195" spans="1:50" x14ac:dyDescent="0.3">
      <c r="A195" s="1">
        <v>42744</v>
      </c>
      <c r="B195" s="1">
        <v>42744</v>
      </c>
      <c r="C195" s="1" t="s">
        <v>44</v>
      </c>
      <c r="D195" s="3">
        <v>1520</v>
      </c>
      <c r="E195" s="3">
        <v>-200</v>
      </c>
      <c r="F195" s="3">
        <f t="shared" si="58"/>
        <v>1320</v>
      </c>
      <c r="G195" s="20">
        <f t="shared" si="59"/>
        <v>0</v>
      </c>
      <c r="H195" s="3" t="s">
        <v>38</v>
      </c>
      <c r="L195" s="20">
        <f t="shared" si="60"/>
        <v>1</v>
      </c>
      <c r="M195" s="20" t="s">
        <v>21</v>
      </c>
      <c r="N195" s="20">
        <v>7</v>
      </c>
      <c r="O195" s="20">
        <v>116490</v>
      </c>
      <c r="P195" s="20">
        <f t="shared" si="61"/>
        <v>116497</v>
      </c>
      <c r="Q195" s="20">
        <f t="shared" si="62"/>
        <v>116497</v>
      </c>
      <c r="R195" s="20">
        <v>116290</v>
      </c>
      <c r="S195" s="20">
        <v>116606</v>
      </c>
      <c r="T195" s="19">
        <f t="shared" si="63"/>
        <v>21.4</v>
      </c>
      <c r="U195" s="19">
        <f t="shared" si="64"/>
        <v>10.9</v>
      </c>
      <c r="W195" s="19">
        <f t="shared" si="65"/>
        <v>-21.4</v>
      </c>
      <c r="X195" s="19">
        <f t="shared" si="66"/>
        <v>10.9</v>
      </c>
      <c r="Y195" s="7">
        <f t="shared" si="67"/>
        <v>1</v>
      </c>
      <c r="Z195" s="7">
        <f t="shared" si="68"/>
        <v>0</v>
      </c>
      <c r="AA195" s="7">
        <f t="shared" si="69"/>
        <v>1</v>
      </c>
      <c r="AB195" s="7">
        <f t="shared" si="70"/>
        <v>1</v>
      </c>
      <c r="AC195" s="19">
        <f t="shared" si="71"/>
        <v>-20</v>
      </c>
      <c r="AD195" s="7"/>
      <c r="AE195" s="19">
        <f t="shared" si="72"/>
        <v>-20</v>
      </c>
      <c r="AF195" s="19">
        <f t="shared" si="73"/>
        <v>-20</v>
      </c>
      <c r="AG195" s="19">
        <f t="shared" si="74"/>
        <v>440</v>
      </c>
      <c r="AH195" s="7">
        <f t="shared" si="75"/>
        <v>0</v>
      </c>
      <c r="AI195" s="19">
        <f t="shared" si="76"/>
        <v>0</v>
      </c>
      <c r="AJ195" s="19">
        <f t="shared" si="77"/>
        <v>0</v>
      </c>
      <c r="AK195" s="19">
        <f t="shared" si="78"/>
        <v>0</v>
      </c>
      <c r="AL195" s="19">
        <f t="shared" si="79"/>
        <v>-20</v>
      </c>
      <c r="AM195" s="19">
        <f t="shared" si="80"/>
        <v>760</v>
      </c>
      <c r="AN195" s="20">
        <f t="shared" si="81"/>
        <v>0</v>
      </c>
      <c r="AP195" s="12">
        <f t="shared" si="86"/>
        <v>433.2</v>
      </c>
      <c r="AQ195" s="12">
        <f t="shared" si="82"/>
        <v>21</v>
      </c>
      <c r="AR195" s="12">
        <f t="shared" si="83"/>
        <v>-420</v>
      </c>
      <c r="AS195" s="12">
        <f t="shared" si="84"/>
        <v>14020</v>
      </c>
      <c r="AT195" s="12">
        <f>MAX(AS$4:AS195)</f>
        <v>14880</v>
      </c>
      <c r="AU195" s="8">
        <f t="shared" si="85"/>
        <v>-5.779569892473118E-2</v>
      </c>
      <c r="AW195" s="24"/>
      <c r="AX195" s="24"/>
    </row>
    <row r="196" spans="1:50" x14ac:dyDescent="0.3">
      <c r="A196" s="1">
        <v>42744</v>
      </c>
      <c r="B196" s="1">
        <v>42744</v>
      </c>
      <c r="C196" s="1" t="s">
        <v>44</v>
      </c>
      <c r="D196" s="3">
        <v>1745</v>
      </c>
      <c r="E196" s="3">
        <v>-200</v>
      </c>
      <c r="F196" s="3">
        <f t="shared" si="58"/>
        <v>1545</v>
      </c>
      <c r="G196" s="20">
        <f t="shared" si="59"/>
        <v>0</v>
      </c>
      <c r="H196" s="3" t="s">
        <v>43</v>
      </c>
      <c r="L196" s="20">
        <f t="shared" si="60"/>
        <v>1</v>
      </c>
      <c r="M196" s="20" t="s">
        <v>21</v>
      </c>
      <c r="N196" s="20">
        <v>10</v>
      </c>
      <c r="O196" s="20">
        <v>132150</v>
      </c>
      <c r="P196" s="20">
        <f t="shared" si="61"/>
        <v>132160</v>
      </c>
      <c r="Q196" s="20">
        <f t="shared" si="62"/>
        <v>132160</v>
      </c>
      <c r="R196" s="20">
        <v>131961</v>
      </c>
      <c r="S196" s="20">
        <v>132402</v>
      </c>
      <c r="T196" s="19">
        <f t="shared" si="63"/>
        <v>20.9</v>
      </c>
      <c r="U196" s="19">
        <f t="shared" si="64"/>
        <v>24.2</v>
      </c>
      <c r="W196" s="19">
        <f t="shared" si="65"/>
        <v>-20.9</v>
      </c>
      <c r="X196" s="19">
        <f t="shared" si="66"/>
        <v>24.2</v>
      </c>
      <c r="Y196" s="7">
        <f t="shared" si="67"/>
        <v>1</v>
      </c>
      <c r="Z196" s="7">
        <f t="shared" si="68"/>
        <v>0</v>
      </c>
      <c r="AA196" s="7">
        <f t="shared" si="69"/>
        <v>1</v>
      </c>
      <c r="AB196" s="7">
        <f t="shared" si="70"/>
        <v>1</v>
      </c>
      <c r="AC196" s="19">
        <f t="shared" si="71"/>
        <v>-20</v>
      </c>
      <c r="AD196" s="7"/>
      <c r="AE196" s="19">
        <f t="shared" si="72"/>
        <v>-20</v>
      </c>
      <c r="AF196" s="19">
        <f t="shared" si="73"/>
        <v>-20</v>
      </c>
      <c r="AG196" s="19">
        <f t="shared" si="74"/>
        <v>420</v>
      </c>
      <c r="AH196" s="7">
        <f t="shared" si="75"/>
        <v>0</v>
      </c>
      <c r="AI196" s="19">
        <f t="shared" si="76"/>
        <v>0</v>
      </c>
      <c r="AJ196" s="19">
        <f t="shared" si="77"/>
        <v>0</v>
      </c>
      <c r="AK196" s="19">
        <f t="shared" si="78"/>
        <v>0</v>
      </c>
      <c r="AL196" s="19">
        <f t="shared" si="79"/>
        <v>-20</v>
      </c>
      <c r="AM196" s="19">
        <f t="shared" si="80"/>
        <v>740</v>
      </c>
      <c r="AN196" s="20">
        <f t="shared" si="81"/>
        <v>0</v>
      </c>
      <c r="AP196" s="12">
        <f t="shared" si="86"/>
        <v>433.2</v>
      </c>
      <c r="AQ196" s="12">
        <f t="shared" si="82"/>
        <v>21</v>
      </c>
      <c r="AR196" s="12">
        <f t="shared" si="83"/>
        <v>-420</v>
      </c>
      <c r="AS196" s="12">
        <f t="shared" si="84"/>
        <v>13600</v>
      </c>
      <c r="AT196" s="12">
        <f>MAX(AS$4:AS196)</f>
        <v>14880</v>
      </c>
      <c r="AU196" s="8">
        <f t="shared" si="85"/>
        <v>-8.6021505376344093E-2</v>
      </c>
      <c r="AW196" s="24"/>
      <c r="AX196" s="24"/>
    </row>
    <row r="197" spans="1:50" x14ac:dyDescent="0.3">
      <c r="A197" s="1">
        <v>42744</v>
      </c>
      <c r="B197" s="1">
        <v>42744</v>
      </c>
      <c r="C197" s="1" t="s">
        <v>44</v>
      </c>
      <c r="D197" s="3">
        <v>1840</v>
      </c>
      <c r="E197" s="3">
        <v>-200</v>
      </c>
      <c r="F197" s="3">
        <f t="shared" ref="F197:F260" si="87">D197+E197</f>
        <v>1640</v>
      </c>
      <c r="G197" s="20">
        <f t="shared" ref="G197:G260" si="88">B197-A197</f>
        <v>0</v>
      </c>
      <c r="H197" s="3" t="s">
        <v>38</v>
      </c>
      <c r="I197" s="20">
        <v>1</v>
      </c>
      <c r="J197" s="20">
        <v>40</v>
      </c>
      <c r="L197" s="20">
        <f t="shared" ref="L197:L260" si="89">IF(AND(F197&gt;=L$3,F197&lt;=L$4),0,1)</f>
        <v>1</v>
      </c>
      <c r="M197" s="20" t="s">
        <v>21</v>
      </c>
      <c r="N197" s="20">
        <v>7</v>
      </c>
      <c r="O197" s="20">
        <v>116090</v>
      </c>
      <c r="P197" s="20">
        <f t="shared" ref="P197:P260" si="90">IF(M197="short",O197,O197+N197)</f>
        <v>116097</v>
      </c>
      <c r="Q197" s="20">
        <f t="shared" ref="Q197:Q260" si="91">IF(M197="short",P197+Q$3,P197-Q$3)</f>
        <v>116097</v>
      </c>
      <c r="R197" s="20">
        <v>115947</v>
      </c>
      <c r="S197" s="20">
        <v>116284</v>
      </c>
      <c r="T197" s="19">
        <f t="shared" ref="T197:T260" si="92">IF(M197="short",((R197-P197)+N197)/10,((P197-R197)+N197)/10)</f>
        <v>15.7</v>
      </c>
      <c r="U197" s="19">
        <f t="shared" ref="U197:U260" si="93">IF(M197="long",((S197-O197)-N197)/10,((O197-S197)-N197)/10)</f>
        <v>18.7</v>
      </c>
      <c r="W197" s="19">
        <f t="shared" ref="W197:W260" si="94">-T197+(Q$3/10)</f>
        <v>-15.7</v>
      </c>
      <c r="X197" s="19">
        <f t="shared" ref="X197:X260" si="95">U197+(Q$3/10)</f>
        <v>18.7</v>
      </c>
      <c r="Y197" s="7">
        <f t="shared" ref="Y197:Y260" si="96">IF(AND(M197="long",R197&lt;Q197),1, )</f>
        <v>1</v>
      </c>
      <c r="Z197" s="7">
        <f t="shared" ref="Z197:Z260" si="97">IF(AND(M197="short",R197&gt;Q197),1, )</f>
        <v>0</v>
      </c>
      <c r="AA197" s="7">
        <f t="shared" ref="AA197:AA260" si="98">Y197+Z197</f>
        <v>1</v>
      </c>
      <c r="AB197" s="7">
        <f t="shared" ref="AB197:AB260" si="99">IF(OR(I197=1,K197=1),0,L197*AA197)</f>
        <v>0</v>
      </c>
      <c r="AC197" s="19">
        <f t="shared" ref="AC197:AC260" si="100">IF(W197&lt;=-AC$3,-AC$3,0)</f>
        <v>0</v>
      </c>
      <c r="AD197" s="7"/>
      <c r="AE197" s="19">
        <f t="shared" ref="AE197:AE260" si="101">IF(AND(AC197=0,U197&gt;=AE$3-(N197/10)),0,-AC$3*AA197)</f>
        <v>-20</v>
      </c>
      <c r="AF197" s="19">
        <f t="shared" ref="AF197:AF260" si="102">IF(AND(AC197=0,X197&gt;AF$3),AF$3*AA197,AE197*AA197)</f>
        <v>-20</v>
      </c>
      <c r="AG197" s="19">
        <f t="shared" ref="AG197:AG260" si="103">AG196+AF197</f>
        <v>400</v>
      </c>
      <c r="AH197" s="7">
        <f t="shared" ref="AH197:AH260" si="104">IF(AF197&gt;0,1, )</f>
        <v>0</v>
      </c>
      <c r="AI197" s="19">
        <f t="shared" ref="AI197:AI260" si="105">IF(I197=1,AF197,)</f>
        <v>-20</v>
      </c>
      <c r="AJ197" s="19">
        <f t="shared" ref="AJ197:AJ260" si="106">IF(K197=1,AF197, )</f>
        <v>0</v>
      </c>
      <c r="AK197" s="19">
        <f t="shared" ref="AK197:AK260" si="107">IF(L197=1, ,AF197)</f>
        <v>0</v>
      </c>
      <c r="AL197" s="19">
        <f t="shared" ref="AL197:AL260" si="108">AB197*AF197</f>
        <v>0</v>
      </c>
      <c r="AM197" s="19">
        <f t="shared" ref="AM197:AM260" si="109">AM196+AL197</f>
        <v>740</v>
      </c>
      <c r="AN197" s="20">
        <f t="shared" ref="AN197:AN260" si="110">IF(AL197&gt;0,1, )</f>
        <v>0</v>
      </c>
      <c r="AP197" s="12">
        <f t="shared" si="86"/>
        <v>433.2</v>
      </c>
      <c r="AQ197" s="12">
        <f t="shared" ref="AQ197:AQ260" si="111">INT(AP197/AQ$3)</f>
        <v>21</v>
      </c>
      <c r="AR197" s="12">
        <f t="shared" ref="AR197:AR260" si="112">AL197*AQ197</f>
        <v>0</v>
      </c>
      <c r="AS197" s="12">
        <f t="shared" ref="AS197:AS260" si="113">AS196+AR197</f>
        <v>13600</v>
      </c>
      <c r="AT197" s="12">
        <f>MAX(AS$4:AS197)</f>
        <v>14880</v>
      </c>
      <c r="AU197" s="8">
        <f t="shared" ref="AU197:AU260" si="114">(AS197-AT197)/AT197</f>
        <v>-8.6021505376344093E-2</v>
      </c>
      <c r="AX197" s="24"/>
    </row>
    <row r="198" spans="1:50" x14ac:dyDescent="0.3">
      <c r="A198" s="1">
        <v>42745</v>
      </c>
      <c r="B198" s="1">
        <v>42745</v>
      </c>
      <c r="C198" s="1" t="s">
        <v>45</v>
      </c>
      <c r="D198" s="3">
        <v>1200</v>
      </c>
      <c r="E198" s="3">
        <v>0</v>
      </c>
      <c r="F198" s="3">
        <f t="shared" si="87"/>
        <v>1200</v>
      </c>
      <c r="G198" s="20">
        <f t="shared" si="88"/>
        <v>0</v>
      </c>
      <c r="H198" s="3" t="s">
        <v>17</v>
      </c>
      <c r="L198" s="20">
        <f t="shared" si="89"/>
        <v>1</v>
      </c>
      <c r="M198" s="20" t="s">
        <v>21</v>
      </c>
      <c r="N198" s="20">
        <v>7</v>
      </c>
      <c r="O198" s="20">
        <v>105680</v>
      </c>
      <c r="P198" s="20">
        <f t="shared" si="90"/>
        <v>105687</v>
      </c>
      <c r="Q198" s="20">
        <f t="shared" si="91"/>
        <v>105687</v>
      </c>
      <c r="R198" s="20">
        <v>105580</v>
      </c>
      <c r="S198" s="20">
        <v>106045</v>
      </c>
      <c r="T198" s="19">
        <f t="shared" si="92"/>
        <v>11.4</v>
      </c>
      <c r="U198" s="19">
        <f t="shared" si="93"/>
        <v>35.799999999999997</v>
      </c>
      <c r="W198" s="19">
        <f t="shared" si="94"/>
        <v>-11.4</v>
      </c>
      <c r="X198" s="19">
        <f t="shared" si="95"/>
        <v>35.799999999999997</v>
      </c>
      <c r="Y198" s="7">
        <f t="shared" si="96"/>
        <v>1</v>
      </c>
      <c r="Z198" s="7">
        <f t="shared" si="97"/>
        <v>0</v>
      </c>
      <c r="AA198" s="7">
        <f t="shared" si="98"/>
        <v>1</v>
      </c>
      <c r="AB198" s="7">
        <f t="shared" si="99"/>
        <v>1</v>
      </c>
      <c r="AC198" s="19">
        <f t="shared" si="100"/>
        <v>0</v>
      </c>
      <c r="AD198" s="7"/>
      <c r="AE198" s="19">
        <f t="shared" si="101"/>
        <v>0</v>
      </c>
      <c r="AF198" s="19">
        <f t="shared" si="102"/>
        <v>20</v>
      </c>
      <c r="AG198" s="19">
        <f t="shared" si="103"/>
        <v>420</v>
      </c>
      <c r="AH198" s="7">
        <f t="shared" si="104"/>
        <v>1</v>
      </c>
      <c r="AI198" s="19">
        <f t="shared" si="105"/>
        <v>0</v>
      </c>
      <c r="AJ198" s="19">
        <f t="shared" si="106"/>
        <v>0</v>
      </c>
      <c r="AK198" s="19">
        <f t="shared" si="107"/>
        <v>0</v>
      </c>
      <c r="AL198" s="19">
        <f t="shared" si="108"/>
        <v>20</v>
      </c>
      <c r="AM198" s="19">
        <f t="shared" si="109"/>
        <v>760</v>
      </c>
      <c r="AN198" s="20">
        <f t="shared" si="110"/>
        <v>1</v>
      </c>
      <c r="AP198" s="12">
        <f t="shared" ref="AP198:AP261" si="115">IF(B198=B197,AP197,AS197*AP$3)</f>
        <v>408</v>
      </c>
      <c r="AQ198" s="12">
        <f t="shared" si="111"/>
        <v>20</v>
      </c>
      <c r="AR198" s="12">
        <f t="shared" si="112"/>
        <v>400</v>
      </c>
      <c r="AS198" s="12">
        <f t="shared" si="113"/>
        <v>14000</v>
      </c>
      <c r="AT198" s="12">
        <f>MAX(AS$4:AS198)</f>
        <v>14880</v>
      </c>
      <c r="AU198" s="8">
        <f t="shared" si="114"/>
        <v>-5.9139784946236562E-2</v>
      </c>
      <c r="AW198" s="24"/>
      <c r="AX198" s="24"/>
    </row>
    <row r="199" spans="1:50" x14ac:dyDescent="0.3">
      <c r="A199" s="1">
        <v>42745</v>
      </c>
      <c r="B199" s="1">
        <v>42746</v>
      </c>
      <c r="C199" s="1" t="s">
        <v>44</v>
      </c>
      <c r="D199" s="3">
        <v>435</v>
      </c>
      <c r="E199" s="3">
        <v>-200</v>
      </c>
      <c r="F199" s="3">
        <f t="shared" si="87"/>
        <v>235</v>
      </c>
      <c r="G199" s="20">
        <f t="shared" si="88"/>
        <v>1</v>
      </c>
      <c r="H199" s="3" t="s">
        <v>43</v>
      </c>
      <c r="L199" s="20">
        <f t="shared" si="89"/>
        <v>1</v>
      </c>
      <c r="M199" s="20" t="s">
        <v>20</v>
      </c>
      <c r="N199" s="20">
        <v>10</v>
      </c>
      <c r="O199" s="20">
        <v>132510</v>
      </c>
      <c r="P199" s="20">
        <f t="shared" si="90"/>
        <v>132510</v>
      </c>
      <c r="Q199" s="20">
        <f t="shared" si="91"/>
        <v>132510</v>
      </c>
      <c r="R199" s="20">
        <v>132563</v>
      </c>
      <c r="S199" s="20">
        <v>131911</v>
      </c>
      <c r="T199" s="19">
        <f t="shared" si="92"/>
        <v>6.3</v>
      </c>
      <c r="U199" s="19">
        <f t="shared" si="93"/>
        <v>58.9</v>
      </c>
      <c r="W199" s="19">
        <f t="shared" si="94"/>
        <v>-6.3</v>
      </c>
      <c r="X199" s="19">
        <f t="shared" si="95"/>
        <v>58.9</v>
      </c>
      <c r="Y199" s="7">
        <f t="shared" si="96"/>
        <v>0</v>
      </c>
      <c r="Z199" s="7">
        <f t="shared" si="97"/>
        <v>1</v>
      </c>
      <c r="AA199" s="7">
        <f t="shared" si="98"/>
        <v>1</v>
      </c>
      <c r="AB199" s="7">
        <f t="shared" si="99"/>
        <v>1</v>
      </c>
      <c r="AC199" s="19">
        <f t="shared" si="100"/>
        <v>0</v>
      </c>
      <c r="AD199" s="7"/>
      <c r="AE199" s="19">
        <f t="shared" si="101"/>
        <v>0</v>
      </c>
      <c r="AF199" s="19">
        <f t="shared" si="102"/>
        <v>20</v>
      </c>
      <c r="AG199" s="19">
        <f t="shared" si="103"/>
        <v>440</v>
      </c>
      <c r="AH199" s="7">
        <f t="shared" si="104"/>
        <v>1</v>
      </c>
      <c r="AI199" s="19">
        <f t="shared" si="105"/>
        <v>0</v>
      </c>
      <c r="AJ199" s="19">
        <f t="shared" si="106"/>
        <v>0</v>
      </c>
      <c r="AK199" s="19">
        <f t="shared" si="107"/>
        <v>0</v>
      </c>
      <c r="AL199" s="19">
        <f t="shared" si="108"/>
        <v>20</v>
      </c>
      <c r="AM199" s="19">
        <f t="shared" si="109"/>
        <v>780</v>
      </c>
      <c r="AN199" s="20">
        <f t="shared" si="110"/>
        <v>1</v>
      </c>
      <c r="AP199" s="12">
        <f t="shared" si="115"/>
        <v>420</v>
      </c>
      <c r="AQ199" s="12">
        <f t="shared" si="111"/>
        <v>21</v>
      </c>
      <c r="AR199" s="12">
        <f t="shared" si="112"/>
        <v>420</v>
      </c>
      <c r="AS199" s="12">
        <f t="shared" si="113"/>
        <v>14420</v>
      </c>
      <c r="AT199" s="12">
        <f>MAX(AS$4:AS199)</f>
        <v>14880</v>
      </c>
      <c r="AU199" s="8">
        <f t="shared" si="114"/>
        <v>-3.0913978494623656E-2</v>
      </c>
      <c r="AX199" s="24"/>
    </row>
    <row r="200" spans="1:50" x14ac:dyDescent="0.3">
      <c r="A200" s="1">
        <v>42745</v>
      </c>
      <c r="B200" s="1">
        <v>42746</v>
      </c>
      <c r="C200" s="1" t="s">
        <v>45</v>
      </c>
      <c r="D200" s="3">
        <v>310</v>
      </c>
      <c r="E200" s="3">
        <v>0</v>
      </c>
      <c r="F200" s="3">
        <f t="shared" si="87"/>
        <v>310</v>
      </c>
      <c r="G200" s="20">
        <f t="shared" si="88"/>
        <v>1</v>
      </c>
      <c r="H200" s="3" t="s">
        <v>17</v>
      </c>
      <c r="I200" s="20">
        <v>1</v>
      </c>
      <c r="J200" s="20">
        <v>31</v>
      </c>
      <c r="L200" s="20">
        <f t="shared" si="89"/>
        <v>1</v>
      </c>
      <c r="M200" s="20" t="s">
        <v>21</v>
      </c>
      <c r="N200" s="20">
        <v>7</v>
      </c>
      <c r="O200" s="20">
        <v>105370</v>
      </c>
      <c r="P200" s="20">
        <f t="shared" si="90"/>
        <v>105377</v>
      </c>
      <c r="Q200" s="20">
        <f t="shared" si="91"/>
        <v>105377</v>
      </c>
      <c r="R200" s="20">
        <v>105357</v>
      </c>
      <c r="S200" s="20">
        <v>105662</v>
      </c>
      <c r="T200" s="19">
        <f t="shared" si="92"/>
        <v>2.7</v>
      </c>
      <c r="U200" s="19">
        <f t="shared" si="93"/>
        <v>28.5</v>
      </c>
      <c r="W200" s="19">
        <f t="shared" si="94"/>
        <v>-2.7</v>
      </c>
      <c r="X200" s="19">
        <f t="shared" si="95"/>
        <v>28.5</v>
      </c>
      <c r="Y200" s="7">
        <f t="shared" si="96"/>
        <v>1</v>
      </c>
      <c r="Z200" s="7">
        <f t="shared" si="97"/>
        <v>0</v>
      </c>
      <c r="AA200" s="7">
        <f t="shared" si="98"/>
        <v>1</v>
      </c>
      <c r="AB200" s="7">
        <f t="shared" si="99"/>
        <v>0</v>
      </c>
      <c r="AC200" s="19">
        <f t="shared" si="100"/>
        <v>0</v>
      </c>
      <c r="AD200" s="7"/>
      <c r="AE200" s="19">
        <f t="shared" si="101"/>
        <v>0</v>
      </c>
      <c r="AF200" s="19">
        <f t="shared" si="102"/>
        <v>20</v>
      </c>
      <c r="AG200" s="19">
        <f t="shared" si="103"/>
        <v>460</v>
      </c>
      <c r="AH200" s="7">
        <f t="shared" si="104"/>
        <v>1</v>
      </c>
      <c r="AI200" s="19">
        <f t="shared" si="105"/>
        <v>20</v>
      </c>
      <c r="AJ200" s="19">
        <f t="shared" si="106"/>
        <v>0</v>
      </c>
      <c r="AK200" s="19">
        <f t="shared" si="107"/>
        <v>0</v>
      </c>
      <c r="AL200" s="19">
        <f t="shared" si="108"/>
        <v>0</v>
      </c>
      <c r="AM200" s="19">
        <f t="shared" si="109"/>
        <v>780</v>
      </c>
      <c r="AN200" s="20">
        <f t="shared" si="110"/>
        <v>0</v>
      </c>
      <c r="AP200" s="12">
        <f t="shared" si="115"/>
        <v>420</v>
      </c>
      <c r="AQ200" s="12">
        <f t="shared" si="111"/>
        <v>21</v>
      </c>
      <c r="AR200" s="12">
        <f t="shared" si="112"/>
        <v>0</v>
      </c>
      <c r="AS200" s="12">
        <f t="shared" si="113"/>
        <v>14420</v>
      </c>
      <c r="AT200" s="12">
        <f>MAX(AS$4:AS200)</f>
        <v>14880</v>
      </c>
      <c r="AU200" s="8">
        <f t="shared" si="114"/>
        <v>-3.0913978494623656E-2</v>
      </c>
      <c r="AX200" s="24"/>
    </row>
    <row r="201" spans="1:50" x14ac:dyDescent="0.3">
      <c r="A201" s="1">
        <v>42746</v>
      </c>
      <c r="B201" s="1">
        <v>42746</v>
      </c>
      <c r="C201" s="1" t="s">
        <v>44</v>
      </c>
      <c r="D201" s="3">
        <v>1240</v>
      </c>
      <c r="E201" s="3">
        <v>-200</v>
      </c>
      <c r="F201" s="3">
        <f t="shared" si="87"/>
        <v>1040</v>
      </c>
      <c r="G201" s="20">
        <f t="shared" si="88"/>
        <v>0</v>
      </c>
      <c r="H201" s="3" t="s">
        <v>38</v>
      </c>
      <c r="L201" s="20">
        <f t="shared" si="89"/>
        <v>1</v>
      </c>
      <c r="M201" s="20" t="s">
        <v>20</v>
      </c>
      <c r="N201" s="20">
        <v>7</v>
      </c>
      <c r="O201" s="20">
        <v>116460</v>
      </c>
      <c r="P201" s="20">
        <f t="shared" si="90"/>
        <v>116460</v>
      </c>
      <c r="Q201" s="20">
        <f t="shared" si="91"/>
        <v>116460</v>
      </c>
      <c r="R201" s="20">
        <v>116455</v>
      </c>
      <c r="S201" s="20">
        <v>116053</v>
      </c>
      <c r="T201" s="19">
        <f t="shared" si="92"/>
        <v>0.2</v>
      </c>
      <c r="U201" s="19">
        <f t="shared" si="93"/>
        <v>40</v>
      </c>
      <c r="W201" s="19">
        <f t="shared" si="94"/>
        <v>-0.2</v>
      </c>
      <c r="X201" s="19">
        <f t="shared" si="95"/>
        <v>40</v>
      </c>
      <c r="Y201" s="7">
        <f t="shared" si="96"/>
        <v>0</v>
      </c>
      <c r="Z201" s="7">
        <f t="shared" si="97"/>
        <v>0</v>
      </c>
      <c r="AA201" s="7">
        <f t="shared" si="98"/>
        <v>0</v>
      </c>
      <c r="AB201" s="7">
        <f t="shared" si="99"/>
        <v>0</v>
      </c>
      <c r="AC201" s="19">
        <f t="shared" si="100"/>
        <v>0</v>
      </c>
      <c r="AD201" s="7"/>
      <c r="AE201" s="19">
        <f t="shared" si="101"/>
        <v>0</v>
      </c>
      <c r="AF201" s="19">
        <f t="shared" si="102"/>
        <v>0</v>
      </c>
      <c r="AG201" s="19">
        <f t="shared" si="103"/>
        <v>460</v>
      </c>
      <c r="AH201" s="7">
        <f t="shared" si="104"/>
        <v>0</v>
      </c>
      <c r="AI201" s="19">
        <f t="shared" si="105"/>
        <v>0</v>
      </c>
      <c r="AJ201" s="19">
        <f t="shared" si="106"/>
        <v>0</v>
      </c>
      <c r="AK201" s="19">
        <f t="shared" si="107"/>
        <v>0</v>
      </c>
      <c r="AL201" s="19">
        <f t="shared" si="108"/>
        <v>0</v>
      </c>
      <c r="AM201" s="19">
        <f t="shared" si="109"/>
        <v>780</v>
      </c>
      <c r="AN201" s="20">
        <f t="shared" si="110"/>
        <v>0</v>
      </c>
      <c r="AP201" s="12">
        <f t="shared" si="115"/>
        <v>420</v>
      </c>
      <c r="AQ201" s="12">
        <f t="shared" si="111"/>
        <v>21</v>
      </c>
      <c r="AR201" s="12">
        <f t="shared" si="112"/>
        <v>0</v>
      </c>
      <c r="AS201" s="12">
        <f t="shared" si="113"/>
        <v>14420</v>
      </c>
      <c r="AT201" s="12">
        <f>MAX(AS$4:AS201)</f>
        <v>14880</v>
      </c>
      <c r="AU201" s="8">
        <f t="shared" si="114"/>
        <v>-3.0913978494623656E-2</v>
      </c>
      <c r="AW201" s="24"/>
      <c r="AX201" s="24"/>
    </row>
    <row r="202" spans="1:50" x14ac:dyDescent="0.3">
      <c r="A202" s="1">
        <v>42746</v>
      </c>
      <c r="B202" s="1">
        <v>42746</v>
      </c>
      <c r="C202" s="1" t="s">
        <v>44</v>
      </c>
      <c r="D202" s="3">
        <v>1700</v>
      </c>
      <c r="E202" s="3">
        <v>-200</v>
      </c>
      <c r="F202" s="3">
        <f t="shared" si="87"/>
        <v>1500</v>
      </c>
      <c r="G202" s="20">
        <f t="shared" si="88"/>
        <v>0</v>
      </c>
      <c r="H202" s="3" t="s">
        <v>37</v>
      </c>
      <c r="I202" s="20">
        <v>1</v>
      </c>
      <c r="J202" s="20">
        <v>19</v>
      </c>
      <c r="L202" s="20">
        <f t="shared" si="89"/>
        <v>1</v>
      </c>
      <c r="M202" s="20" t="s">
        <v>21</v>
      </c>
      <c r="N202" s="20">
        <v>8</v>
      </c>
      <c r="O202" s="20">
        <v>73670</v>
      </c>
      <c r="P202" s="20">
        <f t="shared" si="90"/>
        <v>73678</v>
      </c>
      <c r="Q202" s="20">
        <f t="shared" si="91"/>
        <v>73678</v>
      </c>
      <c r="R202" s="20">
        <v>73513</v>
      </c>
      <c r="S202" s="20">
        <v>74710</v>
      </c>
      <c r="T202" s="19">
        <f t="shared" si="92"/>
        <v>17.3</v>
      </c>
      <c r="U202" s="19">
        <f t="shared" si="93"/>
        <v>103.2</v>
      </c>
      <c r="W202" s="19">
        <f t="shared" si="94"/>
        <v>-17.3</v>
      </c>
      <c r="X202" s="19">
        <f t="shared" si="95"/>
        <v>103.2</v>
      </c>
      <c r="Y202" s="7">
        <f t="shared" si="96"/>
        <v>1</v>
      </c>
      <c r="Z202" s="7">
        <f t="shared" si="97"/>
        <v>0</v>
      </c>
      <c r="AA202" s="7">
        <f t="shared" si="98"/>
        <v>1</v>
      </c>
      <c r="AB202" s="7">
        <f t="shared" si="99"/>
        <v>0</v>
      </c>
      <c r="AC202" s="19">
        <f t="shared" si="100"/>
        <v>0</v>
      </c>
      <c r="AD202" s="7"/>
      <c r="AE202" s="19">
        <f t="shared" si="101"/>
        <v>0</v>
      </c>
      <c r="AF202" s="19">
        <f t="shared" si="102"/>
        <v>20</v>
      </c>
      <c r="AG202" s="19">
        <f t="shared" si="103"/>
        <v>480</v>
      </c>
      <c r="AH202" s="7">
        <f t="shared" si="104"/>
        <v>1</v>
      </c>
      <c r="AI202" s="19">
        <f t="shared" si="105"/>
        <v>20</v>
      </c>
      <c r="AJ202" s="19">
        <f t="shared" si="106"/>
        <v>0</v>
      </c>
      <c r="AK202" s="19">
        <f t="shared" si="107"/>
        <v>0</v>
      </c>
      <c r="AL202" s="19">
        <f t="shared" si="108"/>
        <v>0</v>
      </c>
      <c r="AM202" s="19">
        <f t="shared" si="109"/>
        <v>780</v>
      </c>
      <c r="AN202" s="20">
        <f t="shared" si="110"/>
        <v>0</v>
      </c>
      <c r="AP202" s="12">
        <f t="shared" si="115"/>
        <v>420</v>
      </c>
      <c r="AQ202" s="12">
        <f t="shared" si="111"/>
        <v>21</v>
      </c>
      <c r="AR202" s="12">
        <f t="shared" si="112"/>
        <v>0</v>
      </c>
      <c r="AS202" s="12">
        <f t="shared" si="113"/>
        <v>14420</v>
      </c>
      <c r="AT202" s="12">
        <f>MAX(AS$4:AS202)</f>
        <v>14880</v>
      </c>
      <c r="AU202" s="8">
        <f t="shared" si="114"/>
        <v>-3.0913978494623656E-2</v>
      </c>
      <c r="AW202" s="24"/>
      <c r="AX202" s="24"/>
    </row>
    <row r="203" spans="1:50" x14ac:dyDescent="0.3">
      <c r="A203" s="1">
        <v>42745</v>
      </c>
      <c r="B203" s="1">
        <v>42746</v>
      </c>
      <c r="C203" s="1" t="s">
        <v>45</v>
      </c>
      <c r="D203" s="3">
        <v>1515</v>
      </c>
      <c r="E203" s="3">
        <v>0</v>
      </c>
      <c r="F203" s="3">
        <f t="shared" si="87"/>
        <v>1515</v>
      </c>
      <c r="G203" s="20">
        <f t="shared" si="88"/>
        <v>1</v>
      </c>
      <c r="H203" s="3" t="s">
        <v>17</v>
      </c>
      <c r="L203" s="20">
        <f t="shared" si="89"/>
        <v>1</v>
      </c>
      <c r="M203" s="20" t="s">
        <v>21</v>
      </c>
      <c r="N203" s="20">
        <v>7</v>
      </c>
      <c r="O203" s="20">
        <v>104670</v>
      </c>
      <c r="P203" s="20">
        <f t="shared" si="90"/>
        <v>104677</v>
      </c>
      <c r="Q203" s="20">
        <f t="shared" si="91"/>
        <v>104677</v>
      </c>
      <c r="R203" s="20">
        <v>104534</v>
      </c>
      <c r="S203" s="20">
        <v>106841</v>
      </c>
      <c r="T203" s="19">
        <f t="shared" si="92"/>
        <v>15</v>
      </c>
      <c r="U203" s="19">
        <f t="shared" si="93"/>
        <v>216.4</v>
      </c>
      <c r="W203" s="19">
        <f t="shared" si="94"/>
        <v>-15</v>
      </c>
      <c r="X203" s="19">
        <f t="shared" si="95"/>
        <v>216.4</v>
      </c>
      <c r="Y203" s="7">
        <f t="shared" si="96"/>
        <v>1</v>
      </c>
      <c r="Z203" s="7">
        <f t="shared" si="97"/>
        <v>0</v>
      </c>
      <c r="AA203" s="7">
        <f t="shared" si="98"/>
        <v>1</v>
      </c>
      <c r="AB203" s="7">
        <f t="shared" si="99"/>
        <v>1</v>
      </c>
      <c r="AC203" s="19">
        <f t="shared" si="100"/>
        <v>0</v>
      </c>
      <c r="AD203" s="7"/>
      <c r="AE203" s="19">
        <f t="shared" si="101"/>
        <v>0</v>
      </c>
      <c r="AF203" s="19">
        <f t="shared" si="102"/>
        <v>20</v>
      </c>
      <c r="AG203" s="19">
        <f t="shared" si="103"/>
        <v>500</v>
      </c>
      <c r="AH203" s="7">
        <f t="shared" si="104"/>
        <v>1</v>
      </c>
      <c r="AI203" s="19">
        <f t="shared" si="105"/>
        <v>0</v>
      </c>
      <c r="AJ203" s="19">
        <f t="shared" si="106"/>
        <v>0</v>
      </c>
      <c r="AK203" s="19">
        <f t="shared" si="107"/>
        <v>0</v>
      </c>
      <c r="AL203" s="19">
        <f t="shared" si="108"/>
        <v>20</v>
      </c>
      <c r="AM203" s="19">
        <f t="shared" si="109"/>
        <v>800</v>
      </c>
      <c r="AN203" s="20">
        <f t="shared" si="110"/>
        <v>1</v>
      </c>
      <c r="AP203" s="12">
        <f t="shared" si="115"/>
        <v>420</v>
      </c>
      <c r="AQ203" s="12">
        <f t="shared" si="111"/>
        <v>21</v>
      </c>
      <c r="AR203" s="12">
        <f t="shared" si="112"/>
        <v>420</v>
      </c>
      <c r="AS203" s="12">
        <f t="shared" si="113"/>
        <v>14840</v>
      </c>
      <c r="AT203" s="12">
        <f>MAX(AS$4:AS203)</f>
        <v>14880</v>
      </c>
      <c r="AU203" s="8">
        <f t="shared" si="114"/>
        <v>-2.6881720430107529E-3</v>
      </c>
      <c r="AW203" s="24"/>
      <c r="AX203" s="24"/>
    </row>
    <row r="204" spans="1:50" x14ac:dyDescent="0.3">
      <c r="A204" s="1">
        <v>42746</v>
      </c>
      <c r="B204" s="1">
        <v>42746</v>
      </c>
      <c r="C204" s="1" t="s">
        <v>44</v>
      </c>
      <c r="D204" s="3">
        <v>1730</v>
      </c>
      <c r="E204" s="3">
        <v>-200</v>
      </c>
      <c r="F204" s="3">
        <f t="shared" si="87"/>
        <v>1530</v>
      </c>
      <c r="G204" s="20">
        <f t="shared" si="88"/>
        <v>0</v>
      </c>
      <c r="H204" s="3" t="s">
        <v>43</v>
      </c>
      <c r="K204" s="20">
        <v>1</v>
      </c>
      <c r="L204" s="20">
        <f t="shared" si="89"/>
        <v>1</v>
      </c>
      <c r="M204" s="20" t="s">
        <v>20</v>
      </c>
      <c r="N204" s="20">
        <v>10</v>
      </c>
      <c r="O204" s="20">
        <v>132940</v>
      </c>
      <c r="P204" s="20">
        <f t="shared" si="90"/>
        <v>132940</v>
      </c>
      <c r="Q204" s="20">
        <f t="shared" si="91"/>
        <v>132940</v>
      </c>
      <c r="R204" s="20">
        <v>132933</v>
      </c>
      <c r="S204" s="20">
        <v>131185</v>
      </c>
      <c r="T204" s="19">
        <f t="shared" si="92"/>
        <v>0.3</v>
      </c>
      <c r="U204" s="19">
        <f t="shared" si="93"/>
        <v>174.5</v>
      </c>
      <c r="W204" s="19">
        <f t="shared" si="94"/>
        <v>-0.3</v>
      </c>
      <c r="X204" s="19">
        <f t="shared" si="95"/>
        <v>174.5</v>
      </c>
      <c r="Y204" s="7">
        <f t="shared" si="96"/>
        <v>0</v>
      </c>
      <c r="Z204" s="7">
        <f t="shared" si="97"/>
        <v>0</v>
      </c>
      <c r="AA204" s="7">
        <f t="shared" si="98"/>
        <v>0</v>
      </c>
      <c r="AB204" s="7">
        <f t="shared" si="99"/>
        <v>0</v>
      </c>
      <c r="AC204" s="19">
        <f t="shared" si="100"/>
        <v>0</v>
      </c>
      <c r="AD204" s="7"/>
      <c r="AE204" s="19">
        <f t="shared" si="101"/>
        <v>0</v>
      </c>
      <c r="AF204" s="19">
        <f t="shared" si="102"/>
        <v>0</v>
      </c>
      <c r="AG204" s="19">
        <f t="shared" si="103"/>
        <v>500</v>
      </c>
      <c r="AH204" s="7">
        <f t="shared" si="104"/>
        <v>0</v>
      </c>
      <c r="AI204" s="19">
        <f t="shared" si="105"/>
        <v>0</v>
      </c>
      <c r="AJ204" s="19">
        <f t="shared" si="106"/>
        <v>0</v>
      </c>
      <c r="AK204" s="19">
        <f t="shared" si="107"/>
        <v>0</v>
      </c>
      <c r="AL204" s="19">
        <f t="shared" si="108"/>
        <v>0</v>
      </c>
      <c r="AM204" s="19">
        <f t="shared" si="109"/>
        <v>800</v>
      </c>
      <c r="AN204" s="20">
        <f t="shared" si="110"/>
        <v>0</v>
      </c>
      <c r="AP204" s="12">
        <f t="shared" si="115"/>
        <v>420</v>
      </c>
      <c r="AQ204" s="12">
        <f t="shared" si="111"/>
        <v>21</v>
      </c>
      <c r="AR204" s="12">
        <f t="shared" si="112"/>
        <v>0</v>
      </c>
      <c r="AS204" s="12">
        <f t="shared" si="113"/>
        <v>14840</v>
      </c>
      <c r="AT204" s="12">
        <f>MAX(AS$4:AS204)</f>
        <v>14880</v>
      </c>
      <c r="AU204" s="8">
        <f t="shared" si="114"/>
        <v>-2.6881720430107529E-3</v>
      </c>
      <c r="AW204" s="24"/>
      <c r="AX204" s="24"/>
    </row>
    <row r="205" spans="1:50" x14ac:dyDescent="0.3">
      <c r="A205" s="1">
        <v>42747</v>
      </c>
      <c r="B205" s="1">
        <v>42748</v>
      </c>
      <c r="C205" s="1" t="s">
        <v>44</v>
      </c>
      <c r="D205" s="3">
        <v>255</v>
      </c>
      <c r="E205" s="3">
        <v>-200</v>
      </c>
      <c r="F205" s="3">
        <f t="shared" si="87"/>
        <v>55</v>
      </c>
      <c r="G205" s="20">
        <f t="shared" si="88"/>
        <v>1</v>
      </c>
      <c r="H205" s="3" t="s">
        <v>38</v>
      </c>
      <c r="K205" s="20">
        <v>1</v>
      </c>
      <c r="L205" s="20">
        <f t="shared" si="89"/>
        <v>1</v>
      </c>
      <c r="M205" s="20" t="s">
        <v>20</v>
      </c>
      <c r="N205" s="20">
        <v>7</v>
      </c>
      <c r="O205" s="20">
        <v>115060</v>
      </c>
      <c r="P205" s="20">
        <f t="shared" si="90"/>
        <v>115060</v>
      </c>
      <c r="Q205" s="20">
        <f t="shared" si="91"/>
        <v>115060</v>
      </c>
      <c r="R205" s="20">
        <v>115108</v>
      </c>
      <c r="S205" s="20">
        <v>114808</v>
      </c>
      <c r="T205" s="19">
        <f t="shared" si="92"/>
        <v>5.5</v>
      </c>
      <c r="U205" s="19">
        <f t="shared" si="93"/>
        <v>24.5</v>
      </c>
      <c r="W205" s="19">
        <f t="shared" si="94"/>
        <v>-5.5</v>
      </c>
      <c r="X205" s="19">
        <f t="shared" si="95"/>
        <v>24.5</v>
      </c>
      <c r="Y205" s="7">
        <f t="shared" si="96"/>
        <v>0</v>
      </c>
      <c r="Z205" s="7">
        <f t="shared" si="97"/>
        <v>1</v>
      </c>
      <c r="AA205" s="7">
        <f t="shared" si="98"/>
        <v>1</v>
      </c>
      <c r="AB205" s="7">
        <f t="shared" si="99"/>
        <v>0</v>
      </c>
      <c r="AC205" s="19">
        <f t="shared" si="100"/>
        <v>0</v>
      </c>
      <c r="AD205" s="7"/>
      <c r="AE205" s="19">
        <f t="shared" si="101"/>
        <v>0</v>
      </c>
      <c r="AF205" s="19">
        <f t="shared" si="102"/>
        <v>20</v>
      </c>
      <c r="AG205" s="19">
        <f t="shared" si="103"/>
        <v>520</v>
      </c>
      <c r="AH205" s="7">
        <f t="shared" si="104"/>
        <v>1</v>
      </c>
      <c r="AI205" s="19">
        <f t="shared" si="105"/>
        <v>0</v>
      </c>
      <c r="AJ205" s="19">
        <f t="shared" si="106"/>
        <v>20</v>
      </c>
      <c r="AK205" s="19">
        <f t="shared" si="107"/>
        <v>0</v>
      </c>
      <c r="AL205" s="19">
        <f t="shared" si="108"/>
        <v>0</v>
      </c>
      <c r="AM205" s="19">
        <f t="shared" si="109"/>
        <v>800</v>
      </c>
      <c r="AN205" s="20">
        <f t="shared" si="110"/>
        <v>0</v>
      </c>
      <c r="AP205" s="12">
        <f t="shared" si="115"/>
        <v>445.2</v>
      </c>
      <c r="AQ205" s="12">
        <f t="shared" si="111"/>
        <v>22</v>
      </c>
      <c r="AR205" s="12">
        <f t="shared" si="112"/>
        <v>0</v>
      </c>
      <c r="AS205" s="12">
        <f t="shared" si="113"/>
        <v>14840</v>
      </c>
      <c r="AT205" s="12">
        <f>MAX(AS$4:AS205)</f>
        <v>14880</v>
      </c>
      <c r="AU205" s="8">
        <f t="shared" si="114"/>
        <v>-2.6881720430107529E-3</v>
      </c>
      <c r="AX205" s="24"/>
    </row>
    <row r="206" spans="1:50" x14ac:dyDescent="0.3">
      <c r="A206" s="1">
        <v>42747</v>
      </c>
      <c r="B206" s="1">
        <v>42748</v>
      </c>
      <c r="C206" s="1" t="s">
        <v>45</v>
      </c>
      <c r="D206" s="3">
        <v>255</v>
      </c>
      <c r="E206" s="3">
        <v>0</v>
      </c>
      <c r="F206" s="3">
        <f t="shared" si="87"/>
        <v>255</v>
      </c>
      <c r="G206" s="20">
        <f t="shared" si="88"/>
        <v>1</v>
      </c>
      <c r="H206" s="3" t="s">
        <v>17</v>
      </c>
      <c r="I206" s="20">
        <v>1</v>
      </c>
      <c r="J206" s="20">
        <v>66</v>
      </c>
      <c r="L206" s="20">
        <f t="shared" si="89"/>
        <v>1</v>
      </c>
      <c r="M206" s="20" t="s">
        <v>21</v>
      </c>
      <c r="N206" s="20">
        <v>7</v>
      </c>
      <c r="O206" s="20">
        <v>106030</v>
      </c>
      <c r="P206" s="20">
        <f t="shared" si="90"/>
        <v>106037</v>
      </c>
      <c r="Q206" s="20">
        <f t="shared" si="91"/>
        <v>106037</v>
      </c>
      <c r="R206" s="20">
        <v>106030</v>
      </c>
      <c r="S206" s="20">
        <v>106740</v>
      </c>
      <c r="T206" s="19">
        <f t="shared" si="92"/>
        <v>1.4</v>
      </c>
      <c r="U206" s="19">
        <f t="shared" si="93"/>
        <v>70.3</v>
      </c>
      <c r="W206" s="19">
        <f t="shared" si="94"/>
        <v>-1.4</v>
      </c>
      <c r="X206" s="19">
        <f t="shared" si="95"/>
        <v>70.3</v>
      </c>
      <c r="Y206" s="7">
        <f t="shared" si="96"/>
        <v>1</v>
      </c>
      <c r="Z206" s="7">
        <f t="shared" si="97"/>
        <v>0</v>
      </c>
      <c r="AA206" s="7">
        <f t="shared" si="98"/>
        <v>1</v>
      </c>
      <c r="AB206" s="7">
        <f t="shared" si="99"/>
        <v>0</v>
      </c>
      <c r="AC206" s="19">
        <f t="shared" si="100"/>
        <v>0</v>
      </c>
      <c r="AD206" s="7"/>
      <c r="AE206" s="19">
        <f t="shared" si="101"/>
        <v>0</v>
      </c>
      <c r="AF206" s="19">
        <f t="shared" si="102"/>
        <v>20</v>
      </c>
      <c r="AG206" s="19">
        <f t="shared" si="103"/>
        <v>540</v>
      </c>
      <c r="AH206" s="7">
        <f t="shared" si="104"/>
        <v>1</v>
      </c>
      <c r="AI206" s="19">
        <f t="shared" si="105"/>
        <v>20</v>
      </c>
      <c r="AJ206" s="19">
        <f t="shared" si="106"/>
        <v>0</v>
      </c>
      <c r="AK206" s="19">
        <f t="shared" si="107"/>
        <v>0</v>
      </c>
      <c r="AL206" s="19">
        <f t="shared" si="108"/>
        <v>0</v>
      </c>
      <c r="AM206" s="19">
        <f t="shared" si="109"/>
        <v>800</v>
      </c>
      <c r="AN206" s="20">
        <f t="shared" si="110"/>
        <v>0</v>
      </c>
      <c r="AP206" s="12">
        <f t="shared" si="115"/>
        <v>445.2</v>
      </c>
      <c r="AQ206" s="12">
        <f t="shared" si="111"/>
        <v>22</v>
      </c>
      <c r="AR206" s="12">
        <f t="shared" si="112"/>
        <v>0</v>
      </c>
      <c r="AS206" s="12">
        <f t="shared" si="113"/>
        <v>14840</v>
      </c>
      <c r="AT206" s="12">
        <f>MAX(AS$4:AS206)</f>
        <v>14880</v>
      </c>
      <c r="AU206" s="8">
        <f t="shared" si="114"/>
        <v>-2.6881720430107529E-3</v>
      </c>
      <c r="AX206" s="24"/>
    </row>
    <row r="207" spans="1:50" x14ac:dyDescent="0.3">
      <c r="A207" s="1">
        <v>42748</v>
      </c>
      <c r="B207" s="1">
        <v>42748</v>
      </c>
      <c r="C207" s="1" t="s">
        <v>45</v>
      </c>
      <c r="D207" s="3">
        <v>1120</v>
      </c>
      <c r="E207" s="3">
        <v>0</v>
      </c>
      <c r="F207" s="3">
        <f t="shared" si="87"/>
        <v>1120</v>
      </c>
      <c r="G207" s="20">
        <f t="shared" si="88"/>
        <v>0</v>
      </c>
      <c r="H207" s="3" t="s">
        <v>17</v>
      </c>
      <c r="I207" s="20">
        <v>1</v>
      </c>
      <c r="J207" s="20">
        <v>11</v>
      </c>
      <c r="L207" s="20">
        <f t="shared" si="89"/>
        <v>1</v>
      </c>
      <c r="M207" s="20" t="s">
        <v>20</v>
      </c>
      <c r="N207" s="20">
        <v>7</v>
      </c>
      <c r="O207" s="20">
        <v>106590</v>
      </c>
      <c r="P207" s="20">
        <f t="shared" si="90"/>
        <v>106590</v>
      </c>
      <c r="Q207" s="20">
        <f t="shared" si="91"/>
        <v>106590</v>
      </c>
      <c r="R207" s="20">
        <v>106740</v>
      </c>
      <c r="S207" s="20">
        <v>106198</v>
      </c>
      <c r="T207" s="19">
        <f t="shared" si="92"/>
        <v>15.7</v>
      </c>
      <c r="U207" s="19">
        <f t="shared" si="93"/>
        <v>38.5</v>
      </c>
      <c r="W207" s="19">
        <f t="shared" si="94"/>
        <v>-15.7</v>
      </c>
      <c r="X207" s="19">
        <f t="shared" si="95"/>
        <v>38.5</v>
      </c>
      <c r="Y207" s="7">
        <f t="shared" si="96"/>
        <v>0</v>
      </c>
      <c r="Z207" s="7">
        <f t="shared" si="97"/>
        <v>1</v>
      </c>
      <c r="AA207" s="7">
        <f t="shared" si="98"/>
        <v>1</v>
      </c>
      <c r="AB207" s="7">
        <f t="shared" si="99"/>
        <v>0</v>
      </c>
      <c r="AC207" s="19">
        <f t="shared" si="100"/>
        <v>0</v>
      </c>
      <c r="AD207" s="7"/>
      <c r="AE207" s="19">
        <f t="shared" si="101"/>
        <v>0</v>
      </c>
      <c r="AF207" s="19">
        <f t="shared" si="102"/>
        <v>20</v>
      </c>
      <c r="AG207" s="19">
        <f t="shared" si="103"/>
        <v>560</v>
      </c>
      <c r="AH207" s="7">
        <f t="shared" si="104"/>
        <v>1</v>
      </c>
      <c r="AI207" s="19">
        <f t="shared" si="105"/>
        <v>20</v>
      </c>
      <c r="AJ207" s="19">
        <f t="shared" si="106"/>
        <v>0</v>
      </c>
      <c r="AK207" s="19">
        <f t="shared" si="107"/>
        <v>0</v>
      </c>
      <c r="AL207" s="19">
        <f t="shared" si="108"/>
        <v>0</v>
      </c>
      <c r="AM207" s="19">
        <f t="shared" si="109"/>
        <v>800</v>
      </c>
      <c r="AN207" s="20">
        <f t="shared" si="110"/>
        <v>0</v>
      </c>
      <c r="AP207" s="12">
        <f t="shared" si="115"/>
        <v>445.2</v>
      </c>
      <c r="AQ207" s="12">
        <f t="shared" si="111"/>
        <v>22</v>
      </c>
      <c r="AR207" s="12">
        <f t="shared" si="112"/>
        <v>0</v>
      </c>
      <c r="AS207" s="12">
        <f t="shared" si="113"/>
        <v>14840</v>
      </c>
      <c r="AT207" s="12">
        <f>MAX(AS$4:AS207)</f>
        <v>14880</v>
      </c>
      <c r="AU207" s="8">
        <f t="shared" si="114"/>
        <v>-2.6881720430107529E-3</v>
      </c>
      <c r="AW207" s="24"/>
      <c r="AX207" s="24"/>
    </row>
    <row r="208" spans="1:50" x14ac:dyDescent="0.3">
      <c r="A208" s="1">
        <v>42748</v>
      </c>
      <c r="B208" s="1">
        <v>42748</v>
      </c>
      <c r="C208" s="1" t="s">
        <v>44</v>
      </c>
      <c r="D208" s="3">
        <v>1520</v>
      </c>
      <c r="E208" s="3">
        <v>-200</v>
      </c>
      <c r="F208" s="3">
        <f t="shared" si="87"/>
        <v>1320</v>
      </c>
      <c r="G208" s="20">
        <f t="shared" si="88"/>
        <v>0</v>
      </c>
      <c r="H208" s="3" t="s">
        <v>38</v>
      </c>
      <c r="K208" s="20">
        <v>1</v>
      </c>
      <c r="L208" s="20">
        <f t="shared" si="89"/>
        <v>1</v>
      </c>
      <c r="M208" s="20" t="s">
        <v>21</v>
      </c>
      <c r="N208" s="20">
        <v>7</v>
      </c>
      <c r="O208" s="20">
        <v>114280</v>
      </c>
      <c r="P208" s="20">
        <f t="shared" si="90"/>
        <v>114287</v>
      </c>
      <c r="Q208" s="20">
        <f t="shared" si="91"/>
        <v>114287</v>
      </c>
      <c r="R208" s="20">
        <v>114177</v>
      </c>
      <c r="S208" s="20">
        <v>115438</v>
      </c>
      <c r="T208" s="19">
        <f t="shared" si="92"/>
        <v>11.7</v>
      </c>
      <c r="U208" s="19">
        <f t="shared" si="93"/>
        <v>115.1</v>
      </c>
      <c r="W208" s="19">
        <f t="shared" si="94"/>
        <v>-11.7</v>
      </c>
      <c r="X208" s="19">
        <f t="shared" si="95"/>
        <v>115.1</v>
      </c>
      <c r="Y208" s="7">
        <f t="shared" si="96"/>
        <v>1</v>
      </c>
      <c r="Z208" s="7">
        <f t="shared" si="97"/>
        <v>0</v>
      </c>
      <c r="AA208" s="7">
        <f t="shared" si="98"/>
        <v>1</v>
      </c>
      <c r="AB208" s="7">
        <f t="shared" si="99"/>
        <v>0</v>
      </c>
      <c r="AC208" s="19">
        <f t="shared" si="100"/>
        <v>0</v>
      </c>
      <c r="AD208" s="7"/>
      <c r="AE208" s="19">
        <f t="shared" si="101"/>
        <v>0</v>
      </c>
      <c r="AF208" s="19">
        <f t="shared" si="102"/>
        <v>20</v>
      </c>
      <c r="AG208" s="19">
        <f t="shared" si="103"/>
        <v>580</v>
      </c>
      <c r="AH208" s="7">
        <f t="shared" si="104"/>
        <v>1</v>
      </c>
      <c r="AI208" s="19">
        <f t="shared" si="105"/>
        <v>0</v>
      </c>
      <c r="AJ208" s="19">
        <f t="shared" si="106"/>
        <v>20</v>
      </c>
      <c r="AK208" s="19">
        <f t="shared" si="107"/>
        <v>0</v>
      </c>
      <c r="AL208" s="19">
        <f t="shared" si="108"/>
        <v>0</v>
      </c>
      <c r="AM208" s="19">
        <f t="shared" si="109"/>
        <v>800</v>
      </c>
      <c r="AN208" s="20">
        <f t="shared" si="110"/>
        <v>0</v>
      </c>
      <c r="AP208" s="12">
        <f t="shared" si="115"/>
        <v>445.2</v>
      </c>
      <c r="AQ208" s="12">
        <f t="shared" si="111"/>
        <v>22</v>
      </c>
      <c r="AR208" s="12">
        <f t="shared" si="112"/>
        <v>0</v>
      </c>
      <c r="AS208" s="12">
        <f t="shared" si="113"/>
        <v>14840</v>
      </c>
      <c r="AT208" s="12">
        <f>MAX(AS$4:AS208)</f>
        <v>14880</v>
      </c>
      <c r="AU208" s="8">
        <f t="shared" si="114"/>
        <v>-2.6881720430107529E-3</v>
      </c>
      <c r="AW208" s="24"/>
      <c r="AX208" s="24"/>
    </row>
    <row r="209" spans="1:50" x14ac:dyDescent="0.3">
      <c r="A209" s="1">
        <v>42748</v>
      </c>
      <c r="B209" s="1">
        <v>42748</v>
      </c>
      <c r="C209" s="1" t="s">
        <v>44</v>
      </c>
      <c r="D209" s="3">
        <v>1615</v>
      </c>
      <c r="E209" s="3">
        <v>-200</v>
      </c>
      <c r="F209" s="3">
        <f t="shared" si="87"/>
        <v>1415</v>
      </c>
      <c r="G209" s="20">
        <f t="shared" si="88"/>
        <v>0</v>
      </c>
      <c r="H209" s="3" t="s">
        <v>37</v>
      </c>
      <c r="L209" s="20">
        <f t="shared" si="89"/>
        <v>1</v>
      </c>
      <c r="M209" s="20" t="s">
        <v>21</v>
      </c>
      <c r="N209" s="20">
        <v>8</v>
      </c>
      <c r="O209" s="20">
        <v>74630</v>
      </c>
      <c r="P209" s="20">
        <f t="shared" si="90"/>
        <v>74638</v>
      </c>
      <c r="Q209" s="20">
        <f t="shared" si="91"/>
        <v>74638</v>
      </c>
      <c r="R209" s="20">
        <v>74484</v>
      </c>
      <c r="S209" s="20">
        <v>75039</v>
      </c>
      <c r="T209" s="19">
        <f t="shared" si="92"/>
        <v>16.2</v>
      </c>
      <c r="U209" s="19">
        <f t="shared" si="93"/>
        <v>40.1</v>
      </c>
      <c r="W209" s="19">
        <f t="shared" si="94"/>
        <v>-16.2</v>
      </c>
      <c r="X209" s="19">
        <f t="shared" si="95"/>
        <v>40.1</v>
      </c>
      <c r="Y209" s="7">
        <f t="shared" si="96"/>
        <v>1</v>
      </c>
      <c r="Z209" s="7">
        <f t="shared" si="97"/>
        <v>0</v>
      </c>
      <c r="AA209" s="7">
        <f t="shared" si="98"/>
        <v>1</v>
      </c>
      <c r="AB209" s="7">
        <f t="shared" si="99"/>
        <v>1</v>
      </c>
      <c r="AC209" s="19">
        <f t="shared" si="100"/>
        <v>0</v>
      </c>
      <c r="AD209" s="7"/>
      <c r="AE209" s="19">
        <f t="shared" si="101"/>
        <v>0</v>
      </c>
      <c r="AF209" s="19">
        <f t="shared" si="102"/>
        <v>20</v>
      </c>
      <c r="AG209" s="19">
        <f t="shared" si="103"/>
        <v>600</v>
      </c>
      <c r="AH209" s="7">
        <f t="shared" si="104"/>
        <v>1</v>
      </c>
      <c r="AI209" s="19">
        <f t="shared" si="105"/>
        <v>0</v>
      </c>
      <c r="AJ209" s="19">
        <f t="shared" si="106"/>
        <v>0</v>
      </c>
      <c r="AK209" s="19">
        <f t="shared" si="107"/>
        <v>0</v>
      </c>
      <c r="AL209" s="19">
        <f t="shared" si="108"/>
        <v>20</v>
      </c>
      <c r="AM209" s="19">
        <f t="shared" si="109"/>
        <v>820</v>
      </c>
      <c r="AN209" s="20">
        <f t="shared" si="110"/>
        <v>1</v>
      </c>
      <c r="AP209" s="12">
        <f t="shared" si="115"/>
        <v>445.2</v>
      </c>
      <c r="AQ209" s="12">
        <f t="shared" si="111"/>
        <v>22</v>
      </c>
      <c r="AR209" s="12">
        <f t="shared" si="112"/>
        <v>440</v>
      </c>
      <c r="AS209" s="12">
        <f t="shared" si="113"/>
        <v>15280</v>
      </c>
      <c r="AT209" s="12">
        <f>MAX(AS$4:AS209)</f>
        <v>15280</v>
      </c>
      <c r="AU209" s="8">
        <f t="shared" si="114"/>
        <v>0</v>
      </c>
      <c r="AW209" s="24"/>
      <c r="AX209" s="24"/>
    </row>
    <row r="210" spans="1:50" x14ac:dyDescent="0.3">
      <c r="A210" s="1">
        <v>42748</v>
      </c>
      <c r="B210" s="1">
        <v>42751</v>
      </c>
      <c r="C210" s="1" t="s">
        <v>44</v>
      </c>
      <c r="D210" s="3">
        <v>430</v>
      </c>
      <c r="E210" s="3">
        <v>-200</v>
      </c>
      <c r="F210" s="3">
        <f t="shared" si="87"/>
        <v>230</v>
      </c>
      <c r="G210" s="20">
        <f t="shared" si="88"/>
        <v>3</v>
      </c>
      <c r="H210" s="3" t="s">
        <v>38</v>
      </c>
      <c r="I210" s="20">
        <v>1</v>
      </c>
      <c r="J210" s="20">
        <v>35</v>
      </c>
      <c r="L210" s="20">
        <f t="shared" si="89"/>
        <v>1</v>
      </c>
      <c r="M210" s="20" t="s">
        <v>21</v>
      </c>
      <c r="N210" s="20">
        <v>7</v>
      </c>
      <c r="O210" s="20">
        <v>114030</v>
      </c>
      <c r="P210" s="20">
        <f t="shared" si="90"/>
        <v>114037</v>
      </c>
      <c r="Q210" s="20">
        <f t="shared" si="91"/>
        <v>114037</v>
      </c>
      <c r="R210" s="20">
        <v>113966</v>
      </c>
      <c r="S210" s="20">
        <v>114310</v>
      </c>
      <c r="T210" s="19">
        <f t="shared" si="92"/>
        <v>7.8</v>
      </c>
      <c r="U210" s="19">
        <f t="shared" si="93"/>
        <v>27.3</v>
      </c>
      <c r="W210" s="19">
        <f t="shared" si="94"/>
        <v>-7.8</v>
      </c>
      <c r="X210" s="19">
        <f t="shared" si="95"/>
        <v>27.3</v>
      </c>
      <c r="Y210" s="7">
        <f t="shared" si="96"/>
        <v>1</v>
      </c>
      <c r="Z210" s="7">
        <f t="shared" si="97"/>
        <v>0</v>
      </c>
      <c r="AA210" s="7">
        <f t="shared" si="98"/>
        <v>1</v>
      </c>
      <c r="AB210" s="7">
        <f t="shared" si="99"/>
        <v>0</v>
      </c>
      <c r="AC210" s="19">
        <f t="shared" si="100"/>
        <v>0</v>
      </c>
      <c r="AD210" s="7"/>
      <c r="AE210" s="19">
        <f t="shared" si="101"/>
        <v>0</v>
      </c>
      <c r="AF210" s="19">
        <f t="shared" si="102"/>
        <v>20</v>
      </c>
      <c r="AG210" s="19">
        <f t="shared" si="103"/>
        <v>620</v>
      </c>
      <c r="AH210" s="7">
        <f t="shared" si="104"/>
        <v>1</v>
      </c>
      <c r="AI210" s="19">
        <f t="shared" si="105"/>
        <v>20</v>
      </c>
      <c r="AJ210" s="19">
        <f t="shared" si="106"/>
        <v>0</v>
      </c>
      <c r="AK210" s="19">
        <f t="shared" si="107"/>
        <v>0</v>
      </c>
      <c r="AL210" s="19">
        <f t="shared" si="108"/>
        <v>0</v>
      </c>
      <c r="AM210" s="19">
        <f t="shared" si="109"/>
        <v>820</v>
      </c>
      <c r="AN210" s="20">
        <f t="shared" si="110"/>
        <v>0</v>
      </c>
      <c r="AP210" s="12">
        <f t="shared" si="115"/>
        <v>458.4</v>
      </c>
      <c r="AQ210" s="12">
        <f t="shared" si="111"/>
        <v>22</v>
      </c>
      <c r="AR210" s="12">
        <f t="shared" si="112"/>
        <v>0</v>
      </c>
      <c r="AS210" s="12">
        <f t="shared" si="113"/>
        <v>15280</v>
      </c>
      <c r="AT210" s="12">
        <f>MAX(AS$4:AS210)</f>
        <v>15280</v>
      </c>
      <c r="AU210" s="8">
        <f t="shared" si="114"/>
        <v>0</v>
      </c>
      <c r="AX210" s="24"/>
    </row>
    <row r="211" spans="1:50" x14ac:dyDescent="0.3">
      <c r="A211" s="1">
        <v>42748</v>
      </c>
      <c r="B211" s="1">
        <v>42751</v>
      </c>
      <c r="C211" s="1" t="s">
        <v>44</v>
      </c>
      <c r="D211" s="3">
        <v>1055</v>
      </c>
      <c r="E211" s="3">
        <v>-200</v>
      </c>
      <c r="F211" s="3">
        <f t="shared" si="87"/>
        <v>855</v>
      </c>
      <c r="G211" s="20">
        <f t="shared" si="88"/>
        <v>3</v>
      </c>
      <c r="H211" s="3" t="s">
        <v>17</v>
      </c>
      <c r="L211" s="20">
        <f t="shared" si="89"/>
        <v>1</v>
      </c>
      <c r="M211" s="20" t="s">
        <v>21</v>
      </c>
      <c r="N211" s="20">
        <v>7</v>
      </c>
      <c r="O211" s="20">
        <v>105860</v>
      </c>
      <c r="P211" s="20">
        <f t="shared" si="90"/>
        <v>105867</v>
      </c>
      <c r="Q211" s="20">
        <f t="shared" si="91"/>
        <v>105867</v>
      </c>
      <c r="R211" s="20">
        <v>105789</v>
      </c>
      <c r="S211" s="20">
        <v>107187</v>
      </c>
      <c r="T211" s="19">
        <f t="shared" si="92"/>
        <v>8.5</v>
      </c>
      <c r="U211" s="19">
        <f t="shared" si="93"/>
        <v>132</v>
      </c>
      <c r="W211" s="19">
        <f t="shared" si="94"/>
        <v>-8.5</v>
      </c>
      <c r="X211" s="19">
        <f t="shared" si="95"/>
        <v>132</v>
      </c>
      <c r="Y211" s="7">
        <f t="shared" si="96"/>
        <v>1</v>
      </c>
      <c r="Z211" s="7">
        <f t="shared" si="97"/>
        <v>0</v>
      </c>
      <c r="AA211" s="7">
        <f t="shared" si="98"/>
        <v>1</v>
      </c>
      <c r="AB211" s="7">
        <f t="shared" si="99"/>
        <v>1</v>
      </c>
      <c r="AC211" s="19">
        <f t="shared" si="100"/>
        <v>0</v>
      </c>
      <c r="AD211" s="7"/>
      <c r="AE211" s="19">
        <f t="shared" si="101"/>
        <v>0</v>
      </c>
      <c r="AF211" s="19">
        <f t="shared" si="102"/>
        <v>20</v>
      </c>
      <c r="AG211" s="19">
        <f t="shared" si="103"/>
        <v>640</v>
      </c>
      <c r="AH211" s="7">
        <f t="shared" si="104"/>
        <v>1</v>
      </c>
      <c r="AI211" s="19">
        <f t="shared" si="105"/>
        <v>0</v>
      </c>
      <c r="AJ211" s="19">
        <f t="shared" si="106"/>
        <v>0</v>
      </c>
      <c r="AK211" s="19">
        <f t="shared" si="107"/>
        <v>0</v>
      </c>
      <c r="AL211" s="19">
        <f t="shared" si="108"/>
        <v>20</v>
      </c>
      <c r="AM211" s="19">
        <f t="shared" si="109"/>
        <v>840</v>
      </c>
      <c r="AN211" s="20">
        <f t="shared" si="110"/>
        <v>1</v>
      </c>
      <c r="AP211" s="12">
        <f t="shared" si="115"/>
        <v>458.4</v>
      </c>
      <c r="AQ211" s="12">
        <f t="shared" si="111"/>
        <v>22</v>
      </c>
      <c r="AR211" s="12">
        <f t="shared" si="112"/>
        <v>440</v>
      </c>
      <c r="AS211" s="12">
        <f t="shared" si="113"/>
        <v>15720</v>
      </c>
      <c r="AT211" s="12">
        <f>MAX(AS$4:AS211)</f>
        <v>15720</v>
      </c>
      <c r="AU211" s="8">
        <f t="shared" si="114"/>
        <v>0</v>
      </c>
      <c r="AW211" s="24"/>
      <c r="AX211" s="24"/>
    </row>
    <row r="212" spans="1:50" x14ac:dyDescent="0.3">
      <c r="A212" s="1">
        <v>42748</v>
      </c>
      <c r="B212" s="1">
        <v>42751</v>
      </c>
      <c r="C212" s="1" t="s">
        <v>44</v>
      </c>
      <c r="D212" s="3">
        <v>2200</v>
      </c>
      <c r="E212" s="3">
        <v>-200</v>
      </c>
      <c r="F212" s="3">
        <f t="shared" si="87"/>
        <v>2000</v>
      </c>
      <c r="G212" s="20">
        <f t="shared" si="88"/>
        <v>3</v>
      </c>
      <c r="H212" s="3" t="s">
        <v>43</v>
      </c>
      <c r="I212" s="20">
        <v>1</v>
      </c>
      <c r="J212" s="20">
        <v>26</v>
      </c>
      <c r="L212" s="20">
        <f t="shared" si="89"/>
        <v>1</v>
      </c>
      <c r="M212" s="20" t="s">
        <v>20</v>
      </c>
      <c r="N212" s="20">
        <v>10</v>
      </c>
      <c r="O212" s="20">
        <v>131780</v>
      </c>
      <c r="P212" s="20">
        <f t="shared" si="90"/>
        <v>131780</v>
      </c>
      <c r="Q212" s="20">
        <f t="shared" si="91"/>
        <v>131780</v>
      </c>
      <c r="R212" s="20">
        <v>131873</v>
      </c>
      <c r="S212" s="20">
        <v>130177</v>
      </c>
      <c r="T212" s="19">
        <f t="shared" si="92"/>
        <v>10.3</v>
      </c>
      <c r="U212" s="19">
        <f t="shared" si="93"/>
        <v>159.30000000000001</v>
      </c>
      <c r="W212" s="19">
        <f t="shared" si="94"/>
        <v>-10.3</v>
      </c>
      <c r="X212" s="19">
        <f t="shared" si="95"/>
        <v>159.30000000000001</v>
      </c>
      <c r="Y212" s="7">
        <f t="shared" si="96"/>
        <v>0</v>
      </c>
      <c r="Z212" s="7">
        <f t="shared" si="97"/>
        <v>1</v>
      </c>
      <c r="AA212" s="7">
        <f t="shared" si="98"/>
        <v>1</v>
      </c>
      <c r="AB212" s="7">
        <f t="shared" si="99"/>
        <v>0</v>
      </c>
      <c r="AC212" s="19">
        <f t="shared" si="100"/>
        <v>0</v>
      </c>
      <c r="AD212" s="7"/>
      <c r="AE212" s="19">
        <f t="shared" si="101"/>
        <v>0</v>
      </c>
      <c r="AF212" s="19">
        <f t="shared" si="102"/>
        <v>20</v>
      </c>
      <c r="AG212" s="19">
        <f t="shared" si="103"/>
        <v>660</v>
      </c>
      <c r="AH212" s="7">
        <f t="shared" si="104"/>
        <v>1</v>
      </c>
      <c r="AI212" s="19">
        <f t="shared" si="105"/>
        <v>20</v>
      </c>
      <c r="AJ212" s="19">
        <f t="shared" si="106"/>
        <v>0</v>
      </c>
      <c r="AK212" s="19">
        <f t="shared" si="107"/>
        <v>0</v>
      </c>
      <c r="AL212" s="19">
        <f t="shared" si="108"/>
        <v>0</v>
      </c>
      <c r="AM212" s="19">
        <f t="shared" si="109"/>
        <v>840</v>
      </c>
      <c r="AN212" s="20">
        <f t="shared" si="110"/>
        <v>0</v>
      </c>
      <c r="AP212" s="12">
        <f t="shared" si="115"/>
        <v>458.4</v>
      </c>
      <c r="AQ212" s="12">
        <f t="shared" si="111"/>
        <v>22</v>
      </c>
      <c r="AR212" s="12">
        <f t="shared" si="112"/>
        <v>0</v>
      </c>
      <c r="AS212" s="12">
        <f t="shared" si="113"/>
        <v>15720</v>
      </c>
      <c r="AT212" s="12">
        <f>MAX(AS$4:AS212)</f>
        <v>15720</v>
      </c>
      <c r="AU212" s="8">
        <f t="shared" si="114"/>
        <v>0</v>
      </c>
      <c r="AX212" s="24"/>
    </row>
    <row r="213" spans="1:50" x14ac:dyDescent="0.3">
      <c r="A213" s="1">
        <v>42752</v>
      </c>
      <c r="B213" s="1">
        <v>42752</v>
      </c>
      <c r="C213" s="1" t="s">
        <v>44</v>
      </c>
      <c r="D213" s="3">
        <v>800</v>
      </c>
      <c r="E213" s="3">
        <v>-200</v>
      </c>
      <c r="F213" s="3">
        <f t="shared" si="87"/>
        <v>600</v>
      </c>
      <c r="G213" s="20">
        <f t="shared" si="88"/>
        <v>0</v>
      </c>
      <c r="H213" s="3" t="s">
        <v>17</v>
      </c>
      <c r="L213" s="20">
        <f t="shared" si="89"/>
        <v>1</v>
      </c>
      <c r="M213" s="20" t="s">
        <v>20</v>
      </c>
      <c r="N213" s="20">
        <v>7</v>
      </c>
      <c r="O213" s="20">
        <v>106590</v>
      </c>
      <c r="P213" s="20">
        <f t="shared" si="90"/>
        <v>106590</v>
      </c>
      <c r="Q213" s="20">
        <f t="shared" si="91"/>
        <v>106590</v>
      </c>
      <c r="R213" s="20">
        <v>106650</v>
      </c>
      <c r="S213" s="20">
        <v>106395</v>
      </c>
      <c r="T213" s="19">
        <f t="shared" si="92"/>
        <v>6.7</v>
      </c>
      <c r="U213" s="19">
        <f t="shared" si="93"/>
        <v>18.8</v>
      </c>
      <c r="W213" s="19">
        <f t="shared" si="94"/>
        <v>-6.7</v>
      </c>
      <c r="X213" s="19">
        <f t="shared" si="95"/>
        <v>18.8</v>
      </c>
      <c r="Y213" s="7">
        <f t="shared" si="96"/>
        <v>0</v>
      </c>
      <c r="Z213" s="7">
        <f t="shared" si="97"/>
        <v>1</v>
      </c>
      <c r="AA213" s="7">
        <f t="shared" si="98"/>
        <v>1</v>
      </c>
      <c r="AB213" s="7">
        <f t="shared" si="99"/>
        <v>1</v>
      </c>
      <c r="AC213" s="19">
        <f t="shared" si="100"/>
        <v>0</v>
      </c>
      <c r="AD213" s="7"/>
      <c r="AE213" s="19">
        <f t="shared" si="101"/>
        <v>-20</v>
      </c>
      <c r="AF213" s="19">
        <f t="shared" si="102"/>
        <v>-20</v>
      </c>
      <c r="AG213" s="19">
        <f t="shared" si="103"/>
        <v>640</v>
      </c>
      <c r="AH213" s="7">
        <f t="shared" si="104"/>
        <v>0</v>
      </c>
      <c r="AI213" s="19">
        <f t="shared" si="105"/>
        <v>0</v>
      </c>
      <c r="AJ213" s="19">
        <f t="shared" si="106"/>
        <v>0</v>
      </c>
      <c r="AK213" s="19">
        <f t="shared" si="107"/>
        <v>0</v>
      </c>
      <c r="AL213" s="19">
        <f t="shared" si="108"/>
        <v>-20</v>
      </c>
      <c r="AM213" s="19">
        <f t="shared" si="109"/>
        <v>820</v>
      </c>
      <c r="AN213" s="20">
        <f t="shared" si="110"/>
        <v>0</v>
      </c>
      <c r="AP213" s="12">
        <f t="shared" si="115"/>
        <v>471.59999999999997</v>
      </c>
      <c r="AQ213" s="12">
        <f t="shared" si="111"/>
        <v>23</v>
      </c>
      <c r="AR213" s="12">
        <f t="shared" si="112"/>
        <v>-460</v>
      </c>
      <c r="AS213" s="12">
        <f t="shared" si="113"/>
        <v>15260</v>
      </c>
      <c r="AT213" s="12">
        <f>MAX(AS$4:AS213)</f>
        <v>15720</v>
      </c>
      <c r="AU213" s="8">
        <f t="shared" si="114"/>
        <v>-2.9262086513994912E-2</v>
      </c>
      <c r="AX213" s="24"/>
    </row>
    <row r="214" spans="1:50" x14ac:dyDescent="0.3">
      <c r="A214" s="1">
        <v>42748</v>
      </c>
      <c r="B214" s="1">
        <v>42752</v>
      </c>
      <c r="C214" s="1" t="s">
        <v>44</v>
      </c>
      <c r="D214" s="3">
        <v>955</v>
      </c>
      <c r="E214" s="3">
        <v>-200</v>
      </c>
      <c r="F214" s="3">
        <f t="shared" si="87"/>
        <v>755</v>
      </c>
      <c r="G214" s="20">
        <f t="shared" si="88"/>
        <v>4</v>
      </c>
      <c r="H214" s="3" t="s">
        <v>43</v>
      </c>
      <c r="I214" s="20">
        <v>1</v>
      </c>
      <c r="J214" s="20">
        <v>15</v>
      </c>
      <c r="L214" s="20">
        <f t="shared" si="89"/>
        <v>1</v>
      </c>
      <c r="M214" s="20" t="s">
        <v>21</v>
      </c>
      <c r="N214" s="20">
        <v>10</v>
      </c>
      <c r="O214" s="20">
        <v>130930</v>
      </c>
      <c r="P214" s="20">
        <f t="shared" si="90"/>
        <v>130940</v>
      </c>
      <c r="Q214" s="20">
        <f t="shared" si="91"/>
        <v>130940</v>
      </c>
      <c r="R214" s="20">
        <v>130177</v>
      </c>
      <c r="S214" s="20">
        <v>131194</v>
      </c>
      <c r="T214" s="19">
        <f t="shared" si="92"/>
        <v>77.3</v>
      </c>
      <c r="U214" s="19">
        <f t="shared" si="93"/>
        <v>25.4</v>
      </c>
      <c r="W214" s="19">
        <f t="shared" si="94"/>
        <v>-77.3</v>
      </c>
      <c r="X214" s="19">
        <f t="shared" si="95"/>
        <v>25.4</v>
      </c>
      <c r="Y214" s="7">
        <f t="shared" si="96"/>
        <v>1</v>
      </c>
      <c r="Z214" s="7">
        <f t="shared" si="97"/>
        <v>0</v>
      </c>
      <c r="AA214" s="7">
        <f t="shared" si="98"/>
        <v>1</v>
      </c>
      <c r="AB214" s="7">
        <f t="shared" si="99"/>
        <v>0</v>
      </c>
      <c r="AC214" s="19">
        <f t="shared" si="100"/>
        <v>-20</v>
      </c>
      <c r="AD214" s="7"/>
      <c r="AE214" s="19">
        <f t="shared" si="101"/>
        <v>-20</v>
      </c>
      <c r="AF214" s="19">
        <f t="shared" si="102"/>
        <v>-20</v>
      </c>
      <c r="AG214" s="19">
        <f t="shared" si="103"/>
        <v>620</v>
      </c>
      <c r="AH214" s="7">
        <f t="shared" si="104"/>
        <v>0</v>
      </c>
      <c r="AI214" s="19">
        <f t="shared" si="105"/>
        <v>-20</v>
      </c>
      <c r="AJ214" s="19">
        <f t="shared" si="106"/>
        <v>0</v>
      </c>
      <c r="AK214" s="19">
        <f t="shared" si="107"/>
        <v>0</v>
      </c>
      <c r="AL214" s="19">
        <f t="shared" si="108"/>
        <v>0</v>
      </c>
      <c r="AM214" s="19">
        <f t="shared" si="109"/>
        <v>820</v>
      </c>
      <c r="AN214" s="20">
        <f t="shared" si="110"/>
        <v>0</v>
      </c>
      <c r="AP214" s="12">
        <f t="shared" si="115"/>
        <v>471.59999999999997</v>
      </c>
      <c r="AQ214" s="12">
        <f t="shared" si="111"/>
        <v>23</v>
      </c>
      <c r="AR214" s="12">
        <f t="shared" si="112"/>
        <v>0</v>
      </c>
      <c r="AS214" s="12">
        <f t="shared" si="113"/>
        <v>15260</v>
      </c>
      <c r="AT214" s="12">
        <f>MAX(AS$4:AS214)</f>
        <v>15720</v>
      </c>
      <c r="AU214" s="8">
        <f t="shared" si="114"/>
        <v>-2.9262086513994912E-2</v>
      </c>
      <c r="AX214" s="24"/>
    </row>
    <row r="215" spans="1:50" x14ac:dyDescent="0.3">
      <c r="A215" s="1">
        <v>42748</v>
      </c>
      <c r="B215" s="1">
        <v>42752</v>
      </c>
      <c r="C215" s="1" t="s">
        <v>44</v>
      </c>
      <c r="D215" s="3">
        <v>1050</v>
      </c>
      <c r="E215" s="3">
        <v>-200</v>
      </c>
      <c r="F215" s="3">
        <f t="shared" si="87"/>
        <v>850</v>
      </c>
      <c r="G215" s="20">
        <f t="shared" si="88"/>
        <v>4</v>
      </c>
      <c r="H215" s="3" t="s">
        <v>43</v>
      </c>
      <c r="I215" s="20">
        <v>1</v>
      </c>
      <c r="J215" s="20">
        <v>11</v>
      </c>
      <c r="L215" s="20">
        <f t="shared" si="89"/>
        <v>1</v>
      </c>
      <c r="M215" s="20" t="s">
        <v>21</v>
      </c>
      <c r="N215" s="20">
        <v>10</v>
      </c>
      <c r="O215" s="20">
        <v>130630</v>
      </c>
      <c r="P215" s="20">
        <f t="shared" si="90"/>
        <v>130640</v>
      </c>
      <c r="Q215" s="20">
        <f t="shared" si="91"/>
        <v>130640</v>
      </c>
      <c r="R215" s="20">
        <v>130621</v>
      </c>
      <c r="S215" s="20">
        <v>130854</v>
      </c>
      <c r="T215" s="19">
        <f t="shared" si="92"/>
        <v>2.9</v>
      </c>
      <c r="U215" s="19">
        <f t="shared" si="93"/>
        <v>21.4</v>
      </c>
      <c r="W215" s="19">
        <f t="shared" si="94"/>
        <v>-2.9</v>
      </c>
      <c r="X215" s="19">
        <f t="shared" si="95"/>
        <v>21.4</v>
      </c>
      <c r="Y215" s="7">
        <f t="shared" si="96"/>
        <v>1</v>
      </c>
      <c r="Z215" s="7">
        <f t="shared" si="97"/>
        <v>0</v>
      </c>
      <c r="AA215" s="7">
        <f t="shared" si="98"/>
        <v>1</v>
      </c>
      <c r="AB215" s="7">
        <f t="shared" si="99"/>
        <v>0</v>
      </c>
      <c r="AC215" s="19">
        <f t="shared" si="100"/>
        <v>0</v>
      </c>
      <c r="AD215" s="7"/>
      <c r="AE215" s="19">
        <f t="shared" si="101"/>
        <v>0</v>
      </c>
      <c r="AF215" s="19">
        <f t="shared" si="102"/>
        <v>20</v>
      </c>
      <c r="AG215" s="19">
        <f t="shared" si="103"/>
        <v>640</v>
      </c>
      <c r="AH215" s="7">
        <f t="shared" si="104"/>
        <v>1</v>
      </c>
      <c r="AI215" s="19">
        <f t="shared" si="105"/>
        <v>20</v>
      </c>
      <c r="AJ215" s="19">
        <f t="shared" si="106"/>
        <v>0</v>
      </c>
      <c r="AK215" s="19">
        <f t="shared" si="107"/>
        <v>0</v>
      </c>
      <c r="AL215" s="19">
        <f t="shared" si="108"/>
        <v>0</v>
      </c>
      <c r="AM215" s="19">
        <f t="shared" si="109"/>
        <v>820</v>
      </c>
      <c r="AN215" s="20">
        <f t="shared" si="110"/>
        <v>0</v>
      </c>
      <c r="AP215" s="12">
        <f t="shared" si="115"/>
        <v>471.59999999999997</v>
      </c>
      <c r="AQ215" s="12">
        <f t="shared" si="111"/>
        <v>23</v>
      </c>
      <c r="AR215" s="12">
        <f t="shared" si="112"/>
        <v>0</v>
      </c>
      <c r="AS215" s="12">
        <f t="shared" si="113"/>
        <v>15260</v>
      </c>
      <c r="AT215" s="12">
        <f>MAX(AS$4:AS215)</f>
        <v>15720</v>
      </c>
      <c r="AU215" s="8">
        <f t="shared" si="114"/>
        <v>-2.9262086513994912E-2</v>
      </c>
      <c r="AW215" s="24"/>
      <c r="AX215" s="24"/>
    </row>
    <row r="216" spans="1:50" x14ac:dyDescent="0.3">
      <c r="A216" s="1">
        <v>42753</v>
      </c>
      <c r="B216" s="1">
        <v>42753</v>
      </c>
      <c r="C216" s="1" t="s">
        <v>44</v>
      </c>
      <c r="D216" s="3">
        <v>1500</v>
      </c>
      <c r="E216" s="3">
        <v>-200</v>
      </c>
      <c r="F216" s="3">
        <f t="shared" si="87"/>
        <v>1300</v>
      </c>
      <c r="G216" s="20">
        <f t="shared" si="88"/>
        <v>0</v>
      </c>
      <c r="H216" s="3" t="s">
        <v>17</v>
      </c>
      <c r="K216" s="20">
        <v>1</v>
      </c>
      <c r="L216" s="20">
        <f t="shared" si="89"/>
        <v>1</v>
      </c>
      <c r="M216" s="20" t="s">
        <v>21</v>
      </c>
      <c r="N216" s="20">
        <v>7</v>
      </c>
      <c r="O216" s="20">
        <v>106640</v>
      </c>
      <c r="P216" s="20">
        <f t="shared" si="90"/>
        <v>106647</v>
      </c>
      <c r="Q216" s="20">
        <f t="shared" si="91"/>
        <v>106647</v>
      </c>
      <c r="R216" s="20">
        <v>106548</v>
      </c>
      <c r="S216" s="20">
        <v>107022</v>
      </c>
      <c r="T216" s="19">
        <f t="shared" si="92"/>
        <v>10.6</v>
      </c>
      <c r="U216" s="19">
        <f t="shared" si="93"/>
        <v>37.5</v>
      </c>
      <c r="W216" s="19">
        <f t="shared" si="94"/>
        <v>-10.6</v>
      </c>
      <c r="X216" s="19">
        <f t="shared" si="95"/>
        <v>37.5</v>
      </c>
      <c r="Y216" s="7">
        <f t="shared" si="96"/>
        <v>1</v>
      </c>
      <c r="Z216" s="7">
        <f t="shared" si="97"/>
        <v>0</v>
      </c>
      <c r="AA216" s="7">
        <f t="shared" si="98"/>
        <v>1</v>
      </c>
      <c r="AB216" s="7">
        <f t="shared" si="99"/>
        <v>0</v>
      </c>
      <c r="AC216" s="19">
        <f t="shared" si="100"/>
        <v>0</v>
      </c>
      <c r="AD216" s="7"/>
      <c r="AE216" s="19">
        <f t="shared" si="101"/>
        <v>0</v>
      </c>
      <c r="AF216" s="19">
        <f t="shared" si="102"/>
        <v>20</v>
      </c>
      <c r="AG216" s="19">
        <f t="shared" si="103"/>
        <v>660</v>
      </c>
      <c r="AH216" s="7">
        <f t="shared" si="104"/>
        <v>1</v>
      </c>
      <c r="AI216" s="19">
        <f t="shared" si="105"/>
        <v>0</v>
      </c>
      <c r="AJ216" s="19">
        <f t="shared" si="106"/>
        <v>20</v>
      </c>
      <c r="AK216" s="19">
        <f t="shared" si="107"/>
        <v>0</v>
      </c>
      <c r="AL216" s="19">
        <f t="shared" si="108"/>
        <v>0</v>
      </c>
      <c r="AM216" s="19">
        <f t="shared" si="109"/>
        <v>820</v>
      </c>
      <c r="AN216" s="20">
        <f t="shared" si="110"/>
        <v>0</v>
      </c>
      <c r="AP216" s="12">
        <f t="shared" si="115"/>
        <v>457.8</v>
      </c>
      <c r="AQ216" s="12">
        <f t="shared" si="111"/>
        <v>22</v>
      </c>
      <c r="AR216" s="12">
        <f t="shared" si="112"/>
        <v>0</v>
      </c>
      <c r="AS216" s="12">
        <f t="shared" si="113"/>
        <v>15260</v>
      </c>
      <c r="AT216" s="12">
        <f>MAX(AS$4:AS216)</f>
        <v>15720</v>
      </c>
      <c r="AU216" s="8">
        <f t="shared" si="114"/>
        <v>-2.9262086513994912E-2</v>
      </c>
      <c r="AW216" s="24"/>
      <c r="AX216" s="24"/>
    </row>
    <row r="217" spans="1:50" x14ac:dyDescent="0.3">
      <c r="A217" s="1">
        <v>42753</v>
      </c>
      <c r="B217" s="1">
        <v>42753</v>
      </c>
      <c r="C217" s="1" t="s">
        <v>44</v>
      </c>
      <c r="D217" s="3">
        <v>1510</v>
      </c>
      <c r="E217" s="3">
        <v>-200</v>
      </c>
      <c r="F217" s="3">
        <f t="shared" si="87"/>
        <v>1310</v>
      </c>
      <c r="G217" s="20">
        <f t="shared" si="88"/>
        <v>0</v>
      </c>
      <c r="H217" s="3" t="s">
        <v>43</v>
      </c>
      <c r="I217" s="20">
        <v>1</v>
      </c>
      <c r="J217" s="20">
        <v>16</v>
      </c>
      <c r="K217" s="20">
        <v>1</v>
      </c>
      <c r="L217" s="20">
        <f t="shared" si="89"/>
        <v>1</v>
      </c>
      <c r="M217" s="20" t="s">
        <v>20</v>
      </c>
      <c r="N217" s="20">
        <v>10</v>
      </c>
      <c r="O217" s="20">
        <v>131130</v>
      </c>
      <c r="P217" s="20">
        <f t="shared" si="90"/>
        <v>131130</v>
      </c>
      <c r="Q217" s="20">
        <f t="shared" si="91"/>
        <v>131130</v>
      </c>
      <c r="R217" s="20">
        <v>131194</v>
      </c>
      <c r="S217" s="20">
        <v>130545</v>
      </c>
      <c r="T217" s="19">
        <f t="shared" si="92"/>
        <v>7.4</v>
      </c>
      <c r="U217" s="19">
        <f t="shared" si="93"/>
        <v>57.5</v>
      </c>
      <c r="W217" s="19">
        <f t="shared" si="94"/>
        <v>-7.4</v>
      </c>
      <c r="X217" s="19">
        <f t="shared" si="95"/>
        <v>57.5</v>
      </c>
      <c r="Y217" s="7">
        <f t="shared" si="96"/>
        <v>0</v>
      </c>
      <c r="Z217" s="7">
        <f t="shared" si="97"/>
        <v>1</v>
      </c>
      <c r="AA217" s="7">
        <f t="shared" si="98"/>
        <v>1</v>
      </c>
      <c r="AB217" s="7">
        <f t="shared" si="99"/>
        <v>0</v>
      </c>
      <c r="AC217" s="19">
        <f t="shared" si="100"/>
        <v>0</v>
      </c>
      <c r="AD217" s="7"/>
      <c r="AE217" s="19">
        <f t="shared" si="101"/>
        <v>0</v>
      </c>
      <c r="AF217" s="19">
        <f t="shared" si="102"/>
        <v>20</v>
      </c>
      <c r="AG217" s="19">
        <f t="shared" si="103"/>
        <v>680</v>
      </c>
      <c r="AH217" s="7">
        <f t="shared" si="104"/>
        <v>1</v>
      </c>
      <c r="AI217" s="19">
        <f t="shared" si="105"/>
        <v>20</v>
      </c>
      <c r="AJ217" s="19">
        <f t="shared" si="106"/>
        <v>20</v>
      </c>
      <c r="AK217" s="19">
        <f t="shared" si="107"/>
        <v>0</v>
      </c>
      <c r="AL217" s="19">
        <f t="shared" si="108"/>
        <v>0</v>
      </c>
      <c r="AM217" s="19">
        <f t="shared" si="109"/>
        <v>820</v>
      </c>
      <c r="AN217" s="20">
        <f t="shared" si="110"/>
        <v>0</v>
      </c>
      <c r="AP217" s="12">
        <f t="shared" si="115"/>
        <v>457.8</v>
      </c>
      <c r="AQ217" s="12">
        <f t="shared" si="111"/>
        <v>22</v>
      </c>
      <c r="AR217" s="12">
        <f t="shared" si="112"/>
        <v>0</v>
      </c>
      <c r="AS217" s="12">
        <f t="shared" si="113"/>
        <v>15260</v>
      </c>
      <c r="AT217" s="12">
        <f>MAX(AS$4:AS217)</f>
        <v>15720</v>
      </c>
      <c r="AU217" s="8">
        <f t="shared" si="114"/>
        <v>-2.9262086513994912E-2</v>
      </c>
      <c r="AW217" s="24"/>
      <c r="AX217" s="24"/>
    </row>
    <row r="218" spans="1:50" x14ac:dyDescent="0.3">
      <c r="A218" s="1">
        <v>42753</v>
      </c>
      <c r="B218" s="1">
        <v>42753</v>
      </c>
      <c r="C218" s="1" t="s">
        <v>44</v>
      </c>
      <c r="D218" s="3">
        <v>1935</v>
      </c>
      <c r="E218" s="3">
        <v>-200</v>
      </c>
      <c r="F218" s="3">
        <f t="shared" si="87"/>
        <v>1735</v>
      </c>
      <c r="G218" s="20">
        <f t="shared" si="88"/>
        <v>0</v>
      </c>
      <c r="H218" s="3" t="s">
        <v>43</v>
      </c>
      <c r="I218" s="20">
        <v>1</v>
      </c>
      <c r="J218" s="20">
        <v>11</v>
      </c>
      <c r="K218" s="20">
        <v>1</v>
      </c>
      <c r="L218" s="20">
        <f t="shared" si="89"/>
        <v>1</v>
      </c>
      <c r="M218" s="20" t="s">
        <v>20</v>
      </c>
      <c r="N218" s="20">
        <v>10</v>
      </c>
      <c r="O218" s="20">
        <v>132150</v>
      </c>
      <c r="P218" s="20">
        <f t="shared" si="90"/>
        <v>132150</v>
      </c>
      <c r="Q218" s="20">
        <f t="shared" si="91"/>
        <v>132150</v>
      </c>
      <c r="R218" s="20">
        <v>132345</v>
      </c>
      <c r="S218" s="20">
        <v>132069</v>
      </c>
      <c r="T218" s="19">
        <f t="shared" si="92"/>
        <v>20.5</v>
      </c>
      <c r="U218" s="19">
        <f t="shared" si="93"/>
        <v>7.1</v>
      </c>
      <c r="W218" s="19">
        <f t="shared" si="94"/>
        <v>-20.5</v>
      </c>
      <c r="X218" s="19">
        <f t="shared" si="95"/>
        <v>7.1</v>
      </c>
      <c r="Y218" s="7">
        <f t="shared" si="96"/>
        <v>0</v>
      </c>
      <c r="Z218" s="7">
        <f t="shared" si="97"/>
        <v>1</v>
      </c>
      <c r="AA218" s="7">
        <f t="shared" si="98"/>
        <v>1</v>
      </c>
      <c r="AB218" s="7">
        <f t="shared" si="99"/>
        <v>0</v>
      </c>
      <c r="AC218" s="19">
        <f t="shared" si="100"/>
        <v>-20</v>
      </c>
      <c r="AD218" s="7"/>
      <c r="AE218" s="19">
        <f t="shared" si="101"/>
        <v>-20</v>
      </c>
      <c r="AF218" s="19">
        <f t="shared" si="102"/>
        <v>-20</v>
      </c>
      <c r="AG218" s="19">
        <f t="shared" si="103"/>
        <v>660</v>
      </c>
      <c r="AH218" s="7">
        <f t="shared" si="104"/>
        <v>0</v>
      </c>
      <c r="AI218" s="19">
        <f t="shared" si="105"/>
        <v>-20</v>
      </c>
      <c r="AJ218" s="19">
        <f t="shared" si="106"/>
        <v>-20</v>
      </c>
      <c r="AK218" s="19">
        <f t="shared" si="107"/>
        <v>0</v>
      </c>
      <c r="AL218" s="19">
        <f t="shared" si="108"/>
        <v>0</v>
      </c>
      <c r="AM218" s="19">
        <f t="shared" si="109"/>
        <v>820</v>
      </c>
      <c r="AN218" s="20">
        <f t="shared" si="110"/>
        <v>0</v>
      </c>
      <c r="AP218" s="12">
        <f t="shared" si="115"/>
        <v>457.8</v>
      </c>
      <c r="AQ218" s="12">
        <f t="shared" si="111"/>
        <v>22</v>
      </c>
      <c r="AR218" s="12">
        <f t="shared" si="112"/>
        <v>0</v>
      </c>
      <c r="AS218" s="12">
        <f t="shared" si="113"/>
        <v>15260</v>
      </c>
      <c r="AT218" s="12">
        <f>MAX(AS$4:AS218)</f>
        <v>15720</v>
      </c>
      <c r="AU218" s="8">
        <f t="shared" si="114"/>
        <v>-2.9262086513994912E-2</v>
      </c>
      <c r="AX218" s="24"/>
    </row>
    <row r="219" spans="1:50" x14ac:dyDescent="0.3">
      <c r="A219" s="1">
        <v>42753</v>
      </c>
      <c r="B219" s="1">
        <v>42753</v>
      </c>
      <c r="C219" s="1" t="s">
        <v>44</v>
      </c>
      <c r="D219" s="3">
        <v>2205</v>
      </c>
      <c r="E219" s="3">
        <v>-200</v>
      </c>
      <c r="F219" s="3">
        <f t="shared" si="87"/>
        <v>2005</v>
      </c>
      <c r="G219" s="20">
        <f t="shared" si="88"/>
        <v>0</v>
      </c>
      <c r="H219" s="3" t="s">
        <v>38</v>
      </c>
      <c r="K219" s="20">
        <v>1</v>
      </c>
      <c r="L219" s="20">
        <f t="shared" si="89"/>
        <v>1</v>
      </c>
      <c r="M219" s="20" t="s">
        <v>20</v>
      </c>
      <c r="N219" s="20">
        <v>7</v>
      </c>
      <c r="O219" s="20">
        <v>114060</v>
      </c>
      <c r="P219" s="20">
        <f t="shared" si="90"/>
        <v>114060</v>
      </c>
      <c r="Q219" s="20">
        <f t="shared" si="91"/>
        <v>114060</v>
      </c>
      <c r="R219" s="20">
        <v>114114</v>
      </c>
      <c r="S219" s="20">
        <v>113920</v>
      </c>
      <c r="T219" s="19">
        <f t="shared" si="92"/>
        <v>6.1</v>
      </c>
      <c r="U219" s="19">
        <f t="shared" si="93"/>
        <v>13.3</v>
      </c>
      <c r="W219" s="19">
        <f t="shared" si="94"/>
        <v>-6.1</v>
      </c>
      <c r="X219" s="19">
        <f t="shared" si="95"/>
        <v>13.3</v>
      </c>
      <c r="Y219" s="7">
        <f t="shared" si="96"/>
        <v>0</v>
      </c>
      <c r="Z219" s="7">
        <f t="shared" si="97"/>
        <v>1</v>
      </c>
      <c r="AA219" s="7">
        <f t="shared" si="98"/>
        <v>1</v>
      </c>
      <c r="AB219" s="7">
        <f t="shared" si="99"/>
        <v>0</v>
      </c>
      <c r="AC219" s="19">
        <f t="shared" si="100"/>
        <v>0</v>
      </c>
      <c r="AD219" s="7"/>
      <c r="AE219" s="19">
        <f t="shared" si="101"/>
        <v>-20</v>
      </c>
      <c r="AF219" s="19">
        <f t="shared" si="102"/>
        <v>-20</v>
      </c>
      <c r="AG219" s="19">
        <f t="shared" si="103"/>
        <v>640</v>
      </c>
      <c r="AH219" s="7">
        <f t="shared" si="104"/>
        <v>0</v>
      </c>
      <c r="AI219" s="19">
        <f t="shared" si="105"/>
        <v>0</v>
      </c>
      <c r="AJ219" s="19">
        <f t="shared" si="106"/>
        <v>-20</v>
      </c>
      <c r="AK219" s="19">
        <f t="shared" si="107"/>
        <v>0</v>
      </c>
      <c r="AL219" s="19">
        <f t="shared" si="108"/>
        <v>0</v>
      </c>
      <c r="AM219" s="19">
        <f t="shared" si="109"/>
        <v>820</v>
      </c>
      <c r="AN219" s="20">
        <f t="shared" si="110"/>
        <v>0</v>
      </c>
      <c r="AP219" s="12">
        <f t="shared" si="115"/>
        <v>457.8</v>
      </c>
      <c r="AQ219" s="12">
        <f t="shared" si="111"/>
        <v>22</v>
      </c>
      <c r="AR219" s="12">
        <f t="shared" si="112"/>
        <v>0</v>
      </c>
      <c r="AS219" s="12">
        <f t="shared" si="113"/>
        <v>15260</v>
      </c>
      <c r="AT219" s="12">
        <f>MAX(AS$4:AS219)</f>
        <v>15720</v>
      </c>
      <c r="AU219" s="8">
        <f t="shared" si="114"/>
        <v>-2.9262086513994912E-2</v>
      </c>
      <c r="AX219" s="24"/>
    </row>
    <row r="220" spans="1:50" x14ac:dyDescent="0.3">
      <c r="A220" s="1">
        <v>42753</v>
      </c>
      <c r="B220" s="1">
        <v>42753</v>
      </c>
      <c r="C220" s="1" t="s">
        <v>44</v>
      </c>
      <c r="D220" s="3">
        <v>2205</v>
      </c>
      <c r="E220" s="3">
        <v>-200</v>
      </c>
      <c r="F220" s="3">
        <f t="shared" si="87"/>
        <v>2005</v>
      </c>
      <c r="G220" s="20">
        <f t="shared" si="88"/>
        <v>0</v>
      </c>
      <c r="H220" s="3" t="s">
        <v>17</v>
      </c>
      <c r="K220" s="20">
        <v>1</v>
      </c>
      <c r="L220" s="20">
        <f t="shared" si="89"/>
        <v>1</v>
      </c>
      <c r="M220" s="20" t="s">
        <v>21</v>
      </c>
      <c r="N220" s="20">
        <v>7</v>
      </c>
      <c r="O220" s="20">
        <v>106450</v>
      </c>
      <c r="P220" s="20">
        <f t="shared" si="90"/>
        <v>106457</v>
      </c>
      <c r="Q220" s="20">
        <f t="shared" si="91"/>
        <v>106457</v>
      </c>
      <c r="R220" s="20">
        <v>106215</v>
      </c>
      <c r="S220" s="20">
        <v>106760</v>
      </c>
      <c r="T220" s="19">
        <f t="shared" si="92"/>
        <v>24.9</v>
      </c>
      <c r="U220" s="19">
        <f t="shared" si="93"/>
        <v>30.3</v>
      </c>
      <c r="W220" s="19">
        <f t="shared" si="94"/>
        <v>-24.9</v>
      </c>
      <c r="X220" s="19">
        <f t="shared" si="95"/>
        <v>30.3</v>
      </c>
      <c r="Y220" s="7">
        <f t="shared" si="96"/>
        <v>1</v>
      </c>
      <c r="Z220" s="7">
        <f t="shared" si="97"/>
        <v>0</v>
      </c>
      <c r="AA220" s="7">
        <f t="shared" si="98"/>
        <v>1</v>
      </c>
      <c r="AB220" s="7">
        <f t="shared" si="99"/>
        <v>0</v>
      </c>
      <c r="AC220" s="19">
        <f t="shared" si="100"/>
        <v>-20</v>
      </c>
      <c r="AD220" s="7"/>
      <c r="AE220" s="19">
        <f t="shared" si="101"/>
        <v>-20</v>
      </c>
      <c r="AF220" s="19">
        <f t="shared" si="102"/>
        <v>-20</v>
      </c>
      <c r="AG220" s="19">
        <f t="shared" si="103"/>
        <v>620</v>
      </c>
      <c r="AH220" s="7">
        <f t="shared" si="104"/>
        <v>0</v>
      </c>
      <c r="AI220" s="19">
        <f t="shared" si="105"/>
        <v>0</v>
      </c>
      <c r="AJ220" s="19">
        <f t="shared" si="106"/>
        <v>-20</v>
      </c>
      <c r="AK220" s="19">
        <f t="shared" si="107"/>
        <v>0</v>
      </c>
      <c r="AL220" s="19">
        <f t="shared" si="108"/>
        <v>0</v>
      </c>
      <c r="AM220" s="19">
        <f t="shared" si="109"/>
        <v>820</v>
      </c>
      <c r="AN220" s="20">
        <f t="shared" si="110"/>
        <v>0</v>
      </c>
      <c r="AP220" s="12">
        <f t="shared" si="115"/>
        <v>457.8</v>
      </c>
      <c r="AQ220" s="12">
        <f t="shared" si="111"/>
        <v>22</v>
      </c>
      <c r="AR220" s="12">
        <f t="shared" si="112"/>
        <v>0</v>
      </c>
      <c r="AS220" s="12">
        <f t="shared" si="113"/>
        <v>15260</v>
      </c>
      <c r="AT220" s="12">
        <f>MAX(AS$4:AS220)</f>
        <v>15720</v>
      </c>
      <c r="AU220" s="8">
        <f t="shared" si="114"/>
        <v>-2.9262086513994912E-2</v>
      </c>
      <c r="AX220" s="24"/>
    </row>
    <row r="221" spans="1:50" x14ac:dyDescent="0.3">
      <c r="A221" s="1">
        <v>42753</v>
      </c>
      <c r="B221" s="1">
        <v>42754</v>
      </c>
      <c r="C221" s="1" t="s">
        <v>44</v>
      </c>
      <c r="D221" s="3">
        <v>245</v>
      </c>
      <c r="E221" s="3">
        <v>-200</v>
      </c>
      <c r="F221" s="3">
        <f t="shared" si="87"/>
        <v>45</v>
      </c>
      <c r="G221" s="20">
        <f t="shared" si="88"/>
        <v>1</v>
      </c>
      <c r="H221" s="3" t="s">
        <v>37</v>
      </c>
      <c r="I221" s="20">
        <v>1</v>
      </c>
      <c r="J221" s="20">
        <v>13</v>
      </c>
      <c r="K221" s="20">
        <v>1</v>
      </c>
      <c r="L221" s="20">
        <f t="shared" si="89"/>
        <v>1</v>
      </c>
      <c r="M221" s="20" t="s">
        <v>21</v>
      </c>
      <c r="N221" s="20">
        <v>8</v>
      </c>
      <c r="O221" s="20">
        <v>74990</v>
      </c>
      <c r="P221" s="20">
        <f t="shared" si="90"/>
        <v>74998</v>
      </c>
      <c r="Q221" s="20">
        <f t="shared" si="91"/>
        <v>74998</v>
      </c>
      <c r="R221" s="20">
        <v>74928</v>
      </c>
      <c r="S221" s="20">
        <v>75735</v>
      </c>
      <c r="T221" s="19">
        <f t="shared" si="92"/>
        <v>7.8</v>
      </c>
      <c r="U221" s="19">
        <f t="shared" si="93"/>
        <v>73.7</v>
      </c>
      <c r="W221" s="19">
        <f t="shared" si="94"/>
        <v>-7.8</v>
      </c>
      <c r="X221" s="19">
        <f t="shared" si="95"/>
        <v>73.7</v>
      </c>
      <c r="Y221" s="7">
        <f t="shared" si="96"/>
        <v>1</v>
      </c>
      <c r="Z221" s="7">
        <f t="shared" si="97"/>
        <v>0</v>
      </c>
      <c r="AA221" s="7">
        <f t="shared" si="98"/>
        <v>1</v>
      </c>
      <c r="AB221" s="7">
        <f t="shared" si="99"/>
        <v>0</v>
      </c>
      <c r="AC221" s="19">
        <f t="shared" si="100"/>
        <v>0</v>
      </c>
      <c r="AD221" s="7"/>
      <c r="AE221" s="19">
        <f t="shared" si="101"/>
        <v>0</v>
      </c>
      <c r="AF221" s="19">
        <f t="shared" si="102"/>
        <v>20</v>
      </c>
      <c r="AG221" s="19">
        <f t="shared" si="103"/>
        <v>640</v>
      </c>
      <c r="AH221" s="7">
        <f t="shared" si="104"/>
        <v>1</v>
      </c>
      <c r="AI221" s="19">
        <f t="shared" si="105"/>
        <v>20</v>
      </c>
      <c r="AJ221" s="19">
        <f t="shared" si="106"/>
        <v>20</v>
      </c>
      <c r="AK221" s="19">
        <f t="shared" si="107"/>
        <v>0</v>
      </c>
      <c r="AL221" s="19">
        <f t="shared" si="108"/>
        <v>0</v>
      </c>
      <c r="AM221" s="19">
        <f t="shared" si="109"/>
        <v>820</v>
      </c>
      <c r="AN221" s="20">
        <f t="shared" si="110"/>
        <v>0</v>
      </c>
      <c r="AP221" s="12">
        <f t="shared" si="115"/>
        <v>457.8</v>
      </c>
      <c r="AQ221" s="12">
        <f t="shared" si="111"/>
        <v>22</v>
      </c>
      <c r="AR221" s="12">
        <f t="shared" si="112"/>
        <v>0</v>
      </c>
      <c r="AS221" s="12">
        <f t="shared" si="113"/>
        <v>15260</v>
      </c>
      <c r="AT221" s="12">
        <f>MAX(AS$4:AS221)</f>
        <v>15720</v>
      </c>
      <c r="AU221" s="8">
        <f t="shared" si="114"/>
        <v>-2.9262086513994912E-2</v>
      </c>
      <c r="AX221" s="24"/>
    </row>
    <row r="222" spans="1:50" x14ac:dyDescent="0.3">
      <c r="A222" s="1">
        <v>42753</v>
      </c>
      <c r="B222" s="1">
        <v>42754</v>
      </c>
      <c r="C222" s="1" t="s">
        <v>44</v>
      </c>
      <c r="D222" s="3">
        <v>1530</v>
      </c>
      <c r="E222" s="3">
        <v>-200</v>
      </c>
      <c r="F222" s="3">
        <f t="shared" si="87"/>
        <v>1330</v>
      </c>
      <c r="G222" s="20">
        <f t="shared" si="88"/>
        <v>1</v>
      </c>
      <c r="H222" s="3" t="s">
        <v>38</v>
      </c>
      <c r="I222" s="20">
        <v>1</v>
      </c>
      <c r="J222" s="20">
        <v>56</v>
      </c>
      <c r="K222" s="20">
        <v>1</v>
      </c>
      <c r="L222" s="20">
        <f t="shared" si="89"/>
        <v>1</v>
      </c>
      <c r="M222" s="20" t="s">
        <v>20</v>
      </c>
      <c r="N222" s="20">
        <v>7</v>
      </c>
      <c r="O222" s="20">
        <v>115000</v>
      </c>
      <c r="P222" s="20">
        <f t="shared" si="90"/>
        <v>115000</v>
      </c>
      <c r="Q222" s="20">
        <f t="shared" si="91"/>
        <v>115000</v>
      </c>
      <c r="R222" s="20">
        <v>115076</v>
      </c>
      <c r="S222" s="20">
        <v>114672</v>
      </c>
      <c r="T222" s="19">
        <f t="shared" si="92"/>
        <v>8.3000000000000007</v>
      </c>
      <c r="U222" s="19">
        <f t="shared" si="93"/>
        <v>32.1</v>
      </c>
      <c r="W222" s="19">
        <f t="shared" si="94"/>
        <v>-8.3000000000000007</v>
      </c>
      <c r="X222" s="19">
        <f t="shared" si="95"/>
        <v>32.1</v>
      </c>
      <c r="Y222" s="7">
        <f t="shared" si="96"/>
        <v>0</v>
      </c>
      <c r="Z222" s="7">
        <f t="shared" si="97"/>
        <v>1</v>
      </c>
      <c r="AA222" s="7">
        <f t="shared" si="98"/>
        <v>1</v>
      </c>
      <c r="AB222" s="7">
        <f t="shared" si="99"/>
        <v>0</v>
      </c>
      <c r="AC222" s="19">
        <f t="shared" si="100"/>
        <v>0</v>
      </c>
      <c r="AD222" s="7"/>
      <c r="AE222" s="19">
        <f t="shared" si="101"/>
        <v>0</v>
      </c>
      <c r="AF222" s="19">
        <f t="shared" si="102"/>
        <v>20</v>
      </c>
      <c r="AG222" s="19">
        <f t="shared" si="103"/>
        <v>660</v>
      </c>
      <c r="AH222" s="7">
        <f t="shared" si="104"/>
        <v>1</v>
      </c>
      <c r="AI222" s="19">
        <f t="shared" si="105"/>
        <v>20</v>
      </c>
      <c r="AJ222" s="19">
        <f t="shared" si="106"/>
        <v>20</v>
      </c>
      <c r="AK222" s="19">
        <f t="shared" si="107"/>
        <v>0</v>
      </c>
      <c r="AL222" s="19">
        <f t="shared" si="108"/>
        <v>0</v>
      </c>
      <c r="AM222" s="19">
        <f t="shared" si="109"/>
        <v>820</v>
      </c>
      <c r="AN222" s="20">
        <f t="shared" si="110"/>
        <v>0</v>
      </c>
      <c r="AP222" s="12">
        <f t="shared" si="115"/>
        <v>457.8</v>
      </c>
      <c r="AQ222" s="12">
        <f t="shared" si="111"/>
        <v>22</v>
      </c>
      <c r="AR222" s="12">
        <f t="shared" si="112"/>
        <v>0</v>
      </c>
      <c r="AS222" s="12">
        <f t="shared" si="113"/>
        <v>15260</v>
      </c>
      <c r="AT222" s="12">
        <f>MAX(AS$4:AS222)</f>
        <v>15720</v>
      </c>
      <c r="AU222" s="8">
        <f t="shared" si="114"/>
        <v>-2.9262086513994912E-2</v>
      </c>
      <c r="AW222" s="24"/>
      <c r="AX222" s="24"/>
    </row>
    <row r="223" spans="1:50" x14ac:dyDescent="0.3">
      <c r="A223" s="1">
        <v>42755</v>
      </c>
      <c r="B223" s="1">
        <v>42755</v>
      </c>
      <c r="C223" s="1" t="s">
        <v>44</v>
      </c>
      <c r="D223" s="3">
        <v>1050</v>
      </c>
      <c r="E223" s="3">
        <v>-200</v>
      </c>
      <c r="F223" s="3">
        <f t="shared" si="87"/>
        <v>850</v>
      </c>
      <c r="G223" s="20">
        <f t="shared" si="88"/>
        <v>0</v>
      </c>
      <c r="H223" s="3" t="s">
        <v>37</v>
      </c>
      <c r="I223" s="20">
        <v>1</v>
      </c>
      <c r="J223" s="20">
        <f>COUNT(J185:J222)</f>
        <v>16</v>
      </c>
      <c r="L223" s="20">
        <f t="shared" si="89"/>
        <v>1</v>
      </c>
      <c r="M223" s="20" t="s">
        <v>21</v>
      </c>
      <c r="N223" s="20">
        <v>8</v>
      </c>
      <c r="O223" s="20">
        <v>75430</v>
      </c>
      <c r="P223" s="20">
        <f t="shared" si="90"/>
        <v>75438</v>
      </c>
      <c r="Q223" s="20">
        <f t="shared" si="91"/>
        <v>75438</v>
      </c>
      <c r="R223" s="20">
        <v>75165</v>
      </c>
      <c r="S223" s="20">
        <v>75843</v>
      </c>
      <c r="T223" s="19">
        <f t="shared" si="92"/>
        <v>28.1</v>
      </c>
      <c r="U223" s="19">
        <f t="shared" si="93"/>
        <v>40.5</v>
      </c>
      <c r="W223" s="19">
        <f t="shared" si="94"/>
        <v>-28.1</v>
      </c>
      <c r="X223" s="19">
        <f t="shared" si="95"/>
        <v>40.5</v>
      </c>
      <c r="Y223" s="7">
        <f t="shared" si="96"/>
        <v>1</v>
      </c>
      <c r="Z223" s="7">
        <f t="shared" si="97"/>
        <v>0</v>
      </c>
      <c r="AA223" s="7">
        <f t="shared" si="98"/>
        <v>1</v>
      </c>
      <c r="AB223" s="7">
        <f t="shared" si="99"/>
        <v>0</v>
      </c>
      <c r="AC223" s="19">
        <f t="shared" si="100"/>
        <v>-20</v>
      </c>
      <c r="AD223" s="7"/>
      <c r="AE223" s="19">
        <f t="shared" si="101"/>
        <v>-20</v>
      </c>
      <c r="AF223" s="19">
        <f t="shared" si="102"/>
        <v>-20</v>
      </c>
      <c r="AG223" s="19">
        <f t="shared" si="103"/>
        <v>640</v>
      </c>
      <c r="AH223" s="7">
        <f t="shared" si="104"/>
        <v>0</v>
      </c>
      <c r="AI223" s="19">
        <f t="shared" si="105"/>
        <v>-20</v>
      </c>
      <c r="AJ223" s="19">
        <f t="shared" si="106"/>
        <v>0</v>
      </c>
      <c r="AK223" s="19">
        <f t="shared" si="107"/>
        <v>0</v>
      </c>
      <c r="AL223" s="19">
        <f t="shared" si="108"/>
        <v>0</v>
      </c>
      <c r="AM223" s="19">
        <f t="shared" si="109"/>
        <v>820</v>
      </c>
      <c r="AN223" s="20">
        <f t="shared" si="110"/>
        <v>0</v>
      </c>
      <c r="AP223" s="12">
        <f t="shared" si="115"/>
        <v>457.8</v>
      </c>
      <c r="AQ223" s="12">
        <f t="shared" si="111"/>
        <v>22</v>
      </c>
      <c r="AR223" s="12">
        <f t="shared" si="112"/>
        <v>0</v>
      </c>
      <c r="AS223" s="12">
        <f t="shared" si="113"/>
        <v>15260</v>
      </c>
      <c r="AT223" s="12">
        <f>MAX(AS$4:AS223)</f>
        <v>15720</v>
      </c>
      <c r="AU223" s="8">
        <f t="shared" si="114"/>
        <v>-2.9262086513994912E-2</v>
      </c>
      <c r="AW223" s="24"/>
      <c r="AX223" s="24"/>
    </row>
    <row r="224" spans="1:50" x14ac:dyDescent="0.3">
      <c r="A224" s="1">
        <v>42755</v>
      </c>
      <c r="B224" s="1">
        <v>42755</v>
      </c>
      <c r="C224" s="1" t="s">
        <v>44</v>
      </c>
      <c r="D224" s="3">
        <v>1115</v>
      </c>
      <c r="E224" s="3">
        <v>-200</v>
      </c>
      <c r="F224" s="3">
        <f t="shared" si="87"/>
        <v>915</v>
      </c>
      <c r="G224" s="20">
        <f t="shared" si="88"/>
        <v>0</v>
      </c>
      <c r="H224" s="3" t="s">
        <v>17</v>
      </c>
      <c r="L224" s="20">
        <f t="shared" si="89"/>
        <v>1</v>
      </c>
      <c r="M224" s="20" t="s">
        <v>21</v>
      </c>
      <c r="N224" s="20">
        <v>7</v>
      </c>
      <c r="O224" s="20">
        <v>106590</v>
      </c>
      <c r="P224" s="20">
        <f t="shared" si="90"/>
        <v>106597</v>
      </c>
      <c r="Q224" s="20">
        <f t="shared" si="91"/>
        <v>106597</v>
      </c>
      <c r="R224" s="20">
        <v>106245</v>
      </c>
      <c r="S224" s="20">
        <v>107542</v>
      </c>
      <c r="T224" s="19">
        <f t="shared" si="92"/>
        <v>35.9</v>
      </c>
      <c r="U224" s="19">
        <f t="shared" si="93"/>
        <v>94.5</v>
      </c>
      <c r="W224" s="19">
        <f t="shared" si="94"/>
        <v>-35.9</v>
      </c>
      <c r="X224" s="19">
        <f t="shared" si="95"/>
        <v>94.5</v>
      </c>
      <c r="Y224" s="7">
        <f t="shared" si="96"/>
        <v>1</v>
      </c>
      <c r="Z224" s="7">
        <f t="shared" si="97"/>
        <v>0</v>
      </c>
      <c r="AA224" s="7">
        <f t="shared" si="98"/>
        <v>1</v>
      </c>
      <c r="AB224" s="7">
        <f t="shared" si="99"/>
        <v>1</v>
      </c>
      <c r="AC224" s="19">
        <f t="shared" si="100"/>
        <v>-20</v>
      </c>
      <c r="AD224" s="7"/>
      <c r="AE224" s="19">
        <f t="shared" si="101"/>
        <v>-20</v>
      </c>
      <c r="AF224" s="19">
        <f t="shared" si="102"/>
        <v>-20</v>
      </c>
      <c r="AG224" s="19">
        <f t="shared" si="103"/>
        <v>620</v>
      </c>
      <c r="AH224" s="7">
        <f t="shared" si="104"/>
        <v>0</v>
      </c>
      <c r="AI224" s="19">
        <f t="shared" si="105"/>
        <v>0</v>
      </c>
      <c r="AJ224" s="19">
        <f t="shared" si="106"/>
        <v>0</v>
      </c>
      <c r="AK224" s="19">
        <f t="shared" si="107"/>
        <v>0</v>
      </c>
      <c r="AL224" s="19">
        <f t="shared" si="108"/>
        <v>-20</v>
      </c>
      <c r="AM224" s="19">
        <f t="shared" si="109"/>
        <v>800</v>
      </c>
      <c r="AN224" s="20">
        <f t="shared" si="110"/>
        <v>0</v>
      </c>
      <c r="AP224" s="12">
        <f t="shared" si="115"/>
        <v>457.8</v>
      </c>
      <c r="AQ224" s="12">
        <f t="shared" si="111"/>
        <v>22</v>
      </c>
      <c r="AR224" s="12">
        <f t="shared" si="112"/>
        <v>-440</v>
      </c>
      <c r="AS224" s="12">
        <f t="shared" si="113"/>
        <v>14820</v>
      </c>
      <c r="AT224" s="12">
        <f>MAX(AS$4:AS224)</f>
        <v>15720</v>
      </c>
      <c r="AU224" s="8">
        <f t="shared" si="114"/>
        <v>-5.7251908396946563E-2</v>
      </c>
      <c r="AW224" s="24"/>
      <c r="AX224" s="24"/>
    </row>
    <row r="225" spans="1:50" x14ac:dyDescent="0.3">
      <c r="A225" s="1">
        <v>42755</v>
      </c>
      <c r="B225" s="1">
        <v>42755</v>
      </c>
      <c r="C225" s="1" t="s">
        <v>44</v>
      </c>
      <c r="D225" s="3">
        <v>1225</v>
      </c>
      <c r="E225" s="3">
        <v>-200</v>
      </c>
      <c r="F225" s="3">
        <f t="shared" si="87"/>
        <v>1025</v>
      </c>
      <c r="G225" s="20">
        <f t="shared" si="88"/>
        <v>0</v>
      </c>
      <c r="H225" s="3" t="s">
        <v>38</v>
      </c>
      <c r="L225" s="20">
        <f t="shared" si="89"/>
        <v>1</v>
      </c>
      <c r="M225" s="20" t="s">
        <v>20</v>
      </c>
      <c r="N225" s="20">
        <v>7</v>
      </c>
      <c r="O225" s="20">
        <v>115290</v>
      </c>
      <c r="P225" s="20">
        <f t="shared" si="90"/>
        <v>115290</v>
      </c>
      <c r="Q225" s="20">
        <f t="shared" si="91"/>
        <v>115290</v>
      </c>
      <c r="R225" s="20">
        <v>115379</v>
      </c>
      <c r="S225" s="20">
        <v>114790</v>
      </c>
      <c r="T225" s="19">
        <f t="shared" si="92"/>
        <v>9.6</v>
      </c>
      <c r="U225" s="19">
        <f t="shared" si="93"/>
        <v>49.3</v>
      </c>
      <c r="W225" s="19">
        <f t="shared" si="94"/>
        <v>-9.6</v>
      </c>
      <c r="X225" s="19">
        <f t="shared" si="95"/>
        <v>49.3</v>
      </c>
      <c r="Y225" s="7">
        <f t="shared" si="96"/>
        <v>0</v>
      </c>
      <c r="Z225" s="7">
        <f t="shared" si="97"/>
        <v>1</v>
      </c>
      <c r="AA225" s="7">
        <f t="shared" si="98"/>
        <v>1</v>
      </c>
      <c r="AB225" s="7">
        <f t="shared" si="99"/>
        <v>1</v>
      </c>
      <c r="AC225" s="19">
        <f t="shared" si="100"/>
        <v>0</v>
      </c>
      <c r="AD225" s="7"/>
      <c r="AE225" s="19">
        <f t="shared" si="101"/>
        <v>0</v>
      </c>
      <c r="AF225" s="19">
        <f t="shared" si="102"/>
        <v>20</v>
      </c>
      <c r="AG225" s="19">
        <f t="shared" si="103"/>
        <v>640</v>
      </c>
      <c r="AH225" s="7">
        <f t="shared" si="104"/>
        <v>1</v>
      </c>
      <c r="AI225" s="19">
        <f t="shared" si="105"/>
        <v>0</v>
      </c>
      <c r="AJ225" s="19">
        <f t="shared" si="106"/>
        <v>0</v>
      </c>
      <c r="AK225" s="19">
        <f t="shared" si="107"/>
        <v>0</v>
      </c>
      <c r="AL225" s="19">
        <f t="shared" si="108"/>
        <v>20</v>
      </c>
      <c r="AM225" s="19">
        <f t="shared" si="109"/>
        <v>820</v>
      </c>
      <c r="AN225" s="20">
        <f t="shared" si="110"/>
        <v>1</v>
      </c>
      <c r="AP225" s="12">
        <f t="shared" si="115"/>
        <v>457.8</v>
      </c>
      <c r="AQ225" s="12">
        <f t="shared" si="111"/>
        <v>22</v>
      </c>
      <c r="AR225" s="12">
        <f t="shared" si="112"/>
        <v>440</v>
      </c>
      <c r="AS225" s="12">
        <f t="shared" si="113"/>
        <v>15260</v>
      </c>
      <c r="AT225" s="12">
        <f>MAX(AS$4:AS225)</f>
        <v>15720</v>
      </c>
      <c r="AU225" s="8">
        <f t="shared" si="114"/>
        <v>-2.9262086513994912E-2</v>
      </c>
      <c r="AW225" s="24"/>
      <c r="AX225" s="24"/>
    </row>
    <row r="226" spans="1:50" x14ac:dyDescent="0.3">
      <c r="A226" s="1">
        <v>42755</v>
      </c>
      <c r="B226" s="1">
        <v>42755</v>
      </c>
      <c r="C226" s="1" t="s">
        <v>44</v>
      </c>
      <c r="D226" s="3">
        <v>1240</v>
      </c>
      <c r="E226" s="3">
        <v>-200</v>
      </c>
      <c r="F226" s="3">
        <f t="shared" si="87"/>
        <v>1040</v>
      </c>
      <c r="G226" s="20">
        <f t="shared" si="88"/>
        <v>0</v>
      </c>
      <c r="H226" s="3" t="s">
        <v>17</v>
      </c>
      <c r="L226" s="20">
        <f t="shared" si="89"/>
        <v>1</v>
      </c>
      <c r="M226" s="20" t="s">
        <v>21</v>
      </c>
      <c r="N226" s="20">
        <v>7</v>
      </c>
      <c r="O226" s="20">
        <v>106300</v>
      </c>
      <c r="P226" s="20">
        <f t="shared" si="90"/>
        <v>106307</v>
      </c>
      <c r="Q226" s="20">
        <f t="shared" si="91"/>
        <v>106307</v>
      </c>
      <c r="R226" s="20">
        <v>106245</v>
      </c>
      <c r="S226" s="20">
        <v>107542</v>
      </c>
      <c r="T226" s="19">
        <f t="shared" si="92"/>
        <v>6.9</v>
      </c>
      <c r="U226" s="19">
        <f t="shared" si="93"/>
        <v>123.5</v>
      </c>
      <c r="W226" s="19">
        <f t="shared" si="94"/>
        <v>-6.9</v>
      </c>
      <c r="X226" s="19">
        <f t="shared" si="95"/>
        <v>123.5</v>
      </c>
      <c r="Y226" s="7">
        <f t="shared" si="96"/>
        <v>1</v>
      </c>
      <c r="Z226" s="7">
        <f t="shared" si="97"/>
        <v>0</v>
      </c>
      <c r="AA226" s="7">
        <f t="shared" si="98"/>
        <v>1</v>
      </c>
      <c r="AB226" s="7">
        <f t="shared" si="99"/>
        <v>1</v>
      </c>
      <c r="AC226" s="19">
        <f t="shared" si="100"/>
        <v>0</v>
      </c>
      <c r="AD226" s="7"/>
      <c r="AE226" s="19">
        <f t="shared" si="101"/>
        <v>0</v>
      </c>
      <c r="AF226" s="19">
        <f t="shared" si="102"/>
        <v>20</v>
      </c>
      <c r="AG226" s="19">
        <f t="shared" si="103"/>
        <v>660</v>
      </c>
      <c r="AH226" s="7">
        <f t="shared" si="104"/>
        <v>1</v>
      </c>
      <c r="AI226" s="19">
        <f t="shared" si="105"/>
        <v>0</v>
      </c>
      <c r="AJ226" s="19">
        <f t="shared" si="106"/>
        <v>0</v>
      </c>
      <c r="AK226" s="19">
        <f t="shared" si="107"/>
        <v>0</v>
      </c>
      <c r="AL226" s="19">
        <f t="shared" si="108"/>
        <v>20</v>
      </c>
      <c r="AM226" s="19">
        <f t="shared" si="109"/>
        <v>840</v>
      </c>
      <c r="AN226" s="20">
        <f t="shared" si="110"/>
        <v>1</v>
      </c>
      <c r="AP226" s="12">
        <f t="shared" si="115"/>
        <v>457.8</v>
      </c>
      <c r="AQ226" s="12">
        <f t="shared" si="111"/>
        <v>22</v>
      </c>
      <c r="AR226" s="12">
        <f t="shared" si="112"/>
        <v>440</v>
      </c>
      <c r="AS226" s="12">
        <f t="shared" si="113"/>
        <v>15700</v>
      </c>
      <c r="AT226" s="12">
        <f>MAX(AS$4:AS226)</f>
        <v>15720</v>
      </c>
      <c r="AU226" s="8">
        <f t="shared" si="114"/>
        <v>-1.2722646310432571E-3</v>
      </c>
      <c r="AW226" s="24"/>
      <c r="AX226" s="24"/>
    </row>
    <row r="227" spans="1:50" x14ac:dyDescent="0.3">
      <c r="A227" s="1">
        <v>42758</v>
      </c>
      <c r="B227" s="1">
        <v>42758</v>
      </c>
      <c r="C227" s="1" t="s">
        <v>44</v>
      </c>
      <c r="D227" s="3">
        <v>1305</v>
      </c>
      <c r="E227" s="3">
        <v>-200</v>
      </c>
      <c r="F227" s="3">
        <f t="shared" si="87"/>
        <v>1105</v>
      </c>
      <c r="G227" s="20">
        <f t="shared" si="88"/>
        <v>0</v>
      </c>
      <c r="H227" s="3" t="s">
        <v>17</v>
      </c>
      <c r="L227" s="20">
        <f t="shared" si="89"/>
        <v>1</v>
      </c>
      <c r="M227" s="20" t="s">
        <v>21</v>
      </c>
      <c r="N227" s="20">
        <v>7</v>
      </c>
      <c r="O227" s="20">
        <v>107110</v>
      </c>
      <c r="P227" s="20">
        <f t="shared" si="90"/>
        <v>107117</v>
      </c>
      <c r="Q227" s="20">
        <f t="shared" si="91"/>
        <v>107117</v>
      </c>
      <c r="R227" s="20">
        <v>107087</v>
      </c>
      <c r="S227" s="20">
        <v>107371</v>
      </c>
      <c r="T227" s="19">
        <f t="shared" si="92"/>
        <v>3.7</v>
      </c>
      <c r="U227" s="19">
        <f t="shared" si="93"/>
        <v>25.4</v>
      </c>
      <c r="W227" s="19">
        <f t="shared" si="94"/>
        <v>-3.7</v>
      </c>
      <c r="X227" s="19">
        <f t="shared" si="95"/>
        <v>25.4</v>
      </c>
      <c r="Y227" s="7">
        <f t="shared" si="96"/>
        <v>1</v>
      </c>
      <c r="Z227" s="7">
        <f t="shared" si="97"/>
        <v>0</v>
      </c>
      <c r="AA227" s="7">
        <f t="shared" si="98"/>
        <v>1</v>
      </c>
      <c r="AB227" s="7">
        <f t="shared" si="99"/>
        <v>1</v>
      </c>
      <c r="AC227" s="19">
        <f t="shared" si="100"/>
        <v>0</v>
      </c>
      <c r="AD227" s="7"/>
      <c r="AE227" s="19">
        <f t="shared" si="101"/>
        <v>0</v>
      </c>
      <c r="AF227" s="19">
        <f t="shared" si="102"/>
        <v>20</v>
      </c>
      <c r="AG227" s="19">
        <f t="shared" si="103"/>
        <v>680</v>
      </c>
      <c r="AH227" s="7">
        <f t="shared" si="104"/>
        <v>1</v>
      </c>
      <c r="AI227" s="19">
        <f t="shared" si="105"/>
        <v>0</v>
      </c>
      <c r="AJ227" s="19">
        <f t="shared" si="106"/>
        <v>0</v>
      </c>
      <c r="AK227" s="19">
        <f t="shared" si="107"/>
        <v>0</v>
      </c>
      <c r="AL227" s="19">
        <f t="shared" si="108"/>
        <v>20</v>
      </c>
      <c r="AM227" s="19">
        <f t="shared" si="109"/>
        <v>860</v>
      </c>
      <c r="AN227" s="20">
        <f t="shared" si="110"/>
        <v>1</v>
      </c>
      <c r="AP227" s="12">
        <f t="shared" si="115"/>
        <v>471</v>
      </c>
      <c r="AQ227" s="12">
        <f t="shared" si="111"/>
        <v>23</v>
      </c>
      <c r="AR227" s="12">
        <f t="shared" si="112"/>
        <v>460</v>
      </c>
      <c r="AS227" s="12">
        <f t="shared" si="113"/>
        <v>16160</v>
      </c>
      <c r="AT227" s="12">
        <f>MAX(AS$4:AS227)</f>
        <v>16160</v>
      </c>
      <c r="AU227" s="8">
        <f t="shared" si="114"/>
        <v>0</v>
      </c>
      <c r="AW227" s="24"/>
      <c r="AX227" s="24"/>
    </row>
    <row r="228" spans="1:50" x14ac:dyDescent="0.3">
      <c r="A228" s="1">
        <v>42758</v>
      </c>
      <c r="B228" s="1">
        <v>42758</v>
      </c>
      <c r="C228" s="1" t="s">
        <v>45</v>
      </c>
      <c r="D228" s="3">
        <v>2140</v>
      </c>
      <c r="E228" s="3">
        <v>0</v>
      </c>
      <c r="F228" s="3">
        <f t="shared" si="87"/>
        <v>2140</v>
      </c>
      <c r="G228" s="20">
        <f t="shared" si="88"/>
        <v>0</v>
      </c>
      <c r="H228" s="3" t="s">
        <v>43</v>
      </c>
      <c r="L228" s="20">
        <f t="shared" si="89"/>
        <v>1</v>
      </c>
      <c r="M228" s="20" t="s">
        <v>21</v>
      </c>
      <c r="N228" s="20">
        <v>10</v>
      </c>
      <c r="O228" s="20">
        <v>132190</v>
      </c>
      <c r="P228" s="20">
        <f t="shared" si="90"/>
        <v>132200</v>
      </c>
      <c r="Q228" s="20">
        <f t="shared" si="91"/>
        <v>132200</v>
      </c>
      <c r="R228" s="20">
        <v>132200</v>
      </c>
      <c r="S228" s="20">
        <v>132433</v>
      </c>
      <c r="T228" s="19">
        <f t="shared" si="92"/>
        <v>1</v>
      </c>
      <c r="U228" s="19">
        <f t="shared" si="93"/>
        <v>23.3</v>
      </c>
      <c r="W228" s="19">
        <f t="shared" si="94"/>
        <v>-1</v>
      </c>
      <c r="X228" s="19">
        <f t="shared" si="95"/>
        <v>23.3</v>
      </c>
      <c r="Y228" s="7">
        <f t="shared" si="96"/>
        <v>0</v>
      </c>
      <c r="Z228" s="7">
        <f t="shared" si="97"/>
        <v>0</v>
      </c>
      <c r="AA228" s="7">
        <f t="shared" si="98"/>
        <v>0</v>
      </c>
      <c r="AB228" s="7">
        <f t="shared" si="99"/>
        <v>0</v>
      </c>
      <c r="AC228" s="19">
        <f t="shared" si="100"/>
        <v>0</v>
      </c>
      <c r="AD228" s="7"/>
      <c r="AE228" s="19">
        <f t="shared" si="101"/>
        <v>0</v>
      </c>
      <c r="AF228" s="19">
        <f t="shared" si="102"/>
        <v>0</v>
      </c>
      <c r="AG228" s="19">
        <f t="shared" si="103"/>
        <v>680</v>
      </c>
      <c r="AH228" s="7">
        <f t="shared" si="104"/>
        <v>0</v>
      </c>
      <c r="AI228" s="19">
        <f t="shared" si="105"/>
        <v>0</v>
      </c>
      <c r="AJ228" s="19">
        <f t="shared" si="106"/>
        <v>0</v>
      </c>
      <c r="AK228" s="19">
        <f t="shared" si="107"/>
        <v>0</v>
      </c>
      <c r="AL228" s="19">
        <f t="shared" si="108"/>
        <v>0</v>
      </c>
      <c r="AM228" s="19">
        <f t="shared" si="109"/>
        <v>860</v>
      </c>
      <c r="AN228" s="20">
        <f t="shared" si="110"/>
        <v>0</v>
      </c>
      <c r="AP228" s="12">
        <f t="shared" si="115"/>
        <v>471</v>
      </c>
      <c r="AQ228" s="12">
        <f t="shared" si="111"/>
        <v>23</v>
      </c>
      <c r="AR228" s="12">
        <f t="shared" si="112"/>
        <v>0</v>
      </c>
      <c r="AS228" s="12">
        <f t="shared" si="113"/>
        <v>16160</v>
      </c>
      <c r="AT228" s="12">
        <f>MAX(AS$4:AS228)</f>
        <v>16160</v>
      </c>
      <c r="AU228" s="8">
        <f t="shared" si="114"/>
        <v>0</v>
      </c>
      <c r="AX228" s="24"/>
    </row>
    <row r="229" spans="1:50" x14ac:dyDescent="0.3">
      <c r="A229" s="1">
        <v>42759</v>
      </c>
      <c r="B229" s="1">
        <v>42759</v>
      </c>
      <c r="C229" s="1" t="s">
        <v>45</v>
      </c>
      <c r="D229" s="3">
        <v>1500</v>
      </c>
      <c r="E229" s="3">
        <v>0</v>
      </c>
      <c r="F229" s="3">
        <f t="shared" si="87"/>
        <v>1500</v>
      </c>
      <c r="G229" s="20">
        <f t="shared" si="88"/>
        <v>0</v>
      </c>
      <c r="H229" s="3" t="s">
        <v>43</v>
      </c>
      <c r="L229" s="20">
        <f t="shared" si="89"/>
        <v>1</v>
      </c>
      <c r="M229" s="20" t="s">
        <v>21</v>
      </c>
      <c r="N229" s="20">
        <v>10</v>
      </c>
      <c r="O229" s="20">
        <v>131780</v>
      </c>
      <c r="P229" s="20">
        <f t="shared" si="90"/>
        <v>131790</v>
      </c>
      <c r="Q229" s="20">
        <f t="shared" si="91"/>
        <v>131790</v>
      </c>
      <c r="R229" s="20">
        <v>131419</v>
      </c>
      <c r="S229" s="20">
        <v>131817</v>
      </c>
      <c r="T229" s="19">
        <f t="shared" si="92"/>
        <v>38.1</v>
      </c>
      <c r="U229" s="19">
        <f t="shared" si="93"/>
        <v>2.7</v>
      </c>
      <c r="W229" s="19">
        <f t="shared" si="94"/>
        <v>-38.1</v>
      </c>
      <c r="X229" s="19">
        <f t="shared" si="95"/>
        <v>2.7</v>
      </c>
      <c r="Y229" s="7">
        <f t="shared" si="96"/>
        <v>1</v>
      </c>
      <c r="Z229" s="7">
        <f t="shared" si="97"/>
        <v>0</v>
      </c>
      <c r="AA229" s="7">
        <f t="shared" si="98"/>
        <v>1</v>
      </c>
      <c r="AB229" s="7">
        <f t="shared" si="99"/>
        <v>1</v>
      </c>
      <c r="AC229" s="19">
        <f t="shared" si="100"/>
        <v>-20</v>
      </c>
      <c r="AD229" s="7"/>
      <c r="AE229" s="19">
        <f t="shared" si="101"/>
        <v>-20</v>
      </c>
      <c r="AF229" s="19">
        <f t="shared" si="102"/>
        <v>-20</v>
      </c>
      <c r="AG229" s="19">
        <f t="shared" si="103"/>
        <v>660</v>
      </c>
      <c r="AH229" s="7">
        <f t="shared" si="104"/>
        <v>0</v>
      </c>
      <c r="AI229" s="19">
        <f t="shared" si="105"/>
        <v>0</v>
      </c>
      <c r="AJ229" s="19">
        <f t="shared" si="106"/>
        <v>0</v>
      </c>
      <c r="AK229" s="19">
        <f t="shared" si="107"/>
        <v>0</v>
      </c>
      <c r="AL229" s="19">
        <f t="shared" si="108"/>
        <v>-20</v>
      </c>
      <c r="AM229" s="19">
        <f t="shared" si="109"/>
        <v>840</v>
      </c>
      <c r="AN229" s="20">
        <f t="shared" si="110"/>
        <v>0</v>
      </c>
      <c r="AP229" s="12">
        <f t="shared" si="115"/>
        <v>484.79999999999995</v>
      </c>
      <c r="AQ229" s="12">
        <f t="shared" si="111"/>
        <v>24</v>
      </c>
      <c r="AR229" s="12">
        <f t="shared" si="112"/>
        <v>-480</v>
      </c>
      <c r="AS229" s="12">
        <f t="shared" si="113"/>
        <v>15680</v>
      </c>
      <c r="AT229" s="12">
        <f>MAX(AS$4:AS229)</f>
        <v>16160</v>
      </c>
      <c r="AU229" s="8">
        <f t="shared" si="114"/>
        <v>-2.9702970297029702E-2</v>
      </c>
      <c r="AW229" s="24"/>
      <c r="AX229" s="24"/>
    </row>
    <row r="230" spans="1:50" x14ac:dyDescent="0.3">
      <c r="A230" s="1">
        <v>42759</v>
      </c>
      <c r="B230" s="1">
        <v>42759</v>
      </c>
      <c r="C230" s="1" t="s">
        <v>45</v>
      </c>
      <c r="D230" s="3">
        <v>1700</v>
      </c>
      <c r="E230" s="3">
        <v>0</v>
      </c>
      <c r="F230" s="3">
        <f t="shared" si="87"/>
        <v>1700</v>
      </c>
      <c r="G230" s="20">
        <f t="shared" si="88"/>
        <v>0</v>
      </c>
      <c r="H230" s="3" t="s">
        <v>38</v>
      </c>
      <c r="I230" s="20">
        <v>1</v>
      </c>
      <c r="J230" s="20">
        <v>10</v>
      </c>
      <c r="L230" s="20">
        <f t="shared" si="89"/>
        <v>1</v>
      </c>
      <c r="M230" s="20" t="s">
        <v>20</v>
      </c>
      <c r="N230" s="20">
        <v>7</v>
      </c>
      <c r="O230" s="20">
        <v>113580</v>
      </c>
      <c r="P230" s="20">
        <f t="shared" si="90"/>
        <v>113580</v>
      </c>
      <c r="Q230" s="20">
        <f t="shared" si="91"/>
        <v>113580</v>
      </c>
      <c r="R230" s="20">
        <v>113983</v>
      </c>
      <c r="S230" s="20">
        <v>113375</v>
      </c>
      <c r="T230" s="19">
        <f t="shared" si="92"/>
        <v>41</v>
      </c>
      <c r="U230" s="19">
        <f t="shared" si="93"/>
        <v>19.8</v>
      </c>
      <c r="W230" s="19">
        <f t="shared" si="94"/>
        <v>-41</v>
      </c>
      <c r="X230" s="19">
        <f t="shared" si="95"/>
        <v>19.8</v>
      </c>
      <c r="Y230" s="7">
        <f t="shared" si="96"/>
        <v>0</v>
      </c>
      <c r="Z230" s="7">
        <f t="shared" si="97"/>
        <v>1</v>
      </c>
      <c r="AA230" s="7">
        <f t="shared" si="98"/>
        <v>1</v>
      </c>
      <c r="AB230" s="7">
        <f t="shared" si="99"/>
        <v>0</v>
      </c>
      <c r="AC230" s="19">
        <f t="shared" si="100"/>
        <v>-20</v>
      </c>
      <c r="AD230" s="7"/>
      <c r="AE230" s="19">
        <f t="shared" si="101"/>
        <v>-20</v>
      </c>
      <c r="AF230" s="19">
        <f t="shared" si="102"/>
        <v>-20</v>
      </c>
      <c r="AG230" s="19">
        <f t="shared" si="103"/>
        <v>640</v>
      </c>
      <c r="AH230" s="7">
        <f t="shared" si="104"/>
        <v>0</v>
      </c>
      <c r="AI230" s="19">
        <f t="shared" si="105"/>
        <v>-20</v>
      </c>
      <c r="AJ230" s="19">
        <f t="shared" si="106"/>
        <v>0</v>
      </c>
      <c r="AK230" s="19">
        <f t="shared" si="107"/>
        <v>0</v>
      </c>
      <c r="AL230" s="19">
        <f t="shared" si="108"/>
        <v>0</v>
      </c>
      <c r="AM230" s="19">
        <f t="shared" si="109"/>
        <v>840</v>
      </c>
      <c r="AN230" s="20">
        <f t="shared" si="110"/>
        <v>0</v>
      </c>
      <c r="AP230" s="12">
        <f t="shared" si="115"/>
        <v>484.79999999999995</v>
      </c>
      <c r="AQ230" s="12">
        <f t="shared" si="111"/>
        <v>24</v>
      </c>
      <c r="AR230" s="12">
        <f t="shared" si="112"/>
        <v>0</v>
      </c>
      <c r="AS230" s="12">
        <f t="shared" si="113"/>
        <v>15680</v>
      </c>
      <c r="AT230" s="12">
        <f>MAX(AS$4:AS230)</f>
        <v>16160</v>
      </c>
      <c r="AU230" s="8">
        <f t="shared" si="114"/>
        <v>-2.9702970297029702E-2</v>
      </c>
      <c r="AX230" s="24"/>
    </row>
    <row r="231" spans="1:50" x14ac:dyDescent="0.3">
      <c r="A231" s="1">
        <v>42759</v>
      </c>
      <c r="B231" s="1">
        <v>42759</v>
      </c>
      <c r="C231" s="1" t="s">
        <v>45</v>
      </c>
      <c r="D231" s="3">
        <v>2300</v>
      </c>
      <c r="E231" s="3">
        <v>0</v>
      </c>
      <c r="F231" s="3">
        <f t="shared" si="87"/>
        <v>2300</v>
      </c>
      <c r="G231" s="20">
        <f t="shared" si="88"/>
        <v>0</v>
      </c>
      <c r="H231" s="3" t="s">
        <v>38</v>
      </c>
      <c r="I231" s="20">
        <v>1</v>
      </c>
      <c r="J231" s="20">
        <v>11</v>
      </c>
      <c r="L231" s="20">
        <f t="shared" si="89"/>
        <v>1</v>
      </c>
      <c r="M231" s="20" t="s">
        <v>20</v>
      </c>
      <c r="N231" s="20">
        <v>7</v>
      </c>
      <c r="O231" s="20">
        <v>113900</v>
      </c>
      <c r="P231" s="20">
        <f t="shared" si="90"/>
        <v>113900</v>
      </c>
      <c r="Q231" s="20">
        <f t="shared" si="91"/>
        <v>113900</v>
      </c>
      <c r="R231" s="20">
        <v>113983</v>
      </c>
      <c r="S231" s="20">
        <v>113378</v>
      </c>
      <c r="T231" s="19">
        <f t="shared" si="92"/>
        <v>9</v>
      </c>
      <c r="U231" s="19">
        <f t="shared" si="93"/>
        <v>51.5</v>
      </c>
      <c r="W231" s="19">
        <f t="shared" si="94"/>
        <v>-9</v>
      </c>
      <c r="X231" s="19">
        <f t="shared" si="95"/>
        <v>51.5</v>
      </c>
      <c r="Y231" s="7">
        <f t="shared" si="96"/>
        <v>0</v>
      </c>
      <c r="Z231" s="7">
        <f t="shared" si="97"/>
        <v>1</v>
      </c>
      <c r="AA231" s="7">
        <f t="shared" si="98"/>
        <v>1</v>
      </c>
      <c r="AB231" s="7">
        <f t="shared" si="99"/>
        <v>0</v>
      </c>
      <c r="AC231" s="19">
        <f t="shared" si="100"/>
        <v>0</v>
      </c>
      <c r="AD231" s="7"/>
      <c r="AE231" s="19">
        <f t="shared" si="101"/>
        <v>0</v>
      </c>
      <c r="AF231" s="19">
        <f t="shared" si="102"/>
        <v>20</v>
      </c>
      <c r="AG231" s="19">
        <f t="shared" si="103"/>
        <v>660</v>
      </c>
      <c r="AH231" s="7">
        <f t="shared" si="104"/>
        <v>1</v>
      </c>
      <c r="AI231" s="19">
        <f t="shared" si="105"/>
        <v>20</v>
      </c>
      <c r="AJ231" s="19">
        <f t="shared" si="106"/>
        <v>0</v>
      </c>
      <c r="AK231" s="19">
        <f t="shared" si="107"/>
        <v>0</v>
      </c>
      <c r="AL231" s="19">
        <f t="shared" si="108"/>
        <v>0</v>
      </c>
      <c r="AM231" s="19">
        <f t="shared" si="109"/>
        <v>840</v>
      </c>
      <c r="AN231" s="20">
        <f t="shared" si="110"/>
        <v>0</v>
      </c>
      <c r="AP231" s="12">
        <f t="shared" si="115"/>
        <v>484.79999999999995</v>
      </c>
      <c r="AQ231" s="12">
        <f t="shared" si="111"/>
        <v>24</v>
      </c>
      <c r="AR231" s="12">
        <f t="shared" si="112"/>
        <v>0</v>
      </c>
      <c r="AS231" s="12">
        <f t="shared" si="113"/>
        <v>15680</v>
      </c>
      <c r="AT231" s="12">
        <f>MAX(AS$4:AS231)</f>
        <v>16160</v>
      </c>
      <c r="AU231" s="8">
        <f t="shared" si="114"/>
        <v>-2.9702970297029702E-2</v>
      </c>
      <c r="AX231" s="24"/>
    </row>
    <row r="232" spans="1:50" x14ac:dyDescent="0.3">
      <c r="A232" s="1">
        <v>42759</v>
      </c>
      <c r="B232" s="1">
        <v>42760</v>
      </c>
      <c r="C232" s="1" t="s">
        <v>45</v>
      </c>
      <c r="D232" s="3">
        <v>100</v>
      </c>
      <c r="E232" s="3">
        <v>0</v>
      </c>
      <c r="F232" s="3">
        <f t="shared" si="87"/>
        <v>100</v>
      </c>
      <c r="G232" s="20">
        <f t="shared" si="88"/>
        <v>1</v>
      </c>
      <c r="H232" s="3" t="s">
        <v>37</v>
      </c>
      <c r="K232" s="20">
        <v>1</v>
      </c>
      <c r="L232" s="20">
        <f t="shared" si="89"/>
        <v>1</v>
      </c>
      <c r="M232" s="20" t="s">
        <v>21</v>
      </c>
      <c r="N232" s="20">
        <v>8</v>
      </c>
      <c r="O232" s="20">
        <v>75390</v>
      </c>
      <c r="P232" s="20">
        <f t="shared" si="90"/>
        <v>75398</v>
      </c>
      <c r="Q232" s="20">
        <f t="shared" si="91"/>
        <v>75398</v>
      </c>
      <c r="R232" s="20">
        <v>75144</v>
      </c>
      <c r="S232" s="20">
        <v>75748</v>
      </c>
      <c r="T232" s="19">
        <f t="shared" si="92"/>
        <v>26.2</v>
      </c>
      <c r="U232" s="19">
        <f t="shared" si="93"/>
        <v>35</v>
      </c>
      <c r="W232" s="19">
        <f t="shared" si="94"/>
        <v>-26.2</v>
      </c>
      <c r="X232" s="19">
        <f t="shared" si="95"/>
        <v>35</v>
      </c>
      <c r="Y232" s="7">
        <f t="shared" si="96"/>
        <v>1</v>
      </c>
      <c r="Z232" s="7">
        <f t="shared" si="97"/>
        <v>0</v>
      </c>
      <c r="AA232" s="7">
        <f t="shared" si="98"/>
        <v>1</v>
      </c>
      <c r="AB232" s="7">
        <f t="shared" si="99"/>
        <v>0</v>
      </c>
      <c r="AC232" s="19">
        <f t="shared" si="100"/>
        <v>-20</v>
      </c>
      <c r="AD232" s="7"/>
      <c r="AE232" s="19">
        <f t="shared" si="101"/>
        <v>-20</v>
      </c>
      <c r="AF232" s="19">
        <f t="shared" si="102"/>
        <v>-20</v>
      </c>
      <c r="AG232" s="19">
        <f t="shared" si="103"/>
        <v>640</v>
      </c>
      <c r="AH232" s="7">
        <f t="shared" si="104"/>
        <v>0</v>
      </c>
      <c r="AI232" s="19">
        <f t="shared" si="105"/>
        <v>0</v>
      </c>
      <c r="AJ232" s="19">
        <f t="shared" si="106"/>
        <v>-20</v>
      </c>
      <c r="AK232" s="19">
        <f t="shared" si="107"/>
        <v>0</v>
      </c>
      <c r="AL232" s="19">
        <f t="shared" si="108"/>
        <v>0</v>
      </c>
      <c r="AM232" s="19">
        <f t="shared" si="109"/>
        <v>840</v>
      </c>
      <c r="AN232" s="20">
        <f t="shared" si="110"/>
        <v>0</v>
      </c>
      <c r="AP232" s="12">
        <f t="shared" si="115"/>
        <v>470.4</v>
      </c>
      <c r="AQ232" s="12">
        <f t="shared" si="111"/>
        <v>23</v>
      </c>
      <c r="AR232" s="12">
        <f t="shared" si="112"/>
        <v>0</v>
      </c>
      <c r="AS232" s="12">
        <f t="shared" si="113"/>
        <v>15680</v>
      </c>
      <c r="AT232" s="12">
        <f>MAX(AS$4:AS232)</f>
        <v>16160</v>
      </c>
      <c r="AU232" s="8">
        <f t="shared" si="114"/>
        <v>-2.9702970297029702E-2</v>
      </c>
      <c r="AX232" s="24"/>
    </row>
    <row r="233" spans="1:50" x14ac:dyDescent="0.3">
      <c r="A233" s="1">
        <v>42760</v>
      </c>
      <c r="B233" s="1">
        <v>42760</v>
      </c>
      <c r="C233" s="1" t="s">
        <v>45</v>
      </c>
      <c r="D233" s="3">
        <v>950</v>
      </c>
      <c r="E233" s="3">
        <v>0</v>
      </c>
      <c r="F233" s="3">
        <f t="shared" si="87"/>
        <v>950</v>
      </c>
      <c r="G233" s="20">
        <f t="shared" si="88"/>
        <v>0</v>
      </c>
      <c r="H233" s="3" t="s">
        <v>17</v>
      </c>
      <c r="L233" s="20">
        <f t="shared" si="89"/>
        <v>1</v>
      </c>
      <c r="M233" s="20" t="s">
        <v>20</v>
      </c>
      <c r="N233" s="20">
        <v>7</v>
      </c>
      <c r="O233" s="20">
        <v>107540</v>
      </c>
      <c r="P233" s="20">
        <f t="shared" si="90"/>
        <v>107540</v>
      </c>
      <c r="Q233" s="20">
        <f t="shared" si="91"/>
        <v>107540</v>
      </c>
      <c r="R233" s="20">
        <v>107692</v>
      </c>
      <c r="S233" s="20">
        <v>107194</v>
      </c>
      <c r="T233" s="19">
        <f t="shared" si="92"/>
        <v>15.9</v>
      </c>
      <c r="U233" s="19">
        <f t="shared" si="93"/>
        <v>33.9</v>
      </c>
      <c r="W233" s="19">
        <f t="shared" si="94"/>
        <v>-15.9</v>
      </c>
      <c r="X233" s="19">
        <f t="shared" si="95"/>
        <v>33.9</v>
      </c>
      <c r="Y233" s="7">
        <f t="shared" si="96"/>
        <v>0</v>
      </c>
      <c r="Z233" s="7">
        <f t="shared" si="97"/>
        <v>1</v>
      </c>
      <c r="AA233" s="7">
        <f t="shared" si="98"/>
        <v>1</v>
      </c>
      <c r="AB233" s="7">
        <f t="shared" si="99"/>
        <v>1</v>
      </c>
      <c r="AC233" s="19">
        <f t="shared" si="100"/>
        <v>0</v>
      </c>
      <c r="AD233" s="7"/>
      <c r="AE233" s="19">
        <f t="shared" si="101"/>
        <v>0</v>
      </c>
      <c r="AF233" s="19">
        <f t="shared" si="102"/>
        <v>20</v>
      </c>
      <c r="AG233" s="19">
        <f t="shared" si="103"/>
        <v>660</v>
      </c>
      <c r="AH233" s="7">
        <f t="shared" si="104"/>
        <v>1</v>
      </c>
      <c r="AI233" s="19">
        <f t="shared" si="105"/>
        <v>0</v>
      </c>
      <c r="AJ233" s="19">
        <f t="shared" si="106"/>
        <v>0</v>
      </c>
      <c r="AK233" s="19">
        <f t="shared" si="107"/>
        <v>0</v>
      </c>
      <c r="AL233" s="19">
        <f t="shared" si="108"/>
        <v>20</v>
      </c>
      <c r="AM233" s="19">
        <f t="shared" si="109"/>
        <v>860</v>
      </c>
      <c r="AN233" s="20">
        <f t="shared" si="110"/>
        <v>1</v>
      </c>
      <c r="AP233" s="12">
        <f t="shared" si="115"/>
        <v>470.4</v>
      </c>
      <c r="AQ233" s="12">
        <f t="shared" si="111"/>
        <v>23</v>
      </c>
      <c r="AR233" s="12">
        <f t="shared" si="112"/>
        <v>460</v>
      </c>
      <c r="AS233" s="12">
        <f t="shared" si="113"/>
        <v>16140</v>
      </c>
      <c r="AT233" s="12">
        <f>MAX(AS$4:AS233)</f>
        <v>16160</v>
      </c>
      <c r="AU233" s="8">
        <f t="shared" si="114"/>
        <v>-1.2376237623762376E-3</v>
      </c>
      <c r="AW233" s="24"/>
      <c r="AX233" s="24"/>
    </row>
    <row r="234" spans="1:50" x14ac:dyDescent="0.3">
      <c r="A234" s="1">
        <v>42760</v>
      </c>
      <c r="B234" s="1">
        <v>42760</v>
      </c>
      <c r="C234" s="1" t="s">
        <v>45</v>
      </c>
      <c r="D234" s="3">
        <v>1215</v>
      </c>
      <c r="E234" s="3">
        <v>0</v>
      </c>
      <c r="F234" s="3">
        <f t="shared" si="87"/>
        <v>1215</v>
      </c>
      <c r="G234" s="20">
        <f t="shared" si="88"/>
        <v>0</v>
      </c>
      <c r="H234" s="3" t="s">
        <v>37</v>
      </c>
      <c r="L234" s="20">
        <f t="shared" si="89"/>
        <v>1</v>
      </c>
      <c r="M234" s="20" t="s">
        <v>20</v>
      </c>
      <c r="N234" s="20">
        <v>8</v>
      </c>
      <c r="O234" s="20">
        <v>75590</v>
      </c>
      <c r="P234" s="20">
        <f t="shared" si="90"/>
        <v>75590</v>
      </c>
      <c r="Q234" s="20">
        <f t="shared" si="91"/>
        <v>75590</v>
      </c>
      <c r="R234" s="20">
        <v>75748</v>
      </c>
      <c r="S234" s="20">
        <v>75244</v>
      </c>
      <c r="T234" s="19">
        <f t="shared" si="92"/>
        <v>16.600000000000001</v>
      </c>
      <c r="U234" s="19">
        <f t="shared" si="93"/>
        <v>33.799999999999997</v>
      </c>
      <c r="W234" s="19">
        <f t="shared" si="94"/>
        <v>-16.600000000000001</v>
      </c>
      <c r="X234" s="19">
        <f t="shared" si="95"/>
        <v>33.799999999999997</v>
      </c>
      <c r="Y234" s="7">
        <f t="shared" si="96"/>
        <v>0</v>
      </c>
      <c r="Z234" s="7">
        <f t="shared" si="97"/>
        <v>1</v>
      </c>
      <c r="AA234" s="7">
        <f t="shared" si="98"/>
        <v>1</v>
      </c>
      <c r="AB234" s="7">
        <f t="shared" si="99"/>
        <v>1</v>
      </c>
      <c r="AC234" s="19">
        <f t="shared" si="100"/>
        <v>0</v>
      </c>
      <c r="AD234" s="7"/>
      <c r="AE234" s="19">
        <f t="shared" si="101"/>
        <v>0</v>
      </c>
      <c r="AF234" s="19">
        <f t="shared" si="102"/>
        <v>20</v>
      </c>
      <c r="AG234" s="19">
        <f t="shared" si="103"/>
        <v>680</v>
      </c>
      <c r="AH234" s="7">
        <f t="shared" si="104"/>
        <v>1</v>
      </c>
      <c r="AI234" s="19">
        <f t="shared" si="105"/>
        <v>0</v>
      </c>
      <c r="AJ234" s="19">
        <f t="shared" si="106"/>
        <v>0</v>
      </c>
      <c r="AK234" s="19">
        <f t="shared" si="107"/>
        <v>0</v>
      </c>
      <c r="AL234" s="19">
        <f t="shared" si="108"/>
        <v>20</v>
      </c>
      <c r="AM234" s="19">
        <f t="shared" si="109"/>
        <v>880</v>
      </c>
      <c r="AN234" s="20">
        <f t="shared" si="110"/>
        <v>1</v>
      </c>
      <c r="AP234" s="12">
        <f t="shared" si="115"/>
        <v>470.4</v>
      </c>
      <c r="AQ234" s="12">
        <f t="shared" si="111"/>
        <v>23</v>
      </c>
      <c r="AR234" s="12">
        <f t="shared" si="112"/>
        <v>460</v>
      </c>
      <c r="AS234" s="12">
        <f t="shared" si="113"/>
        <v>16600</v>
      </c>
      <c r="AT234" s="12">
        <f>MAX(AS$4:AS234)</f>
        <v>16600</v>
      </c>
      <c r="AU234" s="8">
        <f t="shared" si="114"/>
        <v>0</v>
      </c>
      <c r="AW234" s="24"/>
      <c r="AX234" s="24"/>
    </row>
    <row r="235" spans="1:50" x14ac:dyDescent="0.3">
      <c r="A235" s="1">
        <v>42760</v>
      </c>
      <c r="B235" s="1">
        <v>42760</v>
      </c>
      <c r="C235" s="1" t="s">
        <v>45</v>
      </c>
      <c r="D235" s="3">
        <v>1215</v>
      </c>
      <c r="E235" s="3">
        <v>0</v>
      </c>
      <c r="F235" s="3">
        <f t="shared" si="87"/>
        <v>1215</v>
      </c>
      <c r="G235" s="20">
        <f t="shared" si="88"/>
        <v>0</v>
      </c>
      <c r="H235" s="3" t="s">
        <v>38</v>
      </c>
      <c r="L235" s="20">
        <f t="shared" si="89"/>
        <v>1</v>
      </c>
      <c r="M235" s="20" t="s">
        <v>21</v>
      </c>
      <c r="N235" s="20">
        <v>7</v>
      </c>
      <c r="O235" s="20">
        <v>113300</v>
      </c>
      <c r="P235" s="20">
        <f t="shared" si="90"/>
        <v>113307</v>
      </c>
      <c r="Q235" s="20">
        <f t="shared" si="91"/>
        <v>113307</v>
      </c>
      <c r="R235" s="20">
        <v>113033</v>
      </c>
      <c r="S235" s="20">
        <v>113933</v>
      </c>
      <c r="T235" s="19">
        <f t="shared" si="92"/>
        <v>28.1</v>
      </c>
      <c r="U235" s="19">
        <f t="shared" si="93"/>
        <v>62.6</v>
      </c>
      <c r="W235" s="19">
        <f t="shared" si="94"/>
        <v>-28.1</v>
      </c>
      <c r="X235" s="19">
        <f t="shared" si="95"/>
        <v>62.6</v>
      </c>
      <c r="Y235" s="7">
        <f t="shared" si="96"/>
        <v>1</v>
      </c>
      <c r="Z235" s="7">
        <f t="shared" si="97"/>
        <v>0</v>
      </c>
      <c r="AA235" s="7">
        <f t="shared" si="98"/>
        <v>1</v>
      </c>
      <c r="AB235" s="7">
        <f t="shared" si="99"/>
        <v>1</v>
      </c>
      <c r="AC235" s="19">
        <f t="shared" si="100"/>
        <v>-20</v>
      </c>
      <c r="AD235" s="7"/>
      <c r="AE235" s="19">
        <f t="shared" si="101"/>
        <v>-20</v>
      </c>
      <c r="AF235" s="19">
        <f t="shared" si="102"/>
        <v>-20</v>
      </c>
      <c r="AG235" s="19">
        <f t="shared" si="103"/>
        <v>660</v>
      </c>
      <c r="AH235" s="7">
        <f t="shared" si="104"/>
        <v>0</v>
      </c>
      <c r="AI235" s="19">
        <f t="shared" si="105"/>
        <v>0</v>
      </c>
      <c r="AJ235" s="19">
        <f t="shared" si="106"/>
        <v>0</v>
      </c>
      <c r="AK235" s="19">
        <f t="shared" si="107"/>
        <v>0</v>
      </c>
      <c r="AL235" s="19">
        <f t="shared" si="108"/>
        <v>-20</v>
      </c>
      <c r="AM235" s="19">
        <f t="shared" si="109"/>
        <v>860</v>
      </c>
      <c r="AN235" s="20">
        <f t="shared" si="110"/>
        <v>0</v>
      </c>
      <c r="AP235" s="12">
        <f t="shared" si="115"/>
        <v>470.4</v>
      </c>
      <c r="AQ235" s="12">
        <f t="shared" si="111"/>
        <v>23</v>
      </c>
      <c r="AR235" s="12">
        <f t="shared" si="112"/>
        <v>-460</v>
      </c>
      <c r="AS235" s="12">
        <f t="shared" si="113"/>
        <v>16140</v>
      </c>
      <c r="AT235" s="12">
        <f>MAX(AS$4:AS235)</f>
        <v>16600</v>
      </c>
      <c r="AU235" s="8">
        <f t="shared" si="114"/>
        <v>-2.7710843373493974E-2</v>
      </c>
      <c r="AW235" s="24"/>
      <c r="AX235" s="24"/>
    </row>
    <row r="236" spans="1:50" x14ac:dyDescent="0.3">
      <c r="A236" s="1">
        <v>42760</v>
      </c>
      <c r="B236" s="1">
        <v>42760</v>
      </c>
      <c r="C236" s="1" t="s">
        <v>45</v>
      </c>
      <c r="D236" s="3">
        <v>1545</v>
      </c>
      <c r="E236" s="3">
        <v>0</v>
      </c>
      <c r="F236" s="3">
        <f t="shared" si="87"/>
        <v>1545</v>
      </c>
      <c r="G236" s="20">
        <f t="shared" si="88"/>
        <v>0</v>
      </c>
      <c r="H236" s="3" t="s">
        <v>43</v>
      </c>
      <c r="I236" s="20">
        <v>1</v>
      </c>
      <c r="J236" s="20">
        <v>44</v>
      </c>
      <c r="L236" s="20">
        <f t="shared" si="89"/>
        <v>1</v>
      </c>
      <c r="M236" s="20" t="s">
        <v>21</v>
      </c>
      <c r="N236" s="20">
        <v>10</v>
      </c>
      <c r="O236" s="20">
        <v>130820</v>
      </c>
      <c r="P236" s="20">
        <f t="shared" si="90"/>
        <v>130830</v>
      </c>
      <c r="Q236" s="20">
        <f t="shared" si="91"/>
        <v>130830</v>
      </c>
      <c r="R236" s="20">
        <v>130817</v>
      </c>
      <c r="S236" s="20">
        <v>131070</v>
      </c>
      <c r="T236" s="19">
        <f t="shared" si="92"/>
        <v>2.2999999999999998</v>
      </c>
      <c r="U236" s="19">
        <f t="shared" si="93"/>
        <v>24</v>
      </c>
      <c r="W236" s="19">
        <f t="shared" si="94"/>
        <v>-2.2999999999999998</v>
      </c>
      <c r="X236" s="19">
        <f t="shared" si="95"/>
        <v>24</v>
      </c>
      <c r="Y236" s="7">
        <f t="shared" si="96"/>
        <v>1</v>
      </c>
      <c r="Z236" s="7">
        <f t="shared" si="97"/>
        <v>0</v>
      </c>
      <c r="AA236" s="7">
        <f t="shared" si="98"/>
        <v>1</v>
      </c>
      <c r="AB236" s="7">
        <f t="shared" si="99"/>
        <v>0</v>
      </c>
      <c r="AC236" s="19">
        <f t="shared" si="100"/>
        <v>0</v>
      </c>
      <c r="AD236" s="7"/>
      <c r="AE236" s="19">
        <f t="shared" si="101"/>
        <v>0</v>
      </c>
      <c r="AF236" s="19">
        <f t="shared" si="102"/>
        <v>20</v>
      </c>
      <c r="AG236" s="19">
        <f t="shared" si="103"/>
        <v>680</v>
      </c>
      <c r="AH236" s="7">
        <f t="shared" si="104"/>
        <v>1</v>
      </c>
      <c r="AI236" s="19">
        <f t="shared" si="105"/>
        <v>20</v>
      </c>
      <c r="AJ236" s="19">
        <f t="shared" si="106"/>
        <v>0</v>
      </c>
      <c r="AK236" s="19">
        <f t="shared" si="107"/>
        <v>0</v>
      </c>
      <c r="AL236" s="19">
        <f t="shared" si="108"/>
        <v>0</v>
      </c>
      <c r="AM236" s="19">
        <f t="shared" si="109"/>
        <v>860</v>
      </c>
      <c r="AN236" s="20">
        <f t="shared" si="110"/>
        <v>0</v>
      </c>
      <c r="AP236" s="12">
        <f t="shared" si="115"/>
        <v>470.4</v>
      </c>
      <c r="AQ236" s="12">
        <f t="shared" si="111"/>
        <v>23</v>
      </c>
      <c r="AR236" s="12">
        <f t="shared" si="112"/>
        <v>0</v>
      </c>
      <c r="AS236" s="12">
        <f t="shared" si="113"/>
        <v>16140</v>
      </c>
      <c r="AT236" s="12">
        <f>MAX(AS$4:AS236)</f>
        <v>16600</v>
      </c>
      <c r="AU236" s="8">
        <f t="shared" si="114"/>
        <v>-2.7710843373493974E-2</v>
      </c>
      <c r="AW236" s="24"/>
      <c r="AX236" s="24"/>
    </row>
    <row r="237" spans="1:50" x14ac:dyDescent="0.3">
      <c r="A237" s="1">
        <v>42761</v>
      </c>
      <c r="B237" s="1">
        <v>42761</v>
      </c>
      <c r="C237" s="1" t="s">
        <v>45</v>
      </c>
      <c r="D237" s="3">
        <v>950</v>
      </c>
      <c r="E237" s="3">
        <v>0</v>
      </c>
      <c r="F237" s="3">
        <f t="shared" si="87"/>
        <v>950</v>
      </c>
      <c r="G237" s="20">
        <f t="shared" si="88"/>
        <v>0</v>
      </c>
      <c r="H237" s="3" t="s">
        <v>37</v>
      </c>
      <c r="L237" s="20">
        <f t="shared" si="89"/>
        <v>1</v>
      </c>
      <c r="M237" s="20" t="s">
        <v>21</v>
      </c>
      <c r="N237" s="20">
        <v>8</v>
      </c>
      <c r="O237" s="20">
        <v>75380</v>
      </c>
      <c r="P237" s="20">
        <f t="shared" si="90"/>
        <v>75388</v>
      </c>
      <c r="Q237" s="20">
        <f t="shared" si="91"/>
        <v>75388</v>
      </c>
      <c r="R237" s="20">
        <v>75210</v>
      </c>
      <c r="S237" s="20">
        <v>75535</v>
      </c>
      <c r="T237" s="19">
        <f t="shared" si="92"/>
        <v>18.600000000000001</v>
      </c>
      <c r="U237" s="19">
        <f t="shared" si="93"/>
        <v>14.7</v>
      </c>
      <c r="W237" s="19">
        <f t="shared" si="94"/>
        <v>-18.600000000000001</v>
      </c>
      <c r="X237" s="19">
        <f t="shared" si="95"/>
        <v>14.7</v>
      </c>
      <c r="Y237" s="7">
        <f t="shared" si="96"/>
        <v>1</v>
      </c>
      <c r="Z237" s="7">
        <f t="shared" si="97"/>
        <v>0</v>
      </c>
      <c r="AA237" s="7">
        <f t="shared" si="98"/>
        <v>1</v>
      </c>
      <c r="AB237" s="7">
        <f t="shared" si="99"/>
        <v>1</v>
      </c>
      <c r="AC237" s="19">
        <f t="shared" si="100"/>
        <v>0</v>
      </c>
      <c r="AD237" s="7"/>
      <c r="AE237" s="19">
        <f t="shared" si="101"/>
        <v>-20</v>
      </c>
      <c r="AF237" s="19">
        <f t="shared" si="102"/>
        <v>-20</v>
      </c>
      <c r="AG237" s="19">
        <f t="shared" si="103"/>
        <v>660</v>
      </c>
      <c r="AH237" s="7">
        <f t="shared" si="104"/>
        <v>0</v>
      </c>
      <c r="AI237" s="19">
        <f t="shared" si="105"/>
        <v>0</v>
      </c>
      <c r="AJ237" s="19">
        <f t="shared" si="106"/>
        <v>0</v>
      </c>
      <c r="AK237" s="19">
        <f t="shared" si="107"/>
        <v>0</v>
      </c>
      <c r="AL237" s="19">
        <f t="shared" si="108"/>
        <v>-20</v>
      </c>
      <c r="AM237" s="19">
        <f t="shared" si="109"/>
        <v>840</v>
      </c>
      <c r="AN237" s="20">
        <f t="shared" si="110"/>
        <v>0</v>
      </c>
      <c r="AP237" s="12">
        <f t="shared" si="115"/>
        <v>484.2</v>
      </c>
      <c r="AQ237" s="12">
        <f t="shared" si="111"/>
        <v>24</v>
      </c>
      <c r="AR237" s="12">
        <f t="shared" si="112"/>
        <v>-480</v>
      </c>
      <c r="AS237" s="12">
        <f t="shared" si="113"/>
        <v>15660</v>
      </c>
      <c r="AT237" s="12">
        <f>MAX(AS$4:AS237)</f>
        <v>16600</v>
      </c>
      <c r="AU237" s="8">
        <f t="shared" si="114"/>
        <v>-5.6626506024096385E-2</v>
      </c>
      <c r="AW237" s="24"/>
      <c r="AX237" s="24"/>
    </row>
    <row r="238" spans="1:50" x14ac:dyDescent="0.3">
      <c r="A238" s="1">
        <v>42761</v>
      </c>
      <c r="B238" s="1">
        <v>42761</v>
      </c>
      <c r="C238" s="1" t="s">
        <v>45</v>
      </c>
      <c r="D238" s="3">
        <v>1255</v>
      </c>
      <c r="E238" s="3">
        <v>0</v>
      </c>
      <c r="F238" s="3">
        <f t="shared" si="87"/>
        <v>1255</v>
      </c>
      <c r="G238" s="20">
        <f t="shared" si="88"/>
        <v>0</v>
      </c>
      <c r="H238" s="3" t="s">
        <v>43</v>
      </c>
      <c r="I238" s="20">
        <v>1</v>
      </c>
      <c r="J238" s="20">
        <v>11</v>
      </c>
      <c r="L238" s="20">
        <f t="shared" si="89"/>
        <v>1</v>
      </c>
      <c r="M238" s="20" t="s">
        <v>20</v>
      </c>
      <c r="N238" s="20">
        <v>10</v>
      </c>
      <c r="O238" s="20">
        <v>131240</v>
      </c>
      <c r="P238" s="20">
        <f t="shared" si="90"/>
        <v>131240</v>
      </c>
      <c r="Q238" s="20">
        <f t="shared" si="91"/>
        <v>131240</v>
      </c>
      <c r="R238" s="20">
        <v>131299</v>
      </c>
      <c r="S238" s="20">
        <v>130802</v>
      </c>
      <c r="T238" s="19">
        <f t="shared" si="92"/>
        <v>6.9</v>
      </c>
      <c r="U238" s="19">
        <f t="shared" si="93"/>
        <v>42.8</v>
      </c>
      <c r="W238" s="19">
        <f t="shared" si="94"/>
        <v>-6.9</v>
      </c>
      <c r="X238" s="19">
        <f t="shared" si="95"/>
        <v>42.8</v>
      </c>
      <c r="Y238" s="7">
        <f t="shared" si="96"/>
        <v>0</v>
      </c>
      <c r="Z238" s="7">
        <f t="shared" si="97"/>
        <v>1</v>
      </c>
      <c r="AA238" s="7">
        <f t="shared" si="98"/>
        <v>1</v>
      </c>
      <c r="AB238" s="7">
        <f t="shared" si="99"/>
        <v>0</v>
      </c>
      <c r="AC238" s="19">
        <f t="shared" si="100"/>
        <v>0</v>
      </c>
      <c r="AD238" s="7"/>
      <c r="AE238" s="19">
        <f t="shared" si="101"/>
        <v>0</v>
      </c>
      <c r="AF238" s="19">
        <f t="shared" si="102"/>
        <v>20</v>
      </c>
      <c r="AG238" s="19">
        <f t="shared" si="103"/>
        <v>680</v>
      </c>
      <c r="AH238" s="7">
        <f t="shared" si="104"/>
        <v>1</v>
      </c>
      <c r="AI238" s="19">
        <f t="shared" si="105"/>
        <v>20</v>
      </c>
      <c r="AJ238" s="19">
        <f t="shared" si="106"/>
        <v>0</v>
      </c>
      <c r="AK238" s="19">
        <f t="shared" si="107"/>
        <v>0</v>
      </c>
      <c r="AL238" s="19">
        <f t="shared" si="108"/>
        <v>0</v>
      </c>
      <c r="AM238" s="19">
        <f t="shared" si="109"/>
        <v>840</v>
      </c>
      <c r="AN238" s="20">
        <f t="shared" si="110"/>
        <v>0</v>
      </c>
      <c r="AP238" s="12">
        <f t="shared" si="115"/>
        <v>484.2</v>
      </c>
      <c r="AQ238" s="12">
        <f t="shared" si="111"/>
        <v>24</v>
      </c>
      <c r="AR238" s="12">
        <f t="shared" si="112"/>
        <v>0</v>
      </c>
      <c r="AS238" s="12">
        <f t="shared" si="113"/>
        <v>15660</v>
      </c>
      <c r="AT238" s="12">
        <f>MAX(AS$4:AS238)</f>
        <v>16600</v>
      </c>
      <c r="AU238" s="8">
        <f t="shared" si="114"/>
        <v>-5.6626506024096385E-2</v>
      </c>
      <c r="AW238" s="24"/>
      <c r="AX238" s="24"/>
    </row>
    <row r="239" spans="1:50" x14ac:dyDescent="0.3">
      <c r="A239" s="1">
        <v>42761</v>
      </c>
      <c r="B239" s="1">
        <v>42761</v>
      </c>
      <c r="C239" s="1" t="s">
        <v>45</v>
      </c>
      <c r="D239" s="3">
        <v>1310</v>
      </c>
      <c r="E239" s="3">
        <v>0</v>
      </c>
      <c r="F239" s="3">
        <f t="shared" si="87"/>
        <v>1310</v>
      </c>
      <c r="G239" s="20">
        <f t="shared" si="88"/>
        <v>0</v>
      </c>
      <c r="H239" s="3" t="s">
        <v>17</v>
      </c>
      <c r="K239" s="20">
        <v>1</v>
      </c>
      <c r="L239" s="20">
        <f t="shared" si="89"/>
        <v>1</v>
      </c>
      <c r="M239" s="20" t="s">
        <v>21</v>
      </c>
      <c r="N239" s="20">
        <v>7</v>
      </c>
      <c r="O239" s="20">
        <v>106970</v>
      </c>
      <c r="P239" s="20">
        <f t="shared" si="90"/>
        <v>106977</v>
      </c>
      <c r="Q239" s="20">
        <f t="shared" si="91"/>
        <v>106977</v>
      </c>
      <c r="R239" s="20">
        <v>106882</v>
      </c>
      <c r="S239" s="20">
        <v>107063</v>
      </c>
      <c r="T239" s="19">
        <f t="shared" si="92"/>
        <v>10.199999999999999</v>
      </c>
      <c r="U239" s="19">
        <f t="shared" si="93"/>
        <v>8.6</v>
      </c>
      <c r="W239" s="19">
        <f t="shared" si="94"/>
        <v>-10.199999999999999</v>
      </c>
      <c r="X239" s="19">
        <f t="shared" si="95"/>
        <v>8.6</v>
      </c>
      <c r="Y239" s="7">
        <f t="shared" si="96"/>
        <v>1</v>
      </c>
      <c r="Z239" s="7">
        <f t="shared" si="97"/>
        <v>0</v>
      </c>
      <c r="AA239" s="7">
        <f t="shared" si="98"/>
        <v>1</v>
      </c>
      <c r="AB239" s="7">
        <f t="shared" si="99"/>
        <v>0</v>
      </c>
      <c r="AC239" s="19">
        <f t="shared" si="100"/>
        <v>0</v>
      </c>
      <c r="AD239" s="7"/>
      <c r="AE239" s="19">
        <f t="shared" si="101"/>
        <v>-20</v>
      </c>
      <c r="AF239" s="19">
        <f t="shared" si="102"/>
        <v>-20</v>
      </c>
      <c r="AG239" s="19">
        <f t="shared" si="103"/>
        <v>660</v>
      </c>
      <c r="AH239" s="7">
        <f t="shared" si="104"/>
        <v>0</v>
      </c>
      <c r="AI239" s="19">
        <f t="shared" si="105"/>
        <v>0</v>
      </c>
      <c r="AJ239" s="19">
        <f t="shared" si="106"/>
        <v>-20</v>
      </c>
      <c r="AK239" s="19">
        <f t="shared" si="107"/>
        <v>0</v>
      </c>
      <c r="AL239" s="19">
        <f t="shared" si="108"/>
        <v>0</v>
      </c>
      <c r="AM239" s="19">
        <f t="shared" si="109"/>
        <v>840</v>
      </c>
      <c r="AN239" s="20">
        <f t="shared" si="110"/>
        <v>0</v>
      </c>
      <c r="AP239" s="12">
        <f t="shared" si="115"/>
        <v>484.2</v>
      </c>
      <c r="AQ239" s="12">
        <f t="shared" si="111"/>
        <v>24</v>
      </c>
      <c r="AR239" s="12">
        <f t="shared" si="112"/>
        <v>0</v>
      </c>
      <c r="AS239" s="12">
        <f t="shared" si="113"/>
        <v>15660</v>
      </c>
      <c r="AT239" s="12">
        <f>MAX(AS$4:AS239)</f>
        <v>16600</v>
      </c>
      <c r="AU239" s="8">
        <f t="shared" si="114"/>
        <v>-5.6626506024096385E-2</v>
      </c>
      <c r="AW239" s="24"/>
      <c r="AX239" s="24"/>
    </row>
    <row r="240" spans="1:50" x14ac:dyDescent="0.3">
      <c r="A240" s="1">
        <v>42761</v>
      </c>
      <c r="B240" s="1">
        <v>42761</v>
      </c>
      <c r="C240" s="1" t="s">
        <v>45</v>
      </c>
      <c r="D240" s="3">
        <v>1430</v>
      </c>
      <c r="E240" s="3">
        <v>0</v>
      </c>
      <c r="F240" s="3">
        <f t="shared" si="87"/>
        <v>1430</v>
      </c>
      <c r="G240" s="20">
        <f t="shared" si="88"/>
        <v>0</v>
      </c>
      <c r="H240" s="3" t="s">
        <v>17</v>
      </c>
      <c r="L240" s="20">
        <f t="shared" si="89"/>
        <v>1</v>
      </c>
      <c r="M240" s="20" t="s">
        <v>21</v>
      </c>
      <c r="N240" s="20">
        <v>7</v>
      </c>
      <c r="O240" s="20">
        <v>106750</v>
      </c>
      <c r="P240" s="20">
        <f t="shared" si="90"/>
        <v>106757</v>
      </c>
      <c r="Q240" s="20">
        <f t="shared" si="91"/>
        <v>106757</v>
      </c>
      <c r="R240" s="20">
        <v>106571</v>
      </c>
      <c r="S240" s="20">
        <v>107036</v>
      </c>
      <c r="T240" s="19">
        <f t="shared" si="92"/>
        <v>19.3</v>
      </c>
      <c r="U240" s="19">
        <f t="shared" si="93"/>
        <v>27.9</v>
      </c>
      <c r="W240" s="19">
        <f t="shared" si="94"/>
        <v>-19.3</v>
      </c>
      <c r="X240" s="19">
        <f t="shared" si="95"/>
        <v>27.9</v>
      </c>
      <c r="Y240" s="7">
        <f t="shared" si="96"/>
        <v>1</v>
      </c>
      <c r="Z240" s="7">
        <f t="shared" si="97"/>
        <v>0</v>
      </c>
      <c r="AA240" s="7">
        <f t="shared" si="98"/>
        <v>1</v>
      </c>
      <c r="AB240" s="7">
        <f t="shared" si="99"/>
        <v>1</v>
      </c>
      <c r="AC240" s="19">
        <f t="shared" si="100"/>
        <v>0</v>
      </c>
      <c r="AD240" s="7"/>
      <c r="AE240" s="19">
        <f t="shared" si="101"/>
        <v>0</v>
      </c>
      <c r="AF240" s="19">
        <f t="shared" si="102"/>
        <v>20</v>
      </c>
      <c r="AG240" s="19">
        <f t="shared" si="103"/>
        <v>680</v>
      </c>
      <c r="AH240" s="7">
        <f t="shared" si="104"/>
        <v>1</v>
      </c>
      <c r="AI240" s="19">
        <f t="shared" si="105"/>
        <v>0</v>
      </c>
      <c r="AJ240" s="19">
        <f t="shared" si="106"/>
        <v>0</v>
      </c>
      <c r="AK240" s="19">
        <f t="shared" si="107"/>
        <v>0</v>
      </c>
      <c r="AL240" s="19">
        <f t="shared" si="108"/>
        <v>20</v>
      </c>
      <c r="AM240" s="19">
        <f t="shared" si="109"/>
        <v>860</v>
      </c>
      <c r="AN240" s="20">
        <f t="shared" si="110"/>
        <v>1</v>
      </c>
      <c r="AP240" s="12">
        <f t="shared" si="115"/>
        <v>484.2</v>
      </c>
      <c r="AQ240" s="12">
        <f t="shared" si="111"/>
        <v>24</v>
      </c>
      <c r="AR240" s="12">
        <f t="shared" si="112"/>
        <v>480</v>
      </c>
      <c r="AS240" s="12">
        <f t="shared" si="113"/>
        <v>16140</v>
      </c>
      <c r="AT240" s="12">
        <f>MAX(AS$4:AS240)</f>
        <v>16600</v>
      </c>
      <c r="AU240" s="8">
        <f t="shared" si="114"/>
        <v>-2.7710843373493974E-2</v>
      </c>
      <c r="AW240" s="24"/>
      <c r="AX240" s="24"/>
    </row>
    <row r="241" spans="1:50" x14ac:dyDescent="0.3">
      <c r="A241" s="1">
        <v>42761</v>
      </c>
      <c r="B241" s="1">
        <v>42762</v>
      </c>
      <c r="C241" s="1" t="s">
        <v>45</v>
      </c>
      <c r="D241" s="3">
        <v>100</v>
      </c>
      <c r="E241" s="3">
        <v>0</v>
      </c>
      <c r="F241" s="3">
        <f t="shared" si="87"/>
        <v>100</v>
      </c>
      <c r="G241" s="20">
        <f t="shared" si="88"/>
        <v>1</v>
      </c>
      <c r="H241" s="3" t="s">
        <v>38</v>
      </c>
      <c r="L241" s="20">
        <f t="shared" si="89"/>
        <v>1</v>
      </c>
      <c r="M241" s="20" t="s">
        <v>20</v>
      </c>
      <c r="N241" s="20">
        <v>7</v>
      </c>
      <c r="O241" s="20">
        <v>114930</v>
      </c>
      <c r="P241" s="20">
        <f t="shared" si="90"/>
        <v>114930</v>
      </c>
      <c r="Q241" s="20">
        <f t="shared" si="91"/>
        <v>114930</v>
      </c>
      <c r="R241" s="20">
        <v>115030</v>
      </c>
      <c r="S241" s="20">
        <v>114798</v>
      </c>
      <c r="T241" s="19">
        <f t="shared" si="92"/>
        <v>10.7</v>
      </c>
      <c r="U241" s="19">
        <f t="shared" si="93"/>
        <v>12.5</v>
      </c>
      <c r="W241" s="19">
        <f t="shared" si="94"/>
        <v>-10.7</v>
      </c>
      <c r="X241" s="19">
        <f t="shared" si="95"/>
        <v>12.5</v>
      </c>
      <c r="Y241" s="7">
        <f t="shared" si="96"/>
        <v>0</v>
      </c>
      <c r="Z241" s="7">
        <f t="shared" si="97"/>
        <v>1</v>
      </c>
      <c r="AA241" s="7">
        <f t="shared" si="98"/>
        <v>1</v>
      </c>
      <c r="AB241" s="7">
        <f t="shared" si="99"/>
        <v>1</v>
      </c>
      <c r="AC241" s="19">
        <f t="shared" si="100"/>
        <v>0</v>
      </c>
      <c r="AD241" s="7"/>
      <c r="AE241" s="19">
        <f t="shared" si="101"/>
        <v>-20</v>
      </c>
      <c r="AF241" s="19">
        <f t="shared" si="102"/>
        <v>-20</v>
      </c>
      <c r="AG241" s="19">
        <f t="shared" si="103"/>
        <v>660</v>
      </c>
      <c r="AH241" s="7">
        <f t="shared" si="104"/>
        <v>0</v>
      </c>
      <c r="AI241" s="19">
        <f t="shared" si="105"/>
        <v>0</v>
      </c>
      <c r="AJ241" s="19">
        <f t="shared" si="106"/>
        <v>0</v>
      </c>
      <c r="AK241" s="19">
        <f t="shared" si="107"/>
        <v>0</v>
      </c>
      <c r="AL241" s="19">
        <f t="shared" si="108"/>
        <v>-20</v>
      </c>
      <c r="AM241" s="19">
        <f t="shared" si="109"/>
        <v>840</v>
      </c>
      <c r="AN241" s="20">
        <f t="shared" si="110"/>
        <v>0</v>
      </c>
      <c r="AP241" s="12">
        <f t="shared" si="115"/>
        <v>484.2</v>
      </c>
      <c r="AQ241" s="12">
        <f t="shared" si="111"/>
        <v>24</v>
      </c>
      <c r="AR241" s="12">
        <f t="shared" si="112"/>
        <v>-480</v>
      </c>
      <c r="AS241" s="12">
        <f t="shared" si="113"/>
        <v>15660</v>
      </c>
      <c r="AT241" s="12">
        <f>MAX(AS$4:AS241)</f>
        <v>16600</v>
      </c>
      <c r="AU241" s="8">
        <f t="shared" si="114"/>
        <v>-5.6626506024096385E-2</v>
      </c>
      <c r="AX241" s="24"/>
    </row>
    <row r="242" spans="1:50" x14ac:dyDescent="0.3">
      <c r="A242" s="1">
        <v>42762</v>
      </c>
      <c r="B242" s="1">
        <v>42762</v>
      </c>
      <c r="C242" s="1" t="s">
        <v>45</v>
      </c>
      <c r="D242" s="3">
        <v>1410</v>
      </c>
      <c r="E242" s="3">
        <v>0</v>
      </c>
      <c r="F242" s="3">
        <f t="shared" si="87"/>
        <v>1410</v>
      </c>
      <c r="G242" s="20">
        <f t="shared" si="88"/>
        <v>0</v>
      </c>
      <c r="H242" s="3" t="s">
        <v>37</v>
      </c>
      <c r="L242" s="20">
        <f t="shared" si="89"/>
        <v>1</v>
      </c>
      <c r="M242" s="20" t="s">
        <v>20</v>
      </c>
      <c r="N242" s="20">
        <v>8</v>
      </c>
      <c r="O242" s="20">
        <v>75720</v>
      </c>
      <c r="P242" s="20">
        <f t="shared" si="90"/>
        <v>75720</v>
      </c>
      <c r="Q242" s="20">
        <f t="shared" si="91"/>
        <v>75720</v>
      </c>
      <c r="R242" s="20">
        <v>75721</v>
      </c>
      <c r="S242" s="20">
        <v>75397</v>
      </c>
      <c r="T242" s="19">
        <f t="shared" si="92"/>
        <v>0.9</v>
      </c>
      <c r="U242" s="19">
        <f t="shared" si="93"/>
        <v>31.5</v>
      </c>
      <c r="W242" s="19">
        <f t="shared" si="94"/>
        <v>-0.9</v>
      </c>
      <c r="X242" s="19">
        <f t="shared" si="95"/>
        <v>31.5</v>
      </c>
      <c r="Y242" s="7">
        <f t="shared" si="96"/>
        <v>0</v>
      </c>
      <c r="Z242" s="7">
        <f t="shared" si="97"/>
        <v>1</v>
      </c>
      <c r="AA242" s="7">
        <f t="shared" si="98"/>
        <v>1</v>
      </c>
      <c r="AB242" s="7">
        <f t="shared" si="99"/>
        <v>1</v>
      </c>
      <c r="AC242" s="19">
        <f t="shared" si="100"/>
        <v>0</v>
      </c>
      <c r="AD242" s="7"/>
      <c r="AE242" s="19">
        <f t="shared" si="101"/>
        <v>0</v>
      </c>
      <c r="AF242" s="19">
        <f t="shared" si="102"/>
        <v>20</v>
      </c>
      <c r="AG242" s="19">
        <f t="shared" si="103"/>
        <v>680</v>
      </c>
      <c r="AH242" s="7">
        <f t="shared" si="104"/>
        <v>1</v>
      </c>
      <c r="AI242" s="19">
        <f t="shared" si="105"/>
        <v>0</v>
      </c>
      <c r="AJ242" s="19">
        <f t="shared" si="106"/>
        <v>0</v>
      </c>
      <c r="AK242" s="19">
        <f t="shared" si="107"/>
        <v>0</v>
      </c>
      <c r="AL242" s="19">
        <f t="shared" si="108"/>
        <v>20</v>
      </c>
      <c r="AM242" s="19">
        <f t="shared" si="109"/>
        <v>860</v>
      </c>
      <c r="AN242" s="20">
        <f t="shared" si="110"/>
        <v>1</v>
      </c>
      <c r="AP242" s="12">
        <f t="shared" si="115"/>
        <v>484.2</v>
      </c>
      <c r="AQ242" s="12">
        <f t="shared" si="111"/>
        <v>24</v>
      </c>
      <c r="AR242" s="12">
        <f t="shared" si="112"/>
        <v>480</v>
      </c>
      <c r="AS242" s="12">
        <f t="shared" si="113"/>
        <v>16140</v>
      </c>
      <c r="AT242" s="12">
        <f>MAX(AS$4:AS242)</f>
        <v>16600</v>
      </c>
      <c r="AU242" s="8">
        <f t="shared" si="114"/>
        <v>-2.7710843373493974E-2</v>
      </c>
      <c r="AW242" s="24"/>
      <c r="AX242" s="24"/>
    </row>
    <row r="243" spans="1:50" x14ac:dyDescent="0.3">
      <c r="A243" s="1">
        <v>42765</v>
      </c>
      <c r="B243" s="1">
        <v>42765</v>
      </c>
      <c r="C243" s="1" t="s">
        <v>45</v>
      </c>
      <c r="D243" s="3">
        <v>800</v>
      </c>
      <c r="E243" s="3">
        <v>0</v>
      </c>
      <c r="F243" s="3">
        <f t="shared" si="87"/>
        <v>800</v>
      </c>
      <c r="G243" s="20">
        <f t="shared" si="88"/>
        <v>0</v>
      </c>
      <c r="H243" s="3" t="s">
        <v>17</v>
      </c>
      <c r="L243" s="20">
        <f t="shared" si="89"/>
        <v>1</v>
      </c>
      <c r="M243" s="20" t="s">
        <v>21</v>
      </c>
      <c r="N243" s="20">
        <v>7</v>
      </c>
      <c r="O243" s="20">
        <v>106960</v>
      </c>
      <c r="P243" s="20">
        <f t="shared" si="90"/>
        <v>106967</v>
      </c>
      <c r="Q243" s="20">
        <f t="shared" si="91"/>
        <v>106967</v>
      </c>
      <c r="R243" s="20">
        <v>106760</v>
      </c>
      <c r="S243" s="20">
        <v>107000</v>
      </c>
      <c r="T243" s="19">
        <f t="shared" si="92"/>
        <v>21.4</v>
      </c>
      <c r="U243" s="19">
        <f t="shared" si="93"/>
        <v>3.3</v>
      </c>
      <c r="W243" s="19">
        <f t="shared" si="94"/>
        <v>-21.4</v>
      </c>
      <c r="X243" s="19">
        <f t="shared" si="95"/>
        <v>3.3</v>
      </c>
      <c r="Y243" s="7">
        <f t="shared" si="96"/>
        <v>1</v>
      </c>
      <c r="Z243" s="7">
        <f t="shared" si="97"/>
        <v>0</v>
      </c>
      <c r="AA243" s="7">
        <f t="shared" si="98"/>
        <v>1</v>
      </c>
      <c r="AB243" s="7">
        <f t="shared" si="99"/>
        <v>1</v>
      </c>
      <c r="AC243" s="19">
        <f t="shared" si="100"/>
        <v>-20</v>
      </c>
      <c r="AD243" s="7"/>
      <c r="AE243" s="19">
        <f t="shared" si="101"/>
        <v>-20</v>
      </c>
      <c r="AF243" s="19">
        <f t="shared" si="102"/>
        <v>-20</v>
      </c>
      <c r="AG243" s="19">
        <f t="shared" si="103"/>
        <v>660</v>
      </c>
      <c r="AH243" s="7">
        <f t="shared" si="104"/>
        <v>0</v>
      </c>
      <c r="AI243" s="19">
        <f t="shared" si="105"/>
        <v>0</v>
      </c>
      <c r="AJ243" s="19">
        <f t="shared" si="106"/>
        <v>0</v>
      </c>
      <c r="AK243" s="19">
        <f t="shared" si="107"/>
        <v>0</v>
      </c>
      <c r="AL243" s="19">
        <f t="shared" si="108"/>
        <v>-20</v>
      </c>
      <c r="AM243" s="19">
        <f t="shared" si="109"/>
        <v>840</v>
      </c>
      <c r="AN243" s="20">
        <f t="shared" si="110"/>
        <v>0</v>
      </c>
      <c r="AP243" s="12">
        <f t="shared" si="115"/>
        <v>484.2</v>
      </c>
      <c r="AQ243" s="12">
        <f t="shared" si="111"/>
        <v>24</v>
      </c>
      <c r="AR243" s="12">
        <f t="shared" si="112"/>
        <v>-480</v>
      </c>
      <c r="AS243" s="12">
        <f t="shared" si="113"/>
        <v>15660</v>
      </c>
      <c r="AT243" s="12">
        <f>MAX(AS$4:AS243)</f>
        <v>16600</v>
      </c>
      <c r="AU243" s="8">
        <f t="shared" si="114"/>
        <v>-5.6626506024096385E-2</v>
      </c>
      <c r="AW243" s="24"/>
      <c r="AX243" s="24"/>
    </row>
    <row r="244" spans="1:50" x14ac:dyDescent="0.3">
      <c r="A244" s="1">
        <v>42765</v>
      </c>
      <c r="B244" s="1">
        <v>42765</v>
      </c>
      <c r="C244" s="1" t="s">
        <v>45</v>
      </c>
      <c r="D244" s="3">
        <v>1205</v>
      </c>
      <c r="E244" s="3">
        <v>0</v>
      </c>
      <c r="F244" s="3">
        <f t="shared" si="87"/>
        <v>1205</v>
      </c>
      <c r="G244" s="20">
        <f t="shared" si="88"/>
        <v>0</v>
      </c>
      <c r="H244" s="3" t="s">
        <v>17</v>
      </c>
      <c r="L244" s="20">
        <f t="shared" si="89"/>
        <v>1</v>
      </c>
      <c r="M244" s="20" t="s">
        <v>21</v>
      </c>
      <c r="N244" s="20">
        <v>7</v>
      </c>
      <c r="O244" s="20">
        <v>106470</v>
      </c>
      <c r="P244" s="20">
        <f t="shared" si="90"/>
        <v>106477</v>
      </c>
      <c r="Q244" s="20">
        <f t="shared" si="91"/>
        <v>106477</v>
      </c>
      <c r="R244" s="20">
        <v>106198</v>
      </c>
      <c r="S244" s="20">
        <v>109820</v>
      </c>
      <c r="T244" s="19">
        <f t="shared" si="92"/>
        <v>28.6</v>
      </c>
      <c r="U244" s="19">
        <f t="shared" si="93"/>
        <v>334.3</v>
      </c>
      <c r="W244" s="19">
        <f t="shared" si="94"/>
        <v>-28.6</v>
      </c>
      <c r="X244" s="19">
        <f t="shared" si="95"/>
        <v>334.3</v>
      </c>
      <c r="Y244" s="7">
        <f t="shared" si="96"/>
        <v>1</v>
      </c>
      <c r="Z244" s="7">
        <f t="shared" si="97"/>
        <v>0</v>
      </c>
      <c r="AA244" s="7">
        <f t="shared" si="98"/>
        <v>1</v>
      </c>
      <c r="AB244" s="7">
        <f t="shared" si="99"/>
        <v>1</v>
      </c>
      <c r="AC244" s="19">
        <f t="shared" si="100"/>
        <v>-20</v>
      </c>
      <c r="AD244" s="7"/>
      <c r="AE244" s="19">
        <f t="shared" si="101"/>
        <v>-20</v>
      </c>
      <c r="AF244" s="19">
        <f t="shared" si="102"/>
        <v>-20</v>
      </c>
      <c r="AG244" s="19">
        <f t="shared" si="103"/>
        <v>640</v>
      </c>
      <c r="AH244" s="7">
        <f t="shared" si="104"/>
        <v>0</v>
      </c>
      <c r="AI244" s="19">
        <f t="shared" si="105"/>
        <v>0</v>
      </c>
      <c r="AJ244" s="19">
        <f t="shared" si="106"/>
        <v>0</v>
      </c>
      <c r="AK244" s="19">
        <f t="shared" si="107"/>
        <v>0</v>
      </c>
      <c r="AL244" s="19">
        <f t="shared" si="108"/>
        <v>-20</v>
      </c>
      <c r="AM244" s="19">
        <f t="shared" si="109"/>
        <v>820</v>
      </c>
      <c r="AN244" s="20">
        <f t="shared" si="110"/>
        <v>0</v>
      </c>
      <c r="AP244" s="12">
        <f t="shared" si="115"/>
        <v>484.2</v>
      </c>
      <c r="AQ244" s="12">
        <f t="shared" si="111"/>
        <v>24</v>
      </c>
      <c r="AR244" s="12">
        <f t="shared" si="112"/>
        <v>-480</v>
      </c>
      <c r="AS244" s="12">
        <f t="shared" si="113"/>
        <v>15180</v>
      </c>
      <c r="AT244" s="12">
        <f>MAX(AS$4:AS244)</f>
        <v>16600</v>
      </c>
      <c r="AU244" s="8">
        <f t="shared" si="114"/>
        <v>-8.5542168674698799E-2</v>
      </c>
      <c r="AW244" s="24"/>
      <c r="AX244" s="24"/>
    </row>
    <row r="245" spans="1:50" x14ac:dyDescent="0.3">
      <c r="A245" s="1">
        <v>42765</v>
      </c>
      <c r="B245" s="1">
        <v>42765</v>
      </c>
      <c r="C245" s="1" t="s">
        <v>45</v>
      </c>
      <c r="D245" s="3">
        <v>1525</v>
      </c>
      <c r="E245" s="3">
        <v>0</v>
      </c>
      <c r="F245" s="3">
        <f t="shared" si="87"/>
        <v>1525</v>
      </c>
      <c r="G245" s="20">
        <f t="shared" si="88"/>
        <v>0</v>
      </c>
      <c r="H245" s="3" t="s">
        <v>43</v>
      </c>
      <c r="I245" s="20">
        <v>1</v>
      </c>
      <c r="J245" s="20">
        <v>27</v>
      </c>
      <c r="L245" s="20">
        <f t="shared" si="89"/>
        <v>1</v>
      </c>
      <c r="M245" s="20" t="s">
        <v>21</v>
      </c>
      <c r="N245" s="20">
        <v>10</v>
      </c>
      <c r="O245" s="20">
        <v>131140</v>
      </c>
      <c r="P245" s="20">
        <f t="shared" si="90"/>
        <v>131150</v>
      </c>
      <c r="Q245" s="20">
        <f t="shared" si="91"/>
        <v>131150</v>
      </c>
      <c r="R245" s="20">
        <v>131197</v>
      </c>
      <c r="S245" s="20">
        <v>131459</v>
      </c>
      <c r="T245" s="19">
        <f t="shared" si="92"/>
        <v>-3.7</v>
      </c>
      <c r="U245" s="19">
        <f t="shared" si="93"/>
        <v>30.9</v>
      </c>
      <c r="W245" s="19">
        <f t="shared" si="94"/>
        <v>3.7</v>
      </c>
      <c r="X245" s="19">
        <f t="shared" si="95"/>
        <v>30.9</v>
      </c>
      <c r="Y245" s="7">
        <f t="shared" si="96"/>
        <v>0</v>
      </c>
      <c r="Z245" s="7">
        <f t="shared" si="97"/>
        <v>0</v>
      </c>
      <c r="AA245" s="7">
        <f t="shared" si="98"/>
        <v>0</v>
      </c>
      <c r="AB245" s="7">
        <f t="shared" si="99"/>
        <v>0</v>
      </c>
      <c r="AC245" s="19">
        <f t="shared" si="100"/>
        <v>0</v>
      </c>
      <c r="AD245" s="7"/>
      <c r="AE245" s="19">
        <f t="shared" si="101"/>
        <v>0</v>
      </c>
      <c r="AF245" s="19">
        <f t="shared" si="102"/>
        <v>0</v>
      </c>
      <c r="AG245" s="19">
        <f t="shared" si="103"/>
        <v>640</v>
      </c>
      <c r="AH245" s="7">
        <f t="shared" si="104"/>
        <v>0</v>
      </c>
      <c r="AI245" s="19">
        <f t="shared" si="105"/>
        <v>0</v>
      </c>
      <c r="AJ245" s="19">
        <f t="shared" si="106"/>
        <v>0</v>
      </c>
      <c r="AK245" s="19">
        <f t="shared" si="107"/>
        <v>0</v>
      </c>
      <c r="AL245" s="19">
        <f t="shared" si="108"/>
        <v>0</v>
      </c>
      <c r="AM245" s="19">
        <f t="shared" si="109"/>
        <v>820</v>
      </c>
      <c r="AN245" s="20">
        <f t="shared" si="110"/>
        <v>0</v>
      </c>
      <c r="AP245" s="12">
        <f t="shared" si="115"/>
        <v>484.2</v>
      </c>
      <c r="AQ245" s="12">
        <f t="shared" si="111"/>
        <v>24</v>
      </c>
      <c r="AR245" s="12">
        <f t="shared" si="112"/>
        <v>0</v>
      </c>
      <c r="AS245" s="12">
        <f t="shared" si="113"/>
        <v>15180</v>
      </c>
      <c r="AT245" s="12">
        <f>MAX(AS$4:AS245)</f>
        <v>16600</v>
      </c>
      <c r="AU245" s="8">
        <f t="shared" si="114"/>
        <v>-8.5542168674698799E-2</v>
      </c>
      <c r="AW245" s="24"/>
      <c r="AX245" s="24"/>
    </row>
    <row r="246" spans="1:50" x14ac:dyDescent="0.3">
      <c r="A246" s="1">
        <v>42765</v>
      </c>
      <c r="B246" s="1">
        <v>42765</v>
      </c>
      <c r="C246" s="1" t="s">
        <v>45</v>
      </c>
      <c r="D246" s="3">
        <v>1545</v>
      </c>
      <c r="E246" s="3">
        <v>0</v>
      </c>
      <c r="F246" s="3">
        <f t="shared" si="87"/>
        <v>1545</v>
      </c>
      <c r="G246" s="20">
        <f t="shared" si="88"/>
        <v>0</v>
      </c>
      <c r="H246" s="3" t="s">
        <v>38</v>
      </c>
      <c r="L246" s="20">
        <f t="shared" si="89"/>
        <v>1</v>
      </c>
      <c r="M246" s="20" t="s">
        <v>21</v>
      </c>
      <c r="N246" s="20">
        <v>7</v>
      </c>
      <c r="O246" s="20">
        <v>113740</v>
      </c>
      <c r="P246" s="20">
        <f t="shared" si="90"/>
        <v>113747</v>
      </c>
      <c r="Q246" s="20">
        <f t="shared" si="91"/>
        <v>113747</v>
      </c>
      <c r="R246" s="20">
        <v>113728</v>
      </c>
      <c r="S246" s="20">
        <v>113920</v>
      </c>
      <c r="T246" s="19">
        <f t="shared" si="92"/>
        <v>2.6</v>
      </c>
      <c r="U246" s="19">
        <f t="shared" si="93"/>
        <v>17.3</v>
      </c>
      <c r="W246" s="19">
        <f t="shared" si="94"/>
        <v>-2.6</v>
      </c>
      <c r="X246" s="19">
        <f t="shared" si="95"/>
        <v>17.3</v>
      </c>
      <c r="Y246" s="7">
        <f t="shared" si="96"/>
        <v>1</v>
      </c>
      <c r="Z246" s="7">
        <f t="shared" si="97"/>
        <v>0</v>
      </c>
      <c r="AA246" s="7">
        <f t="shared" si="98"/>
        <v>1</v>
      </c>
      <c r="AB246" s="7">
        <f t="shared" si="99"/>
        <v>1</v>
      </c>
      <c r="AC246" s="19">
        <f t="shared" si="100"/>
        <v>0</v>
      </c>
      <c r="AD246" s="7"/>
      <c r="AE246" s="19">
        <f t="shared" si="101"/>
        <v>-20</v>
      </c>
      <c r="AF246" s="19">
        <f t="shared" si="102"/>
        <v>-20</v>
      </c>
      <c r="AG246" s="19">
        <f t="shared" si="103"/>
        <v>620</v>
      </c>
      <c r="AH246" s="7">
        <f t="shared" si="104"/>
        <v>0</v>
      </c>
      <c r="AI246" s="19">
        <f t="shared" si="105"/>
        <v>0</v>
      </c>
      <c r="AJ246" s="19">
        <f t="shared" si="106"/>
        <v>0</v>
      </c>
      <c r="AK246" s="19">
        <f t="shared" si="107"/>
        <v>0</v>
      </c>
      <c r="AL246" s="19">
        <f t="shared" si="108"/>
        <v>-20</v>
      </c>
      <c r="AM246" s="19">
        <f t="shared" si="109"/>
        <v>800</v>
      </c>
      <c r="AN246" s="20">
        <f t="shared" si="110"/>
        <v>0</v>
      </c>
      <c r="AP246" s="12">
        <f t="shared" si="115"/>
        <v>484.2</v>
      </c>
      <c r="AQ246" s="12">
        <f t="shared" si="111"/>
        <v>24</v>
      </c>
      <c r="AR246" s="12">
        <f t="shared" si="112"/>
        <v>-480</v>
      </c>
      <c r="AS246" s="12">
        <f t="shared" si="113"/>
        <v>14700</v>
      </c>
      <c r="AT246" s="12">
        <f>MAX(AS$4:AS246)</f>
        <v>16600</v>
      </c>
      <c r="AU246" s="8">
        <f t="shared" si="114"/>
        <v>-0.1144578313253012</v>
      </c>
      <c r="AW246" s="24"/>
      <c r="AX246" s="24"/>
    </row>
    <row r="247" spans="1:50" x14ac:dyDescent="0.3">
      <c r="A247" s="1">
        <v>42765</v>
      </c>
      <c r="B247" s="1">
        <v>42766</v>
      </c>
      <c r="C247" s="1" t="s">
        <v>45</v>
      </c>
      <c r="D247" s="3">
        <v>300</v>
      </c>
      <c r="E247" s="3">
        <v>0</v>
      </c>
      <c r="F247" s="3">
        <f t="shared" si="87"/>
        <v>300</v>
      </c>
      <c r="G247" s="20">
        <f t="shared" si="88"/>
        <v>1</v>
      </c>
      <c r="H247" s="3" t="s">
        <v>38</v>
      </c>
      <c r="K247" s="20">
        <v>1</v>
      </c>
      <c r="L247" s="20">
        <f t="shared" si="89"/>
        <v>1</v>
      </c>
      <c r="M247" s="20" t="s">
        <v>21</v>
      </c>
      <c r="N247" s="20">
        <v>7</v>
      </c>
      <c r="O247" s="20">
        <v>113360</v>
      </c>
      <c r="P247" s="20">
        <f t="shared" si="90"/>
        <v>113367</v>
      </c>
      <c r="Q247" s="20">
        <f t="shared" si="91"/>
        <v>113367</v>
      </c>
      <c r="R247" s="20">
        <v>113245</v>
      </c>
      <c r="S247" s="20">
        <v>113723</v>
      </c>
      <c r="T247" s="19">
        <f t="shared" si="92"/>
        <v>12.9</v>
      </c>
      <c r="U247" s="19">
        <f t="shared" si="93"/>
        <v>35.6</v>
      </c>
      <c r="W247" s="19">
        <f t="shared" si="94"/>
        <v>-12.9</v>
      </c>
      <c r="X247" s="19">
        <f t="shared" si="95"/>
        <v>35.6</v>
      </c>
      <c r="Y247" s="7">
        <f t="shared" si="96"/>
        <v>1</v>
      </c>
      <c r="Z247" s="7">
        <f t="shared" si="97"/>
        <v>0</v>
      </c>
      <c r="AA247" s="7">
        <f t="shared" si="98"/>
        <v>1</v>
      </c>
      <c r="AB247" s="7">
        <f t="shared" si="99"/>
        <v>0</v>
      </c>
      <c r="AC247" s="19">
        <f t="shared" si="100"/>
        <v>0</v>
      </c>
      <c r="AD247" s="7"/>
      <c r="AE247" s="19">
        <f t="shared" si="101"/>
        <v>0</v>
      </c>
      <c r="AF247" s="19">
        <f t="shared" si="102"/>
        <v>20</v>
      </c>
      <c r="AG247" s="19">
        <f t="shared" si="103"/>
        <v>640</v>
      </c>
      <c r="AH247" s="7">
        <f t="shared" si="104"/>
        <v>1</v>
      </c>
      <c r="AI247" s="19">
        <f t="shared" si="105"/>
        <v>0</v>
      </c>
      <c r="AJ247" s="19">
        <f t="shared" si="106"/>
        <v>20</v>
      </c>
      <c r="AK247" s="19">
        <f t="shared" si="107"/>
        <v>0</v>
      </c>
      <c r="AL247" s="19">
        <f t="shared" si="108"/>
        <v>0</v>
      </c>
      <c r="AM247" s="19">
        <f t="shared" si="109"/>
        <v>800</v>
      </c>
      <c r="AN247" s="20">
        <f t="shared" si="110"/>
        <v>0</v>
      </c>
      <c r="AP247" s="12">
        <f t="shared" si="115"/>
        <v>441</v>
      </c>
      <c r="AQ247" s="12">
        <f t="shared" si="111"/>
        <v>22</v>
      </c>
      <c r="AR247" s="12">
        <f t="shared" si="112"/>
        <v>0</v>
      </c>
      <c r="AS247" s="12">
        <f t="shared" si="113"/>
        <v>14700</v>
      </c>
      <c r="AT247" s="12">
        <f>MAX(AS$4:AS247)</f>
        <v>16600</v>
      </c>
      <c r="AU247" s="8">
        <f t="shared" si="114"/>
        <v>-0.1144578313253012</v>
      </c>
      <c r="AX247" s="24"/>
    </row>
    <row r="248" spans="1:50" x14ac:dyDescent="0.3">
      <c r="A248" s="1">
        <v>42766</v>
      </c>
      <c r="B248" s="1">
        <v>42766</v>
      </c>
      <c r="C248" s="1" t="s">
        <v>45</v>
      </c>
      <c r="D248" s="3">
        <v>835</v>
      </c>
      <c r="E248" s="3">
        <v>0</v>
      </c>
      <c r="F248" s="3">
        <f t="shared" si="87"/>
        <v>835</v>
      </c>
      <c r="G248" s="20">
        <f t="shared" si="88"/>
        <v>0</v>
      </c>
      <c r="H248" s="3" t="s">
        <v>43</v>
      </c>
      <c r="L248" s="20">
        <f t="shared" si="89"/>
        <v>1</v>
      </c>
      <c r="M248" s="20" t="s">
        <v>20</v>
      </c>
      <c r="N248" s="20">
        <v>10</v>
      </c>
      <c r="O248" s="20">
        <v>131130</v>
      </c>
      <c r="P248" s="20">
        <f t="shared" si="90"/>
        <v>131130</v>
      </c>
      <c r="Q248" s="20">
        <f t="shared" si="91"/>
        <v>131130</v>
      </c>
      <c r="R248" s="20">
        <v>131229</v>
      </c>
      <c r="S248" s="20">
        <v>129677</v>
      </c>
      <c r="T248" s="19">
        <f t="shared" si="92"/>
        <v>10.9</v>
      </c>
      <c r="U248" s="19">
        <f t="shared" si="93"/>
        <v>144.30000000000001</v>
      </c>
      <c r="W248" s="19">
        <f t="shared" si="94"/>
        <v>-10.9</v>
      </c>
      <c r="X248" s="19">
        <f t="shared" si="95"/>
        <v>144.30000000000001</v>
      </c>
      <c r="Y248" s="7">
        <f t="shared" si="96"/>
        <v>0</v>
      </c>
      <c r="Z248" s="7">
        <f t="shared" si="97"/>
        <v>1</v>
      </c>
      <c r="AA248" s="7">
        <f t="shared" si="98"/>
        <v>1</v>
      </c>
      <c r="AB248" s="7">
        <f t="shared" si="99"/>
        <v>1</v>
      </c>
      <c r="AC248" s="19">
        <f t="shared" si="100"/>
        <v>0</v>
      </c>
      <c r="AD248" s="7"/>
      <c r="AE248" s="19">
        <f t="shared" si="101"/>
        <v>0</v>
      </c>
      <c r="AF248" s="19">
        <f t="shared" si="102"/>
        <v>20</v>
      </c>
      <c r="AG248" s="19">
        <f t="shared" si="103"/>
        <v>660</v>
      </c>
      <c r="AH248" s="7">
        <f t="shared" si="104"/>
        <v>1</v>
      </c>
      <c r="AI248" s="19">
        <f t="shared" si="105"/>
        <v>0</v>
      </c>
      <c r="AJ248" s="19">
        <f t="shared" si="106"/>
        <v>0</v>
      </c>
      <c r="AK248" s="19">
        <f t="shared" si="107"/>
        <v>0</v>
      </c>
      <c r="AL248" s="19">
        <f t="shared" si="108"/>
        <v>20</v>
      </c>
      <c r="AM248" s="19">
        <f t="shared" si="109"/>
        <v>820</v>
      </c>
      <c r="AN248" s="20">
        <f t="shared" si="110"/>
        <v>1</v>
      </c>
      <c r="AP248" s="12">
        <f t="shared" si="115"/>
        <v>441</v>
      </c>
      <c r="AQ248" s="12">
        <f t="shared" si="111"/>
        <v>22</v>
      </c>
      <c r="AR248" s="12">
        <f t="shared" si="112"/>
        <v>440</v>
      </c>
      <c r="AS248" s="12">
        <f t="shared" si="113"/>
        <v>15140</v>
      </c>
      <c r="AT248" s="12">
        <f>MAX(AS$4:AS248)</f>
        <v>16600</v>
      </c>
      <c r="AU248" s="8">
        <f t="shared" si="114"/>
        <v>-8.7951807228915657E-2</v>
      </c>
      <c r="AW248" s="24"/>
      <c r="AX248" s="24"/>
    </row>
    <row r="249" spans="1:50" x14ac:dyDescent="0.3">
      <c r="A249" s="1">
        <v>42765</v>
      </c>
      <c r="B249" s="1">
        <v>42766</v>
      </c>
      <c r="C249" s="1" t="s">
        <v>45</v>
      </c>
      <c r="D249" s="3">
        <v>1435</v>
      </c>
      <c r="E249" s="3">
        <v>0</v>
      </c>
      <c r="F249" s="3">
        <f t="shared" si="87"/>
        <v>1435</v>
      </c>
      <c r="G249" s="20">
        <f t="shared" si="88"/>
        <v>1</v>
      </c>
      <c r="H249" s="3" t="s">
        <v>37</v>
      </c>
      <c r="L249" s="20">
        <f t="shared" si="89"/>
        <v>1</v>
      </c>
      <c r="M249" s="20" t="s">
        <v>20</v>
      </c>
      <c r="N249" s="20">
        <v>8</v>
      </c>
      <c r="O249" s="20">
        <v>75900</v>
      </c>
      <c r="P249" s="20">
        <f t="shared" si="90"/>
        <v>75900</v>
      </c>
      <c r="Q249" s="20">
        <f t="shared" si="91"/>
        <v>75900</v>
      </c>
      <c r="R249" s="20">
        <v>76050</v>
      </c>
      <c r="S249" s="20">
        <v>75614</v>
      </c>
      <c r="T249" s="19">
        <f t="shared" si="92"/>
        <v>15.8</v>
      </c>
      <c r="U249" s="19">
        <f t="shared" si="93"/>
        <v>27.8</v>
      </c>
      <c r="W249" s="19">
        <f t="shared" si="94"/>
        <v>-15.8</v>
      </c>
      <c r="X249" s="19">
        <f t="shared" si="95"/>
        <v>27.8</v>
      </c>
      <c r="Y249" s="7">
        <f t="shared" si="96"/>
        <v>0</v>
      </c>
      <c r="Z249" s="7">
        <f t="shared" si="97"/>
        <v>1</v>
      </c>
      <c r="AA249" s="7">
        <f t="shared" si="98"/>
        <v>1</v>
      </c>
      <c r="AB249" s="7">
        <f t="shared" si="99"/>
        <v>1</v>
      </c>
      <c r="AC249" s="19">
        <f t="shared" si="100"/>
        <v>0</v>
      </c>
      <c r="AD249" s="7"/>
      <c r="AE249" s="19">
        <f t="shared" si="101"/>
        <v>0</v>
      </c>
      <c r="AF249" s="19">
        <f t="shared" si="102"/>
        <v>20</v>
      </c>
      <c r="AG249" s="19">
        <f t="shared" si="103"/>
        <v>680</v>
      </c>
      <c r="AH249" s="7">
        <f t="shared" si="104"/>
        <v>1</v>
      </c>
      <c r="AI249" s="19">
        <f t="shared" si="105"/>
        <v>0</v>
      </c>
      <c r="AJ249" s="19">
        <f t="shared" si="106"/>
        <v>0</v>
      </c>
      <c r="AK249" s="19">
        <f t="shared" si="107"/>
        <v>0</v>
      </c>
      <c r="AL249" s="19">
        <f t="shared" si="108"/>
        <v>20</v>
      </c>
      <c r="AM249" s="19">
        <f t="shared" si="109"/>
        <v>840</v>
      </c>
      <c r="AN249" s="20">
        <f t="shared" si="110"/>
        <v>1</v>
      </c>
      <c r="AP249" s="12">
        <f t="shared" si="115"/>
        <v>441</v>
      </c>
      <c r="AQ249" s="12">
        <f t="shared" si="111"/>
        <v>22</v>
      </c>
      <c r="AR249" s="12">
        <f t="shared" si="112"/>
        <v>440</v>
      </c>
      <c r="AS249" s="12">
        <f t="shared" si="113"/>
        <v>15580</v>
      </c>
      <c r="AT249" s="12">
        <f>MAX(AS$4:AS249)</f>
        <v>16600</v>
      </c>
      <c r="AU249" s="8">
        <f t="shared" si="114"/>
        <v>-6.1445783132530123E-2</v>
      </c>
      <c r="AW249" s="24"/>
      <c r="AX249" s="24"/>
    </row>
    <row r="250" spans="1:50" x14ac:dyDescent="0.3">
      <c r="A250" s="1">
        <v>42767</v>
      </c>
      <c r="B250" s="1">
        <v>42767</v>
      </c>
      <c r="C250" s="1" t="s">
        <v>45</v>
      </c>
      <c r="D250" s="3">
        <v>850</v>
      </c>
      <c r="E250" s="3">
        <v>0</v>
      </c>
      <c r="F250" s="3">
        <f t="shared" si="87"/>
        <v>850</v>
      </c>
      <c r="G250" s="20">
        <f t="shared" si="88"/>
        <v>0</v>
      </c>
      <c r="H250" s="3" t="s">
        <v>37</v>
      </c>
      <c r="L250" s="20">
        <f t="shared" si="89"/>
        <v>1</v>
      </c>
      <c r="M250" s="20" t="s">
        <v>20</v>
      </c>
      <c r="N250" s="20">
        <v>8</v>
      </c>
      <c r="O250" s="20">
        <v>75800</v>
      </c>
      <c r="P250" s="20">
        <f t="shared" si="90"/>
        <v>75800</v>
      </c>
      <c r="Q250" s="20">
        <f t="shared" si="91"/>
        <v>75800</v>
      </c>
      <c r="R250" s="20">
        <v>75962</v>
      </c>
      <c r="S250" s="20">
        <v>75502</v>
      </c>
      <c r="T250" s="19">
        <f t="shared" si="92"/>
        <v>17</v>
      </c>
      <c r="U250" s="19">
        <f t="shared" si="93"/>
        <v>29</v>
      </c>
      <c r="W250" s="19">
        <f t="shared" si="94"/>
        <v>-17</v>
      </c>
      <c r="X250" s="19">
        <f t="shared" si="95"/>
        <v>29</v>
      </c>
      <c r="Y250" s="7">
        <f t="shared" si="96"/>
        <v>0</v>
      </c>
      <c r="Z250" s="7">
        <f t="shared" si="97"/>
        <v>1</v>
      </c>
      <c r="AA250" s="7">
        <f t="shared" si="98"/>
        <v>1</v>
      </c>
      <c r="AB250" s="7">
        <f t="shared" si="99"/>
        <v>1</v>
      </c>
      <c r="AC250" s="19">
        <f t="shared" si="100"/>
        <v>0</v>
      </c>
      <c r="AD250" s="7"/>
      <c r="AE250" s="19">
        <f t="shared" si="101"/>
        <v>0</v>
      </c>
      <c r="AF250" s="19">
        <f t="shared" si="102"/>
        <v>20</v>
      </c>
      <c r="AG250" s="19">
        <f t="shared" si="103"/>
        <v>700</v>
      </c>
      <c r="AH250" s="7">
        <f t="shared" si="104"/>
        <v>1</v>
      </c>
      <c r="AI250" s="19">
        <f t="shared" si="105"/>
        <v>0</v>
      </c>
      <c r="AJ250" s="19">
        <f t="shared" si="106"/>
        <v>0</v>
      </c>
      <c r="AK250" s="19">
        <f t="shared" si="107"/>
        <v>0</v>
      </c>
      <c r="AL250" s="19">
        <f t="shared" si="108"/>
        <v>20</v>
      </c>
      <c r="AM250" s="19">
        <f t="shared" si="109"/>
        <v>860</v>
      </c>
      <c r="AN250" s="20">
        <f t="shared" si="110"/>
        <v>1</v>
      </c>
      <c r="AP250" s="12">
        <f t="shared" si="115"/>
        <v>467.4</v>
      </c>
      <c r="AQ250" s="12">
        <f t="shared" si="111"/>
        <v>23</v>
      </c>
      <c r="AR250" s="12">
        <f t="shared" si="112"/>
        <v>460</v>
      </c>
      <c r="AS250" s="12">
        <f t="shared" si="113"/>
        <v>16040</v>
      </c>
      <c r="AT250" s="12">
        <f>MAX(AS$4:AS250)</f>
        <v>16600</v>
      </c>
      <c r="AU250" s="8">
        <f t="shared" si="114"/>
        <v>-3.3734939759036145E-2</v>
      </c>
      <c r="AW250" s="24"/>
      <c r="AX250" s="24"/>
    </row>
    <row r="251" spans="1:50" x14ac:dyDescent="0.3">
      <c r="A251" s="1">
        <v>42767</v>
      </c>
      <c r="B251" s="1">
        <v>42767</v>
      </c>
      <c r="C251" s="1" t="s">
        <v>45</v>
      </c>
      <c r="D251" s="3">
        <v>1400</v>
      </c>
      <c r="E251" s="3">
        <v>0</v>
      </c>
      <c r="F251" s="3">
        <f t="shared" si="87"/>
        <v>1400</v>
      </c>
      <c r="G251" s="20">
        <f t="shared" si="88"/>
        <v>0</v>
      </c>
      <c r="H251" s="3" t="s">
        <v>17</v>
      </c>
      <c r="I251" s="20">
        <v>1</v>
      </c>
      <c r="J251" s="20">
        <v>15</v>
      </c>
      <c r="L251" s="20">
        <f t="shared" si="89"/>
        <v>1</v>
      </c>
      <c r="M251" s="20" t="s">
        <v>21</v>
      </c>
      <c r="N251" s="20">
        <v>7</v>
      </c>
      <c r="O251" s="20">
        <v>107570</v>
      </c>
      <c r="P251" s="20">
        <f t="shared" si="90"/>
        <v>107577</v>
      </c>
      <c r="Q251" s="20">
        <f t="shared" si="91"/>
        <v>107577</v>
      </c>
      <c r="R251" s="20">
        <v>107289</v>
      </c>
      <c r="S251" s="20">
        <v>107821</v>
      </c>
      <c r="T251" s="19">
        <f t="shared" si="92"/>
        <v>29.5</v>
      </c>
      <c r="U251" s="19">
        <f t="shared" si="93"/>
        <v>24.4</v>
      </c>
      <c r="W251" s="19">
        <f t="shared" si="94"/>
        <v>-29.5</v>
      </c>
      <c r="X251" s="19">
        <f t="shared" si="95"/>
        <v>24.4</v>
      </c>
      <c r="Y251" s="7">
        <f t="shared" si="96"/>
        <v>1</v>
      </c>
      <c r="Z251" s="7">
        <f t="shared" si="97"/>
        <v>0</v>
      </c>
      <c r="AA251" s="7">
        <f t="shared" si="98"/>
        <v>1</v>
      </c>
      <c r="AB251" s="7">
        <f t="shared" si="99"/>
        <v>0</v>
      </c>
      <c r="AC251" s="19">
        <f t="shared" si="100"/>
        <v>-20</v>
      </c>
      <c r="AD251" s="7"/>
      <c r="AE251" s="19">
        <f t="shared" si="101"/>
        <v>-20</v>
      </c>
      <c r="AF251" s="19">
        <f t="shared" si="102"/>
        <v>-20</v>
      </c>
      <c r="AG251" s="19">
        <f t="shared" si="103"/>
        <v>680</v>
      </c>
      <c r="AH251" s="7">
        <f t="shared" si="104"/>
        <v>0</v>
      </c>
      <c r="AI251" s="19">
        <f t="shared" si="105"/>
        <v>-20</v>
      </c>
      <c r="AJ251" s="19">
        <f t="shared" si="106"/>
        <v>0</v>
      </c>
      <c r="AK251" s="19">
        <f t="shared" si="107"/>
        <v>0</v>
      </c>
      <c r="AL251" s="19">
        <f t="shared" si="108"/>
        <v>0</v>
      </c>
      <c r="AM251" s="19">
        <f t="shared" si="109"/>
        <v>860</v>
      </c>
      <c r="AN251" s="20">
        <f t="shared" si="110"/>
        <v>0</v>
      </c>
      <c r="AP251" s="12">
        <f t="shared" si="115"/>
        <v>467.4</v>
      </c>
      <c r="AQ251" s="12">
        <f t="shared" si="111"/>
        <v>23</v>
      </c>
      <c r="AR251" s="12">
        <f t="shared" si="112"/>
        <v>0</v>
      </c>
      <c r="AS251" s="12">
        <f t="shared" si="113"/>
        <v>16040</v>
      </c>
      <c r="AT251" s="12">
        <f>MAX(AS$4:AS251)</f>
        <v>16600</v>
      </c>
      <c r="AU251" s="8">
        <f t="shared" si="114"/>
        <v>-3.3734939759036145E-2</v>
      </c>
      <c r="AW251" s="24"/>
      <c r="AX251" s="24"/>
    </row>
    <row r="252" spans="1:50" x14ac:dyDescent="0.3">
      <c r="A252" s="1">
        <v>42767</v>
      </c>
      <c r="B252" s="1">
        <v>42768</v>
      </c>
      <c r="C252" s="1" t="s">
        <v>45</v>
      </c>
      <c r="D252" s="3">
        <v>30</v>
      </c>
      <c r="E252" s="3">
        <v>0</v>
      </c>
      <c r="F252" s="3">
        <f t="shared" si="87"/>
        <v>30</v>
      </c>
      <c r="G252" s="20">
        <f t="shared" si="88"/>
        <v>1</v>
      </c>
      <c r="H252" s="3" t="s">
        <v>43</v>
      </c>
      <c r="L252" s="20">
        <f t="shared" si="89"/>
        <v>1</v>
      </c>
      <c r="M252" s="20" t="s">
        <v>21</v>
      </c>
      <c r="N252" s="20">
        <v>10</v>
      </c>
      <c r="O252" s="20">
        <v>130230</v>
      </c>
      <c r="P252" s="20">
        <f t="shared" si="90"/>
        <v>130240</v>
      </c>
      <c r="Q252" s="20">
        <f t="shared" si="91"/>
        <v>130240</v>
      </c>
      <c r="R252" s="20">
        <v>130030</v>
      </c>
      <c r="S252" s="20">
        <v>130294</v>
      </c>
      <c r="T252" s="19">
        <f t="shared" si="92"/>
        <v>22</v>
      </c>
      <c r="U252" s="19">
        <f t="shared" si="93"/>
        <v>5.4</v>
      </c>
      <c r="W252" s="19">
        <f t="shared" si="94"/>
        <v>-22</v>
      </c>
      <c r="X252" s="19">
        <f t="shared" si="95"/>
        <v>5.4</v>
      </c>
      <c r="Y252" s="7">
        <f t="shared" si="96"/>
        <v>1</v>
      </c>
      <c r="Z252" s="7">
        <f t="shared" si="97"/>
        <v>0</v>
      </c>
      <c r="AA252" s="7">
        <f t="shared" si="98"/>
        <v>1</v>
      </c>
      <c r="AB252" s="7">
        <f t="shared" si="99"/>
        <v>1</v>
      </c>
      <c r="AC252" s="19">
        <f t="shared" si="100"/>
        <v>-20</v>
      </c>
      <c r="AD252" s="7"/>
      <c r="AE252" s="19">
        <f t="shared" si="101"/>
        <v>-20</v>
      </c>
      <c r="AF252" s="19">
        <f t="shared" si="102"/>
        <v>-20</v>
      </c>
      <c r="AG252" s="19">
        <f t="shared" si="103"/>
        <v>660</v>
      </c>
      <c r="AH252" s="7">
        <f t="shared" si="104"/>
        <v>0</v>
      </c>
      <c r="AI252" s="19">
        <f t="shared" si="105"/>
        <v>0</v>
      </c>
      <c r="AJ252" s="19">
        <f t="shared" si="106"/>
        <v>0</v>
      </c>
      <c r="AK252" s="19">
        <f t="shared" si="107"/>
        <v>0</v>
      </c>
      <c r="AL252" s="19">
        <f t="shared" si="108"/>
        <v>-20</v>
      </c>
      <c r="AM252" s="19">
        <f t="shared" si="109"/>
        <v>840</v>
      </c>
      <c r="AN252" s="20">
        <f t="shared" si="110"/>
        <v>0</v>
      </c>
      <c r="AP252" s="12">
        <f t="shared" si="115"/>
        <v>481.2</v>
      </c>
      <c r="AQ252" s="12">
        <f t="shared" si="111"/>
        <v>24</v>
      </c>
      <c r="AR252" s="12">
        <f t="shared" si="112"/>
        <v>-480</v>
      </c>
      <c r="AS252" s="12">
        <f t="shared" si="113"/>
        <v>15560</v>
      </c>
      <c r="AT252" s="12">
        <f>MAX(AS$4:AS252)</f>
        <v>16600</v>
      </c>
      <c r="AU252" s="8">
        <f t="shared" si="114"/>
        <v>-6.2650602409638559E-2</v>
      </c>
      <c r="AX252" s="24"/>
    </row>
    <row r="253" spans="1:50" x14ac:dyDescent="0.3">
      <c r="A253" s="1">
        <v>42767</v>
      </c>
      <c r="B253" s="1">
        <v>42768</v>
      </c>
      <c r="C253" s="1" t="s">
        <v>45</v>
      </c>
      <c r="D253" s="3">
        <v>345</v>
      </c>
      <c r="E253" s="3">
        <v>0</v>
      </c>
      <c r="F253" s="3">
        <f t="shared" si="87"/>
        <v>345</v>
      </c>
      <c r="G253" s="20">
        <f t="shared" si="88"/>
        <v>1</v>
      </c>
      <c r="H253" s="3" t="s">
        <v>38</v>
      </c>
      <c r="L253" s="20">
        <f t="shared" si="89"/>
        <v>1</v>
      </c>
      <c r="M253" s="20" t="s">
        <v>21</v>
      </c>
      <c r="N253" s="20">
        <v>7</v>
      </c>
      <c r="O253" s="20">
        <v>112670</v>
      </c>
      <c r="P253" s="20">
        <f t="shared" si="90"/>
        <v>112677</v>
      </c>
      <c r="Q253" s="20">
        <f t="shared" si="91"/>
        <v>112677</v>
      </c>
      <c r="R253" s="20">
        <v>112475</v>
      </c>
      <c r="S253" s="20">
        <v>112937</v>
      </c>
      <c r="T253" s="19">
        <f t="shared" si="92"/>
        <v>20.9</v>
      </c>
      <c r="U253" s="19">
        <f t="shared" si="93"/>
        <v>26</v>
      </c>
      <c r="W253" s="19">
        <f t="shared" si="94"/>
        <v>-20.9</v>
      </c>
      <c r="X253" s="19">
        <f t="shared" si="95"/>
        <v>26</v>
      </c>
      <c r="Y253" s="7">
        <f t="shared" si="96"/>
        <v>1</v>
      </c>
      <c r="Z253" s="7">
        <f t="shared" si="97"/>
        <v>0</v>
      </c>
      <c r="AA253" s="7">
        <f t="shared" si="98"/>
        <v>1</v>
      </c>
      <c r="AB253" s="7">
        <f t="shared" si="99"/>
        <v>1</v>
      </c>
      <c r="AC253" s="19">
        <f t="shared" si="100"/>
        <v>-20</v>
      </c>
      <c r="AD253" s="7"/>
      <c r="AE253" s="19">
        <f t="shared" si="101"/>
        <v>-20</v>
      </c>
      <c r="AF253" s="19">
        <f t="shared" si="102"/>
        <v>-20</v>
      </c>
      <c r="AG253" s="19">
        <f t="shared" si="103"/>
        <v>640</v>
      </c>
      <c r="AH253" s="7">
        <f t="shared" si="104"/>
        <v>0</v>
      </c>
      <c r="AI253" s="19">
        <f t="shared" si="105"/>
        <v>0</v>
      </c>
      <c r="AJ253" s="19">
        <f t="shared" si="106"/>
        <v>0</v>
      </c>
      <c r="AK253" s="19">
        <f t="shared" si="107"/>
        <v>0</v>
      </c>
      <c r="AL253" s="19">
        <f t="shared" si="108"/>
        <v>-20</v>
      </c>
      <c r="AM253" s="19">
        <f t="shared" si="109"/>
        <v>820</v>
      </c>
      <c r="AN253" s="20">
        <f t="shared" si="110"/>
        <v>0</v>
      </c>
      <c r="AP253" s="12">
        <f t="shared" si="115"/>
        <v>481.2</v>
      </c>
      <c r="AQ253" s="12">
        <f t="shared" si="111"/>
        <v>24</v>
      </c>
      <c r="AR253" s="12">
        <f t="shared" si="112"/>
        <v>-480</v>
      </c>
      <c r="AS253" s="12">
        <f t="shared" si="113"/>
        <v>15080</v>
      </c>
      <c r="AT253" s="12">
        <f>MAX(AS$4:AS253)</f>
        <v>16600</v>
      </c>
      <c r="AU253" s="8">
        <f t="shared" si="114"/>
        <v>-9.1566265060240959E-2</v>
      </c>
      <c r="AX253" s="24"/>
    </row>
    <row r="254" spans="1:50" x14ac:dyDescent="0.3">
      <c r="A254" s="1">
        <v>42768</v>
      </c>
      <c r="B254" s="1">
        <v>42768</v>
      </c>
      <c r="C254" s="1" t="s">
        <v>45</v>
      </c>
      <c r="D254" s="3">
        <v>1000</v>
      </c>
      <c r="E254" s="3">
        <v>0</v>
      </c>
      <c r="F254" s="3">
        <f t="shared" si="87"/>
        <v>1000</v>
      </c>
      <c r="G254" s="20">
        <f t="shared" si="88"/>
        <v>0</v>
      </c>
      <c r="H254" s="3" t="s">
        <v>38</v>
      </c>
      <c r="I254" s="20">
        <v>1</v>
      </c>
      <c r="J254" s="20">
        <v>22</v>
      </c>
      <c r="L254" s="20">
        <f t="shared" si="89"/>
        <v>1</v>
      </c>
      <c r="M254" s="20" t="s">
        <v>21</v>
      </c>
      <c r="N254" s="20">
        <v>7</v>
      </c>
      <c r="O254" s="20">
        <v>112360</v>
      </c>
      <c r="P254" s="20">
        <f t="shared" si="90"/>
        <v>112367</v>
      </c>
      <c r="Q254" s="20">
        <f t="shared" si="91"/>
        <v>112367</v>
      </c>
      <c r="R254" s="20">
        <v>112237</v>
      </c>
      <c r="S254" s="20">
        <v>112511</v>
      </c>
      <c r="T254" s="19">
        <f t="shared" si="92"/>
        <v>13.7</v>
      </c>
      <c r="U254" s="19">
        <f t="shared" si="93"/>
        <v>14.4</v>
      </c>
      <c r="W254" s="19">
        <f t="shared" si="94"/>
        <v>-13.7</v>
      </c>
      <c r="X254" s="19">
        <f t="shared" si="95"/>
        <v>14.4</v>
      </c>
      <c r="Y254" s="7">
        <f t="shared" si="96"/>
        <v>1</v>
      </c>
      <c r="Z254" s="7">
        <f t="shared" si="97"/>
        <v>0</v>
      </c>
      <c r="AA254" s="7">
        <f t="shared" si="98"/>
        <v>1</v>
      </c>
      <c r="AB254" s="7">
        <f t="shared" si="99"/>
        <v>0</v>
      </c>
      <c r="AC254" s="19">
        <f t="shared" si="100"/>
        <v>0</v>
      </c>
      <c r="AD254" s="7"/>
      <c r="AE254" s="19">
        <f t="shared" si="101"/>
        <v>-20</v>
      </c>
      <c r="AF254" s="19">
        <f t="shared" si="102"/>
        <v>-20</v>
      </c>
      <c r="AG254" s="19">
        <f t="shared" si="103"/>
        <v>620</v>
      </c>
      <c r="AH254" s="7">
        <f t="shared" si="104"/>
        <v>0</v>
      </c>
      <c r="AI254" s="19">
        <f t="shared" si="105"/>
        <v>-20</v>
      </c>
      <c r="AJ254" s="19">
        <f t="shared" si="106"/>
        <v>0</v>
      </c>
      <c r="AK254" s="19">
        <f t="shared" si="107"/>
        <v>0</v>
      </c>
      <c r="AL254" s="19">
        <f t="shared" si="108"/>
        <v>0</v>
      </c>
      <c r="AM254" s="19">
        <f t="shared" si="109"/>
        <v>820</v>
      </c>
      <c r="AN254" s="20">
        <f t="shared" si="110"/>
        <v>0</v>
      </c>
      <c r="AP254" s="12">
        <f t="shared" si="115"/>
        <v>481.2</v>
      </c>
      <c r="AQ254" s="12">
        <f t="shared" si="111"/>
        <v>24</v>
      </c>
      <c r="AR254" s="12">
        <f t="shared" si="112"/>
        <v>0</v>
      </c>
      <c r="AS254" s="12">
        <f t="shared" si="113"/>
        <v>15080</v>
      </c>
      <c r="AT254" s="12">
        <f>MAX(AS$4:AS254)</f>
        <v>16600</v>
      </c>
      <c r="AU254" s="8">
        <f t="shared" si="114"/>
        <v>-9.1566265060240959E-2</v>
      </c>
      <c r="AW254" s="24"/>
      <c r="AX254" s="24"/>
    </row>
    <row r="255" spans="1:50" x14ac:dyDescent="0.3">
      <c r="A255" s="1">
        <v>42768</v>
      </c>
      <c r="B255" s="1">
        <v>42768</v>
      </c>
      <c r="C255" s="1" t="s">
        <v>45</v>
      </c>
      <c r="D255" s="3">
        <v>2015</v>
      </c>
      <c r="E255" s="3">
        <v>0</v>
      </c>
      <c r="F255" s="3">
        <f t="shared" si="87"/>
        <v>2015</v>
      </c>
      <c r="G255" s="20">
        <f t="shared" si="88"/>
        <v>0</v>
      </c>
      <c r="H255" s="3" t="s">
        <v>17</v>
      </c>
      <c r="L255" s="20">
        <f t="shared" si="89"/>
        <v>1</v>
      </c>
      <c r="M255" s="20" t="s">
        <v>21</v>
      </c>
      <c r="N255" s="20">
        <v>7</v>
      </c>
      <c r="O255" s="20">
        <v>107570</v>
      </c>
      <c r="P255" s="20">
        <f t="shared" si="90"/>
        <v>107577</v>
      </c>
      <c r="Q255" s="20">
        <f t="shared" si="91"/>
        <v>107577</v>
      </c>
      <c r="R255" s="20">
        <v>107545</v>
      </c>
      <c r="S255" s="20">
        <v>107661</v>
      </c>
      <c r="T255" s="19">
        <f t="shared" si="92"/>
        <v>3.9</v>
      </c>
      <c r="U255" s="19">
        <f t="shared" si="93"/>
        <v>8.4</v>
      </c>
      <c r="W255" s="19">
        <f t="shared" si="94"/>
        <v>-3.9</v>
      </c>
      <c r="X255" s="19">
        <f t="shared" si="95"/>
        <v>8.4</v>
      </c>
      <c r="Y255" s="7">
        <f t="shared" si="96"/>
        <v>1</v>
      </c>
      <c r="Z255" s="7">
        <f t="shared" si="97"/>
        <v>0</v>
      </c>
      <c r="AA255" s="7">
        <f t="shared" si="98"/>
        <v>1</v>
      </c>
      <c r="AB255" s="7">
        <f t="shared" si="99"/>
        <v>1</v>
      </c>
      <c r="AC255" s="19">
        <f t="shared" si="100"/>
        <v>0</v>
      </c>
      <c r="AD255" s="7"/>
      <c r="AE255" s="19">
        <f t="shared" si="101"/>
        <v>-20</v>
      </c>
      <c r="AF255" s="19">
        <f t="shared" si="102"/>
        <v>-20</v>
      </c>
      <c r="AG255" s="19">
        <f t="shared" si="103"/>
        <v>600</v>
      </c>
      <c r="AH255" s="7">
        <f t="shared" si="104"/>
        <v>0</v>
      </c>
      <c r="AI255" s="19">
        <f t="shared" si="105"/>
        <v>0</v>
      </c>
      <c r="AJ255" s="19">
        <f t="shared" si="106"/>
        <v>0</v>
      </c>
      <c r="AK255" s="19">
        <f t="shared" si="107"/>
        <v>0</v>
      </c>
      <c r="AL255" s="19">
        <f t="shared" si="108"/>
        <v>-20</v>
      </c>
      <c r="AM255" s="19">
        <f t="shared" si="109"/>
        <v>800</v>
      </c>
      <c r="AN255" s="20">
        <f t="shared" si="110"/>
        <v>0</v>
      </c>
      <c r="AP255" s="12">
        <f t="shared" si="115"/>
        <v>481.2</v>
      </c>
      <c r="AQ255" s="12">
        <f t="shared" si="111"/>
        <v>24</v>
      </c>
      <c r="AR255" s="12">
        <f t="shared" si="112"/>
        <v>-480</v>
      </c>
      <c r="AS255" s="12">
        <f t="shared" si="113"/>
        <v>14600</v>
      </c>
      <c r="AT255" s="12">
        <f>MAX(AS$4:AS255)</f>
        <v>16600</v>
      </c>
      <c r="AU255" s="8">
        <f t="shared" si="114"/>
        <v>-0.12048192771084337</v>
      </c>
      <c r="AX255" s="24"/>
    </row>
    <row r="256" spans="1:50" x14ac:dyDescent="0.3">
      <c r="A256" s="1">
        <v>42768</v>
      </c>
      <c r="B256" s="1">
        <v>42769</v>
      </c>
      <c r="C256" s="1" t="s">
        <v>45</v>
      </c>
      <c r="D256" s="3">
        <v>110</v>
      </c>
      <c r="E256" s="3">
        <v>0</v>
      </c>
      <c r="F256" s="3">
        <f t="shared" si="87"/>
        <v>110</v>
      </c>
      <c r="G256" s="20">
        <f t="shared" si="88"/>
        <v>1</v>
      </c>
      <c r="H256" s="3" t="s">
        <v>38</v>
      </c>
      <c r="L256" s="20">
        <f t="shared" si="89"/>
        <v>1</v>
      </c>
      <c r="M256" s="20" t="s">
        <v>20</v>
      </c>
      <c r="N256" s="20">
        <v>7</v>
      </c>
      <c r="O256" s="20">
        <v>113060</v>
      </c>
      <c r="P256" s="20">
        <f t="shared" si="90"/>
        <v>113060</v>
      </c>
      <c r="Q256" s="20">
        <f t="shared" si="91"/>
        <v>113060</v>
      </c>
      <c r="R256" s="20">
        <v>113129</v>
      </c>
      <c r="S256" s="20">
        <v>112514</v>
      </c>
      <c r="T256" s="19">
        <f t="shared" si="92"/>
        <v>7.6</v>
      </c>
      <c r="U256" s="19">
        <f t="shared" si="93"/>
        <v>53.9</v>
      </c>
      <c r="W256" s="19">
        <f t="shared" si="94"/>
        <v>-7.6</v>
      </c>
      <c r="X256" s="19">
        <f t="shared" si="95"/>
        <v>53.9</v>
      </c>
      <c r="Y256" s="7">
        <f t="shared" si="96"/>
        <v>0</v>
      </c>
      <c r="Z256" s="7">
        <f t="shared" si="97"/>
        <v>1</v>
      </c>
      <c r="AA256" s="7">
        <f t="shared" si="98"/>
        <v>1</v>
      </c>
      <c r="AB256" s="7">
        <f t="shared" si="99"/>
        <v>1</v>
      </c>
      <c r="AC256" s="19">
        <f t="shared" si="100"/>
        <v>0</v>
      </c>
      <c r="AD256" s="7"/>
      <c r="AE256" s="19">
        <f t="shared" si="101"/>
        <v>0</v>
      </c>
      <c r="AF256" s="19">
        <f t="shared" si="102"/>
        <v>20</v>
      </c>
      <c r="AG256" s="19">
        <f t="shared" si="103"/>
        <v>620</v>
      </c>
      <c r="AH256" s="7">
        <f t="shared" si="104"/>
        <v>1</v>
      </c>
      <c r="AI256" s="19">
        <f t="shared" si="105"/>
        <v>0</v>
      </c>
      <c r="AJ256" s="19">
        <f t="shared" si="106"/>
        <v>0</v>
      </c>
      <c r="AK256" s="19">
        <f t="shared" si="107"/>
        <v>0</v>
      </c>
      <c r="AL256" s="19">
        <f t="shared" si="108"/>
        <v>20</v>
      </c>
      <c r="AM256" s="19">
        <f t="shared" si="109"/>
        <v>820</v>
      </c>
      <c r="AN256" s="20">
        <f t="shared" si="110"/>
        <v>1</v>
      </c>
      <c r="AP256" s="12">
        <f t="shared" si="115"/>
        <v>438</v>
      </c>
      <c r="AQ256" s="12">
        <f t="shared" si="111"/>
        <v>21</v>
      </c>
      <c r="AR256" s="12">
        <f t="shared" si="112"/>
        <v>420</v>
      </c>
      <c r="AS256" s="12">
        <f t="shared" si="113"/>
        <v>15020</v>
      </c>
      <c r="AT256" s="12">
        <f>MAX(AS$4:AS256)</f>
        <v>16600</v>
      </c>
      <c r="AU256" s="8">
        <f t="shared" si="114"/>
        <v>-9.5180722891566261E-2</v>
      </c>
      <c r="AX256" s="24"/>
    </row>
    <row r="257" spans="1:50" x14ac:dyDescent="0.3">
      <c r="A257" s="1">
        <v>42769</v>
      </c>
      <c r="B257" s="1">
        <v>42769</v>
      </c>
      <c r="C257" s="1" t="s">
        <v>45</v>
      </c>
      <c r="D257" s="3">
        <v>1215</v>
      </c>
      <c r="E257" s="3">
        <v>0</v>
      </c>
      <c r="F257" s="3">
        <f t="shared" si="87"/>
        <v>1215</v>
      </c>
      <c r="G257" s="20">
        <f t="shared" si="88"/>
        <v>0</v>
      </c>
      <c r="H257" s="3" t="s">
        <v>43</v>
      </c>
      <c r="L257" s="20">
        <f t="shared" si="89"/>
        <v>1</v>
      </c>
      <c r="M257" s="20" t="s">
        <v>20</v>
      </c>
      <c r="N257" s="20">
        <v>20</v>
      </c>
      <c r="O257" s="20">
        <v>130460</v>
      </c>
      <c r="P257" s="20">
        <f t="shared" si="90"/>
        <v>130460</v>
      </c>
      <c r="Q257" s="20">
        <f t="shared" si="91"/>
        <v>130460</v>
      </c>
      <c r="R257" s="20">
        <v>130732</v>
      </c>
      <c r="S257" s="20">
        <v>129917</v>
      </c>
      <c r="T257" s="19">
        <f t="shared" si="92"/>
        <v>29.2</v>
      </c>
      <c r="U257" s="19">
        <f t="shared" si="93"/>
        <v>52.3</v>
      </c>
      <c r="W257" s="19">
        <f t="shared" si="94"/>
        <v>-29.2</v>
      </c>
      <c r="X257" s="19">
        <f t="shared" si="95"/>
        <v>52.3</v>
      </c>
      <c r="Y257" s="7">
        <f t="shared" si="96"/>
        <v>0</v>
      </c>
      <c r="Z257" s="7">
        <f t="shared" si="97"/>
        <v>1</v>
      </c>
      <c r="AA257" s="7">
        <f t="shared" si="98"/>
        <v>1</v>
      </c>
      <c r="AB257" s="7">
        <f t="shared" si="99"/>
        <v>1</v>
      </c>
      <c r="AC257" s="19">
        <f t="shared" si="100"/>
        <v>-20</v>
      </c>
      <c r="AD257" s="7"/>
      <c r="AE257" s="19">
        <f t="shared" si="101"/>
        <v>-20</v>
      </c>
      <c r="AF257" s="19">
        <f t="shared" si="102"/>
        <v>-20</v>
      </c>
      <c r="AG257" s="19">
        <f t="shared" si="103"/>
        <v>600</v>
      </c>
      <c r="AH257" s="7">
        <f t="shared" si="104"/>
        <v>0</v>
      </c>
      <c r="AI257" s="19">
        <f t="shared" si="105"/>
        <v>0</v>
      </c>
      <c r="AJ257" s="19">
        <f t="shared" si="106"/>
        <v>0</v>
      </c>
      <c r="AK257" s="19">
        <f t="shared" si="107"/>
        <v>0</v>
      </c>
      <c r="AL257" s="19">
        <f t="shared" si="108"/>
        <v>-20</v>
      </c>
      <c r="AM257" s="19">
        <f t="shared" si="109"/>
        <v>800</v>
      </c>
      <c r="AN257" s="20">
        <f t="shared" si="110"/>
        <v>0</v>
      </c>
      <c r="AP257" s="12">
        <f t="shared" si="115"/>
        <v>438</v>
      </c>
      <c r="AQ257" s="12">
        <f t="shared" si="111"/>
        <v>21</v>
      </c>
      <c r="AR257" s="12">
        <f t="shared" si="112"/>
        <v>-420</v>
      </c>
      <c r="AS257" s="12">
        <f t="shared" si="113"/>
        <v>14600</v>
      </c>
      <c r="AT257" s="12">
        <f>MAX(AS$4:AS257)</f>
        <v>16600</v>
      </c>
      <c r="AU257" s="8">
        <f t="shared" si="114"/>
        <v>-0.12048192771084337</v>
      </c>
      <c r="AW257" s="24"/>
      <c r="AX257" s="24"/>
    </row>
    <row r="258" spans="1:50" x14ac:dyDescent="0.3">
      <c r="A258" s="1">
        <v>42769</v>
      </c>
      <c r="B258" s="1">
        <v>42769</v>
      </c>
      <c r="C258" s="1" t="s">
        <v>45</v>
      </c>
      <c r="D258" s="3">
        <v>1330</v>
      </c>
      <c r="E258" s="3">
        <v>0</v>
      </c>
      <c r="F258" s="3">
        <f t="shared" si="87"/>
        <v>1330</v>
      </c>
      <c r="G258" s="20">
        <f t="shared" si="88"/>
        <v>0</v>
      </c>
      <c r="H258" s="3" t="s">
        <v>37</v>
      </c>
      <c r="K258" s="20">
        <v>1</v>
      </c>
      <c r="L258" s="20">
        <f t="shared" si="89"/>
        <v>1</v>
      </c>
      <c r="M258" s="20" t="s">
        <v>21</v>
      </c>
      <c r="N258" s="20">
        <v>8</v>
      </c>
      <c r="O258" s="20">
        <v>76280</v>
      </c>
      <c r="P258" s="20">
        <f t="shared" si="90"/>
        <v>76288</v>
      </c>
      <c r="Q258" s="20">
        <f t="shared" si="91"/>
        <v>76288</v>
      </c>
      <c r="R258" s="20">
        <v>76181</v>
      </c>
      <c r="S258" s="20">
        <v>76946</v>
      </c>
      <c r="T258" s="19">
        <f t="shared" si="92"/>
        <v>11.5</v>
      </c>
      <c r="U258" s="19">
        <f t="shared" si="93"/>
        <v>65.8</v>
      </c>
      <c r="W258" s="19">
        <f t="shared" si="94"/>
        <v>-11.5</v>
      </c>
      <c r="X258" s="19">
        <f t="shared" si="95"/>
        <v>65.8</v>
      </c>
      <c r="Y258" s="7">
        <f t="shared" si="96"/>
        <v>1</v>
      </c>
      <c r="Z258" s="7">
        <f t="shared" si="97"/>
        <v>0</v>
      </c>
      <c r="AA258" s="7">
        <f t="shared" si="98"/>
        <v>1</v>
      </c>
      <c r="AB258" s="7">
        <f t="shared" si="99"/>
        <v>0</v>
      </c>
      <c r="AC258" s="19">
        <f t="shared" si="100"/>
        <v>0</v>
      </c>
      <c r="AD258" s="7"/>
      <c r="AE258" s="19">
        <f t="shared" si="101"/>
        <v>0</v>
      </c>
      <c r="AF258" s="19">
        <f t="shared" si="102"/>
        <v>20</v>
      </c>
      <c r="AG258" s="19">
        <f t="shared" si="103"/>
        <v>620</v>
      </c>
      <c r="AH258" s="7">
        <f t="shared" si="104"/>
        <v>1</v>
      </c>
      <c r="AI258" s="19">
        <f t="shared" si="105"/>
        <v>0</v>
      </c>
      <c r="AJ258" s="19">
        <f t="shared" si="106"/>
        <v>20</v>
      </c>
      <c r="AK258" s="19">
        <f t="shared" si="107"/>
        <v>0</v>
      </c>
      <c r="AL258" s="19">
        <f t="shared" si="108"/>
        <v>0</v>
      </c>
      <c r="AM258" s="19">
        <f t="shared" si="109"/>
        <v>800</v>
      </c>
      <c r="AN258" s="20">
        <f t="shared" si="110"/>
        <v>0</v>
      </c>
      <c r="AP258" s="12">
        <f t="shared" si="115"/>
        <v>438</v>
      </c>
      <c r="AQ258" s="12">
        <f t="shared" si="111"/>
        <v>21</v>
      </c>
      <c r="AR258" s="12">
        <f t="shared" si="112"/>
        <v>0</v>
      </c>
      <c r="AS258" s="12">
        <f t="shared" si="113"/>
        <v>14600</v>
      </c>
      <c r="AT258" s="12">
        <f>MAX(AS$4:AS258)</f>
        <v>16600</v>
      </c>
      <c r="AU258" s="8">
        <f t="shared" si="114"/>
        <v>-0.12048192771084337</v>
      </c>
      <c r="AW258" s="24"/>
      <c r="AX258" s="24"/>
    </row>
    <row r="259" spans="1:50" x14ac:dyDescent="0.3">
      <c r="A259" s="1">
        <v>42769</v>
      </c>
      <c r="B259" s="1">
        <v>42769</v>
      </c>
      <c r="C259" s="1" t="s">
        <v>45</v>
      </c>
      <c r="D259" s="3">
        <v>1330</v>
      </c>
      <c r="E259" s="3">
        <v>0</v>
      </c>
      <c r="F259" s="3">
        <f t="shared" si="87"/>
        <v>1330</v>
      </c>
      <c r="G259" s="20">
        <f t="shared" si="88"/>
        <v>0</v>
      </c>
      <c r="H259" s="3" t="s">
        <v>38</v>
      </c>
      <c r="K259" s="20">
        <v>1</v>
      </c>
      <c r="L259" s="20">
        <f t="shared" si="89"/>
        <v>1</v>
      </c>
      <c r="M259" s="20" t="s">
        <v>20</v>
      </c>
      <c r="N259" s="20">
        <v>7</v>
      </c>
      <c r="O259" s="20">
        <v>113480</v>
      </c>
      <c r="P259" s="20">
        <f t="shared" si="90"/>
        <v>113480</v>
      </c>
      <c r="Q259" s="20">
        <f t="shared" si="91"/>
        <v>113480</v>
      </c>
      <c r="R259" s="20">
        <v>113493</v>
      </c>
      <c r="S259" s="20">
        <v>112309</v>
      </c>
      <c r="T259" s="19">
        <f t="shared" si="92"/>
        <v>2</v>
      </c>
      <c r="U259" s="19">
        <f t="shared" si="93"/>
        <v>116.4</v>
      </c>
      <c r="W259" s="19">
        <f t="shared" si="94"/>
        <v>-2</v>
      </c>
      <c r="X259" s="19">
        <f t="shared" si="95"/>
        <v>116.4</v>
      </c>
      <c r="Y259" s="7">
        <f t="shared" si="96"/>
        <v>0</v>
      </c>
      <c r="Z259" s="7">
        <f t="shared" si="97"/>
        <v>1</v>
      </c>
      <c r="AA259" s="7">
        <f t="shared" si="98"/>
        <v>1</v>
      </c>
      <c r="AB259" s="7">
        <f t="shared" si="99"/>
        <v>0</v>
      </c>
      <c r="AC259" s="19">
        <f t="shared" si="100"/>
        <v>0</v>
      </c>
      <c r="AD259" s="7"/>
      <c r="AE259" s="19">
        <f t="shared" si="101"/>
        <v>0</v>
      </c>
      <c r="AF259" s="19">
        <f t="shared" si="102"/>
        <v>20</v>
      </c>
      <c r="AG259" s="19">
        <f t="shared" si="103"/>
        <v>640</v>
      </c>
      <c r="AH259" s="7">
        <f t="shared" si="104"/>
        <v>1</v>
      </c>
      <c r="AI259" s="19">
        <f t="shared" si="105"/>
        <v>0</v>
      </c>
      <c r="AJ259" s="19">
        <f t="shared" si="106"/>
        <v>20</v>
      </c>
      <c r="AK259" s="19">
        <f t="shared" si="107"/>
        <v>0</v>
      </c>
      <c r="AL259" s="19">
        <f t="shared" si="108"/>
        <v>0</v>
      </c>
      <c r="AM259" s="19">
        <f t="shared" si="109"/>
        <v>800</v>
      </c>
      <c r="AN259" s="20">
        <f t="shared" si="110"/>
        <v>0</v>
      </c>
      <c r="AP259" s="12">
        <f t="shared" si="115"/>
        <v>438</v>
      </c>
      <c r="AQ259" s="12">
        <f t="shared" si="111"/>
        <v>21</v>
      </c>
      <c r="AR259" s="12">
        <f t="shared" si="112"/>
        <v>0</v>
      </c>
      <c r="AS259" s="12">
        <f t="shared" si="113"/>
        <v>14600</v>
      </c>
      <c r="AT259" s="12">
        <f>MAX(AS$4:AS259)</f>
        <v>16600</v>
      </c>
      <c r="AU259" s="8">
        <f t="shared" si="114"/>
        <v>-0.12048192771084337</v>
      </c>
      <c r="AW259" s="24"/>
      <c r="AX259" s="24"/>
    </row>
    <row r="260" spans="1:50" x14ac:dyDescent="0.3">
      <c r="A260" s="1">
        <v>42769</v>
      </c>
      <c r="B260" s="1">
        <v>42769</v>
      </c>
      <c r="C260" s="1" t="s">
        <v>45</v>
      </c>
      <c r="D260" s="3">
        <v>1330</v>
      </c>
      <c r="E260" s="3">
        <v>0</v>
      </c>
      <c r="F260" s="3">
        <f t="shared" si="87"/>
        <v>1330</v>
      </c>
      <c r="G260" s="20">
        <f t="shared" si="88"/>
        <v>0</v>
      </c>
      <c r="H260" s="3" t="s">
        <v>38</v>
      </c>
      <c r="K260" s="20">
        <v>1</v>
      </c>
      <c r="L260" s="20">
        <f t="shared" si="89"/>
        <v>1</v>
      </c>
      <c r="M260" s="20" t="s">
        <v>21</v>
      </c>
      <c r="N260" s="20">
        <v>7</v>
      </c>
      <c r="O260" s="20">
        <v>112650</v>
      </c>
      <c r="P260" s="20">
        <f t="shared" si="90"/>
        <v>112657</v>
      </c>
      <c r="Q260" s="20">
        <f t="shared" si="91"/>
        <v>112657</v>
      </c>
      <c r="R260" s="20">
        <v>112571</v>
      </c>
      <c r="S260" s="20">
        <v>113001</v>
      </c>
      <c r="T260" s="19">
        <f t="shared" si="92"/>
        <v>9.3000000000000007</v>
      </c>
      <c r="U260" s="19">
        <f t="shared" si="93"/>
        <v>34.4</v>
      </c>
      <c r="W260" s="19">
        <f t="shared" si="94"/>
        <v>-9.3000000000000007</v>
      </c>
      <c r="X260" s="19">
        <f t="shared" si="95"/>
        <v>34.4</v>
      </c>
      <c r="Y260" s="7">
        <f t="shared" si="96"/>
        <v>1</v>
      </c>
      <c r="Z260" s="7">
        <f t="shared" si="97"/>
        <v>0</v>
      </c>
      <c r="AA260" s="7">
        <f t="shared" si="98"/>
        <v>1</v>
      </c>
      <c r="AB260" s="7">
        <f t="shared" si="99"/>
        <v>0</v>
      </c>
      <c r="AC260" s="19">
        <f t="shared" si="100"/>
        <v>0</v>
      </c>
      <c r="AD260" s="7"/>
      <c r="AE260" s="19">
        <f t="shared" si="101"/>
        <v>0</v>
      </c>
      <c r="AF260" s="19">
        <f t="shared" si="102"/>
        <v>20</v>
      </c>
      <c r="AG260" s="19">
        <f t="shared" si="103"/>
        <v>660</v>
      </c>
      <c r="AH260" s="7">
        <f t="shared" si="104"/>
        <v>1</v>
      </c>
      <c r="AI260" s="19">
        <f t="shared" si="105"/>
        <v>0</v>
      </c>
      <c r="AJ260" s="19">
        <f t="shared" si="106"/>
        <v>20</v>
      </c>
      <c r="AK260" s="19">
        <f t="shared" si="107"/>
        <v>0</v>
      </c>
      <c r="AL260" s="19">
        <f t="shared" si="108"/>
        <v>0</v>
      </c>
      <c r="AM260" s="19">
        <f t="shared" si="109"/>
        <v>800</v>
      </c>
      <c r="AN260" s="20">
        <f t="shared" si="110"/>
        <v>0</v>
      </c>
      <c r="AP260" s="12">
        <f t="shared" si="115"/>
        <v>438</v>
      </c>
      <c r="AQ260" s="12">
        <f t="shared" si="111"/>
        <v>21</v>
      </c>
      <c r="AR260" s="12">
        <f t="shared" si="112"/>
        <v>0</v>
      </c>
      <c r="AS260" s="12">
        <f t="shared" si="113"/>
        <v>14600</v>
      </c>
      <c r="AT260" s="12">
        <f>MAX(AS$4:AS260)</f>
        <v>16600</v>
      </c>
      <c r="AU260" s="8">
        <f t="shared" si="114"/>
        <v>-0.12048192771084337</v>
      </c>
      <c r="AW260" s="24"/>
      <c r="AX260" s="24"/>
    </row>
    <row r="261" spans="1:50" x14ac:dyDescent="0.3">
      <c r="A261" s="1">
        <v>42769</v>
      </c>
      <c r="B261" s="1">
        <v>42769</v>
      </c>
      <c r="C261" s="1" t="s">
        <v>45</v>
      </c>
      <c r="D261" s="3">
        <v>1520</v>
      </c>
      <c r="E261" s="3">
        <v>0</v>
      </c>
      <c r="F261" s="3">
        <f t="shared" ref="F261:F302" si="116">D261+E261</f>
        <v>1520</v>
      </c>
      <c r="G261" s="20">
        <f t="shared" ref="G261:G297" si="117">B261-A261</f>
        <v>0</v>
      </c>
      <c r="H261" s="3" t="s">
        <v>17</v>
      </c>
      <c r="L261" s="20">
        <f t="shared" ref="L261:L302" si="118">IF(AND(F261&gt;=L$3,F261&lt;=L$4),0,1)</f>
        <v>1</v>
      </c>
      <c r="M261" s="20" t="s">
        <v>20</v>
      </c>
      <c r="N261" s="20">
        <v>7</v>
      </c>
      <c r="O261" s="20">
        <v>107880</v>
      </c>
      <c r="P261" s="20">
        <f t="shared" ref="P261:P297" si="119">IF(M261="short",O261,O261+N261)</f>
        <v>107880</v>
      </c>
      <c r="Q261" s="20">
        <f t="shared" ref="Q261:Q297" si="120">IF(M261="short",P261+Q$3,P261-Q$3)</f>
        <v>107880</v>
      </c>
      <c r="R261" s="20">
        <v>107970</v>
      </c>
      <c r="S261" s="20">
        <v>107584</v>
      </c>
      <c r="T261" s="19">
        <f t="shared" ref="T261:T308" si="121">IF(M261="short",((R261-P261)+N261)/10,((P261-R261)+N261)/10)</f>
        <v>9.6999999999999993</v>
      </c>
      <c r="U261" s="19">
        <f t="shared" ref="U261:U308" si="122">IF(M261="long",((S261-O261)-N261)/10,((O261-S261)-N261)/10)</f>
        <v>28.9</v>
      </c>
      <c r="W261" s="19">
        <f t="shared" ref="W261:W308" si="123">-T261+(Q$3/10)</f>
        <v>-9.6999999999999993</v>
      </c>
      <c r="X261" s="19">
        <f t="shared" ref="X261:X308" si="124">U261+(Q$3/10)</f>
        <v>28.9</v>
      </c>
      <c r="Y261" s="7">
        <f t="shared" ref="Y261:Y294" si="125">IF(AND(M261="long",R261&lt;Q261),1, )</f>
        <v>0</v>
      </c>
      <c r="Z261" s="7">
        <f t="shared" ref="Z261:Z294" si="126">IF(AND(M261="short",R261&gt;Q261),1, )</f>
        <v>1</v>
      </c>
      <c r="AA261" s="7">
        <f t="shared" ref="AA261:AA294" si="127">Y261+Z261</f>
        <v>1</v>
      </c>
      <c r="AB261" s="7">
        <f t="shared" ref="AB261:AB294" si="128">IF(OR(I261=1,K261=1),0,L261*AA261)</f>
        <v>1</v>
      </c>
      <c r="AC261" s="19">
        <f t="shared" ref="AC261:AC294" si="129">IF(W261&lt;=-AC$3,-AC$3,0)</f>
        <v>0</v>
      </c>
      <c r="AD261" s="7"/>
      <c r="AE261" s="19">
        <f t="shared" ref="AE261:AE294" si="130">IF(AND(AC261=0,U261&gt;=AE$3-(N261/10)),0,-AC$3*AA261)</f>
        <v>0</v>
      </c>
      <c r="AF261" s="19">
        <f t="shared" ref="AF261:AF294" si="131">IF(AND(AC261=0,X261&gt;AF$3),AF$3*AA261,AE261*AA261)</f>
        <v>20</v>
      </c>
      <c r="AG261" s="19">
        <f t="shared" ref="AG261:AG295" si="132">AG260+AF261</f>
        <v>680</v>
      </c>
      <c r="AH261" s="7">
        <f t="shared" ref="AH261:AH294" si="133">IF(AF261&gt;0,1, )</f>
        <v>1</v>
      </c>
      <c r="AI261" s="19">
        <f t="shared" ref="AI261:AI294" si="134">IF(I261=1,AF261,)</f>
        <v>0</v>
      </c>
      <c r="AJ261" s="19">
        <f t="shared" ref="AJ261:AJ294" si="135">IF(K261=1,AF261, )</f>
        <v>0</v>
      </c>
      <c r="AK261" s="19">
        <f t="shared" ref="AK261:AK294" si="136">IF(L261=1, ,AF261)</f>
        <v>0</v>
      </c>
      <c r="AL261" s="19">
        <f t="shared" ref="AL261:AL294" si="137">AB261*AF261</f>
        <v>20</v>
      </c>
      <c r="AM261" s="19">
        <f t="shared" ref="AM261:AM295" si="138">AM260+AL261</f>
        <v>820</v>
      </c>
      <c r="AN261" s="20">
        <f t="shared" ref="AN261:AN294" si="139">IF(AL261&gt;0,1, )</f>
        <v>1</v>
      </c>
      <c r="AP261" s="12">
        <f t="shared" si="115"/>
        <v>438</v>
      </c>
      <c r="AQ261" s="12">
        <f t="shared" ref="AQ261:AQ287" si="140">INT(AP261/AQ$3)</f>
        <v>21</v>
      </c>
      <c r="AR261" s="12">
        <f t="shared" ref="AR261:AR287" si="141">AL261*AQ261</f>
        <v>420</v>
      </c>
      <c r="AS261" s="12">
        <f t="shared" ref="AS261:AS287" si="142">AS260+AR261</f>
        <v>15020</v>
      </c>
      <c r="AT261" s="12">
        <f>MAX(AS$4:AS261)</f>
        <v>16600</v>
      </c>
      <c r="AU261" s="8">
        <f t="shared" ref="AU261:AU287" si="143">(AS261-AT261)/AT261</f>
        <v>-9.5180722891566261E-2</v>
      </c>
      <c r="AW261" s="24"/>
      <c r="AX261" s="24"/>
    </row>
    <row r="262" spans="1:50" x14ac:dyDescent="0.3">
      <c r="A262" s="1">
        <v>42772</v>
      </c>
      <c r="B262" s="1">
        <v>42772</v>
      </c>
      <c r="C262" s="1" t="s">
        <v>45</v>
      </c>
      <c r="D262" s="3">
        <v>1000</v>
      </c>
      <c r="E262" s="3">
        <v>0</v>
      </c>
      <c r="F262" s="3">
        <f t="shared" si="116"/>
        <v>1000</v>
      </c>
      <c r="G262" s="20">
        <f t="shared" si="117"/>
        <v>0</v>
      </c>
      <c r="H262" s="3" t="s">
        <v>17</v>
      </c>
      <c r="I262" s="20">
        <v>1</v>
      </c>
      <c r="J262" s="20">
        <v>15</v>
      </c>
      <c r="L262" s="20">
        <f t="shared" si="118"/>
        <v>1</v>
      </c>
      <c r="M262" s="20" t="s">
        <v>21</v>
      </c>
      <c r="N262" s="20">
        <v>7</v>
      </c>
      <c r="O262" s="20">
        <v>107410</v>
      </c>
      <c r="P262" s="20">
        <f t="shared" si="119"/>
        <v>107417</v>
      </c>
      <c r="Q262" s="20">
        <f t="shared" si="120"/>
        <v>107417</v>
      </c>
      <c r="R262" s="20">
        <v>107268</v>
      </c>
      <c r="S262" s="20">
        <v>107425</v>
      </c>
      <c r="T262" s="19">
        <f t="shared" si="121"/>
        <v>15.6</v>
      </c>
      <c r="U262" s="19">
        <f t="shared" si="122"/>
        <v>0.8</v>
      </c>
      <c r="W262" s="19">
        <f t="shared" si="123"/>
        <v>-15.6</v>
      </c>
      <c r="X262" s="19">
        <f t="shared" si="124"/>
        <v>0.8</v>
      </c>
      <c r="Y262" s="7">
        <f t="shared" si="125"/>
        <v>1</v>
      </c>
      <c r="Z262" s="7">
        <f t="shared" si="126"/>
        <v>0</v>
      </c>
      <c r="AA262" s="7">
        <f t="shared" si="127"/>
        <v>1</v>
      </c>
      <c r="AB262" s="7">
        <f t="shared" si="128"/>
        <v>0</v>
      </c>
      <c r="AC262" s="19">
        <f t="shared" si="129"/>
        <v>0</v>
      </c>
      <c r="AD262" s="7"/>
      <c r="AE262" s="19">
        <f t="shared" si="130"/>
        <v>-20</v>
      </c>
      <c r="AF262" s="19">
        <f t="shared" si="131"/>
        <v>-20</v>
      </c>
      <c r="AG262" s="19">
        <f t="shared" si="132"/>
        <v>660</v>
      </c>
      <c r="AH262" s="7">
        <f t="shared" si="133"/>
        <v>0</v>
      </c>
      <c r="AI262" s="19">
        <f t="shared" si="134"/>
        <v>-20</v>
      </c>
      <c r="AJ262" s="19">
        <f t="shared" si="135"/>
        <v>0</v>
      </c>
      <c r="AK262" s="19">
        <f t="shared" si="136"/>
        <v>0</v>
      </c>
      <c r="AL262" s="19">
        <f t="shared" si="137"/>
        <v>0</v>
      </c>
      <c r="AM262" s="19">
        <f t="shared" si="138"/>
        <v>820</v>
      </c>
      <c r="AN262" s="20">
        <f t="shared" si="139"/>
        <v>0</v>
      </c>
      <c r="AP262" s="12">
        <f t="shared" ref="AP262:AP294" si="144">IF(B262=B261,AP261,AS261*AP$3)</f>
        <v>450.59999999999997</v>
      </c>
      <c r="AQ262" s="12">
        <f t="shared" si="140"/>
        <v>22</v>
      </c>
      <c r="AR262" s="12">
        <f t="shared" si="141"/>
        <v>0</v>
      </c>
      <c r="AS262" s="12">
        <f t="shared" si="142"/>
        <v>15020</v>
      </c>
      <c r="AT262" s="12">
        <f>MAX(AS$4:AS262)</f>
        <v>16600</v>
      </c>
      <c r="AU262" s="8">
        <f t="shared" si="143"/>
        <v>-9.5180722891566261E-2</v>
      </c>
      <c r="AW262" s="24"/>
      <c r="AX262" s="24"/>
    </row>
    <row r="263" spans="1:50" x14ac:dyDescent="0.3">
      <c r="A263" s="1">
        <v>42772</v>
      </c>
      <c r="B263" s="1">
        <v>42772</v>
      </c>
      <c r="C263" s="1" t="s">
        <v>45</v>
      </c>
      <c r="D263" s="3">
        <v>1335</v>
      </c>
      <c r="E263" s="3">
        <v>0</v>
      </c>
      <c r="F263" s="3">
        <f t="shared" si="116"/>
        <v>1335</v>
      </c>
      <c r="G263" s="20">
        <f t="shared" si="117"/>
        <v>0</v>
      </c>
      <c r="H263" s="3" t="s">
        <v>37</v>
      </c>
      <c r="L263" s="20">
        <f t="shared" si="118"/>
        <v>1</v>
      </c>
      <c r="M263" s="20" t="s">
        <v>21</v>
      </c>
      <c r="N263" s="20">
        <v>8</v>
      </c>
      <c r="O263" s="20">
        <v>76420</v>
      </c>
      <c r="P263" s="20">
        <f t="shared" si="119"/>
        <v>76428</v>
      </c>
      <c r="Q263" s="20">
        <f t="shared" si="120"/>
        <v>76428</v>
      </c>
      <c r="R263" s="20">
        <v>76287</v>
      </c>
      <c r="S263" s="20">
        <v>76635</v>
      </c>
      <c r="T263" s="19">
        <f t="shared" si="121"/>
        <v>14.9</v>
      </c>
      <c r="U263" s="19">
        <f t="shared" si="122"/>
        <v>20.7</v>
      </c>
      <c r="W263" s="19">
        <f t="shared" si="123"/>
        <v>-14.9</v>
      </c>
      <c r="X263" s="19">
        <f t="shared" si="124"/>
        <v>20.7</v>
      </c>
      <c r="Y263" s="7">
        <f t="shared" si="125"/>
        <v>1</v>
      </c>
      <c r="Z263" s="7">
        <f t="shared" si="126"/>
        <v>0</v>
      </c>
      <c r="AA263" s="7">
        <f t="shared" si="127"/>
        <v>1</v>
      </c>
      <c r="AB263" s="7">
        <f t="shared" si="128"/>
        <v>1</v>
      </c>
      <c r="AC263" s="19">
        <f t="shared" si="129"/>
        <v>0</v>
      </c>
      <c r="AD263" s="7"/>
      <c r="AE263" s="19">
        <f t="shared" si="130"/>
        <v>0</v>
      </c>
      <c r="AF263" s="19">
        <f t="shared" si="131"/>
        <v>20</v>
      </c>
      <c r="AG263" s="19">
        <f t="shared" si="132"/>
        <v>680</v>
      </c>
      <c r="AH263" s="7">
        <f t="shared" si="133"/>
        <v>1</v>
      </c>
      <c r="AI263" s="19">
        <f t="shared" si="134"/>
        <v>0</v>
      </c>
      <c r="AJ263" s="19">
        <f t="shared" si="135"/>
        <v>0</v>
      </c>
      <c r="AK263" s="19">
        <f t="shared" si="136"/>
        <v>0</v>
      </c>
      <c r="AL263" s="19">
        <f t="shared" si="137"/>
        <v>20</v>
      </c>
      <c r="AM263" s="19">
        <f t="shared" si="138"/>
        <v>840</v>
      </c>
      <c r="AN263" s="20">
        <f t="shared" si="139"/>
        <v>1</v>
      </c>
      <c r="AP263" s="12">
        <f t="shared" si="144"/>
        <v>450.59999999999997</v>
      </c>
      <c r="AQ263" s="12">
        <f t="shared" si="140"/>
        <v>22</v>
      </c>
      <c r="AR263" s="12">
        <f t="shared" si="141"/>
        <v>440</v>
      </c>
      <c r="AS263" s="12">
        <f t="shared" si="142"/>
        <v>15460</v>
      </c>
      <c r="AT263" s="12">
        <f>MAX(AS$4:AS263)</f>
        <v>16600</v>
      </c>
      <c r="AU263" s="8">
        <f t="shared" si="143"/>
        <v>-6.8674698795180719E-2</v>
      </c>
      <c r="AW263" s="24"/>
      <c r="AX263" s="24"/>
    </row>
    <row r="264" spans="1:50" x14ac:dyDescent="0.3">
      <c r="A264" s="1">
        <v>42772</v>
      </c>
      <c r="B264" s="1">
        <v>42773</v>
      </c>
      <c r="C264" s="1" t="s">
        <v>45</v>
      </c>
      <c r="D264" s="3">
        <v>805</v>
      </c>
      <c r="E264" s="3">
        <v>0</v>
      </c>
      <c r="F264" s="3">
        <f t="shared" si="116"/>
        <v>805</v>
      </c>
      <c r="G264" s="20">
        <f t="shared" si="117"/>
        <v>1</v>
      </c>
      <c r="H264" s="3" t="s">
        <v>43</v>
      </c>
      <c r="L264" s="20">
        <f t="shared" si="118"/>
        <v>1</v>
      </c>
      <c r="M264" s="20" t="s">
        <v>20</v>
      </c>
      <c r="N264" s="20">
        <v>20</v>
      </c>
      <c r="O264" s="20">
        <v>131560</v>
      </c>
      <c r="P264" s="20">
        <f t="shared" si="119"/>
        <v>131560</v>
      </c>
      <c r="Q264" s="20">
        <f t="shared" si="120"/>
        <v>131560</v>
      </c>
      <c r="R264" s="20">
        <v>131760</v>
      </c>
      <c r="S264" s="20">
        <v>131559</v>
      </c>
      <c r="T264" s="19">
        <f t="shared" si="121"/>
        <v>22</v>
      </c>
      <c r="U264" s="19">
        <f t="shared" si="122"/>
        <v>-1.9</v>
      </c>
      <c r="W264" s="19">
        <f t="shared" si="123"/>
        <v>-22</v>
      </c>
      <c r="X264" s="19">
        <f t="shared" si="124"/>
        <v>-1.9</v>
      </c>
      <c r="Y264" s="7">
        <f t="shared" si="125"/>
        <v>0</v>
      </c>
      <c r="Z264" s="7">
        <f t="shared" si="126"/>
        <v>1</v>
      </c>
      <c r="AA264" s="7">
        <f t="shared" si="127"/>
        <v>1</v>
      </c>
      <c r="AB264" s="7">
        <f t="shared" si="128"/>
        <v>1</v>
      </c>
      <c r="AC264" s="19">
        <f t="shared" si="129"/>
        <v>-20</v>
      </c>
      <c r="AD264" s="7"/>
      <c r="AE264" s="19">
        <f t="shared" si="130"/>
        <v>-20</v>
      </c>
      <c r="AF264" s="19">
        <f t="shared" si="131"/>
        <v>-20</v>
      </c>
      <c r="AG264" s="19">
        <f t="shared" si="132"/>
        <v>660</v>
      </c>
      <c r="AH264" s="7">
        <f t="shared" si="133"/>
        <v>0</v>
      </c>
      <c r="AI264" s="19">
        <f t="shared" si="134"/>
        <v>0</v>
      </c>
      <c r="AJ264" s="19">
        <f t="shared" si="135"/>
        <v>0</v>
      </c>
      <c r="AK264" s="19">
        <f t="shared" si="136"/>
        <v>0</v>
      </c>
      <c r="AL264" s="19">
        <f t="shared" si="137"/>
        <v>-20</v>
      </c>
      <c r="AM264" s="19">
        <f t="shared" si="138"/>
        <v>820</v>
      </c>
      <c r="AN264" s="20">
        <f t="shared" si="139"/>
        <v>0</v>
      </c>
      <c r="AP264" s="12">
        <f t="shared" si="144"/>
        <v>463.79999999999995</v>
      </c>
      <c r="AQ264" s="12">
        <f t="shared" si="140"/>
        <v>23</v>
      </c>
      <c r="AR264" s="12">
        <f t="shared" si="141"/>
        <v>-460</v>
      </c>
      <c r="AS264" s="12">
        <f t="shared" si="142"/>
        <v>15000</v>
      </c>
      <c r="AT264" s="12">
        <f>MAX(AS$4:AS264)</f>
        <v>16600</v>
      </c>
      <c r="AU264" s="8">
        <f t="shared" si="143"/>
        <v>-9.6385542168674704E-2</v>
      </c>
      <c r="AW264" s="24"/>
      <c r="AX264" s="24"/>
    </row>
    <row r="265" spans="1:50" x14ac:dyDescent="0.3">
      <c r="A265" s="1">
        <v>42773</v>
      </c>
      <c r="B265" s="1">
        <v>42773</v>
      </c>
      <c r="C265" s="1" t="s">
        <v>45</v>
      </c>
      <c r="D265" s="3">
        <v>950</v>
      </c>
      <c r="E265" s="3">
        <v>0</v>
      </c>
      <c r="F265" s="3">
        <f t="shared" si="116"/>
        <v>950</v>
      </c>
      <c r="G265" s="20">
        <f t="shared" si="117"/>
        <v>0</v>
      </c>
      <c r="H265" s="3" t="s">
        <v>38</v>
      </c>
      <c r="L265" s="20">
        <f t="shared" si="118"/>
        <v>1</v>
      </c>
      <c r="M265" s="20" t="s">
        <v>20</v>
      </c>
      <c r="N265" s="20">
        <v>7</v>
      </c>
      <c r="O265" s="20">
        <v>112360</v>
      </c>
      <c r="P265" s="20">
        <f t="shared" si="119"/>
        <v>112360</v>
      </c>
      <c r="Q265" s="20">
        <f t="shared" si="120"/>
        <v>112360</v>
      </c>
      <c r="R265" s="20">
        <v>112571</v>
      </c>
      <c r="S265" s="20">
        <v>111805</v>
      </c>
      <c r="T265" s="19">
        <f t="shared" si="121"/>
        <v>21.8</v>
      </c>
      <c r="U265" s="19">
        <f t="shared" si="122"/>
        <v>54.8</v>
      </c>
      <c r="W265" s="19">
        <f t="shared" si="123"/>
        <v>-21.8</v>
      </c>
      <c r="X265" s="19">
        <f t="shared" si="124"/>
        <v>54.8</v>
      </c>
      <c r="Y265" s="7">
        <f t="shared" si="125"/>
        <v>0</v>
      </c>
      <c r="Z265" s="7">
        <f t="shared" si="126"/>
        <v>1</v>
      </c>
      <c r="AA265" s="7">
        <f t="shared" si="127"/>
        <v>1</v>
      </c>
      <c r="AB265" s="7">
        <f t="shared" si="128"/>
        <v>1</v>
      </c>
      <c r="AC265" s="19">
        <f t="shared" si="129"/>
        <v>-20</v>
      </c>
      <c r="AD265" s="7"/>
      <c r="AE265" s="19">
        <f t="shared" si="130"/>
        <v>-20</v>
      </c>
      <c r="AF265" s="19">
        <f t="shared" si="131"/>
        <v>-20</v>
      </c>
      <c r="AG265" s="19">
        <f t="shared" si="132"/>
        <v>640</v>
      </c>
      <c r="AH265" s="7">
        <f t="shared" si="133"/>
        <v>0</v>
      </c>
      <c r="AI265" s="19">
        <f t="shared" si="134"/>
        <v>0</v>
      </c>
      <c r="AJ265" s="19">
        <f t="shared" si="135"/>
        <v>0</v>
      </c>
      <c r="AK265" s="19">
        <f t="shared" si="136"/>
        <v>0</v>
      </c>
      <c r="AL265" s="19">
        <f t="shared" si="137"/>
        <v>-20</v>
      </c>
      <c r="AM265" s="19">
        <f t="shared" si="138"/>
        <v>800</v>
      </c>
      <c r="AN265" s="20">
        <f t="shared" si="139"/>
        <v>0</v>
      </c>
      <c r="AP265" s="12">
        <f t="shared" si="144"/>
        <v>463.79999999999995</v>
      </c>
      <c r="AQ265" s="12">
        <f t="shared" si="140"/>
        <v>23</v>
      </c>
      <c r="AR265" s="12">
        <f t="shared" si="141"/>
        <v>-460</v>
      </c>
      <c r="AS265" s="12">
        <f t="shared" si="142"/>
        <v>14540</v>
      </c>
      <c r="AT265" s="12">
        <f>MAX(AS$4:AS265)</f>
        <v>16600</v>
      </c>
      <c r="AU265" s="8">
        <f t="shared" si="143"/>
        <v>-0.12409638554216867</v>
      </c>
      <c r="AW265" s="24"/>
      <c r="AX265" s="24"/>
    </row>
    <row r="266" spans="1:50" x14ac:dyDescent="0.3">
      <c r="A266" s="1">
        <v>42774</v>
      </c>
      <c r="B266" s="1">
        <v>42774</v>
      </c>
      <c r="C266" s="1" t="s">
        <v>45</v>
      </c>
      <c r="D266" s="3">
        <v>830</v>
      </c>
      <c r="E266" s="3">
        <v>0</v>
      </c>
      <c r="F266" s="3">
        <f t="shared" si="116"/>
        <v>830</v>
      </c>
      <c r="G266" s="20">
        <f t="shared" si="117"/>
        <v>0</v>
      </c>
      <c r="H266" s="3" t="s">
        <v>43</v>
      </c>
      <c r="L266" s="20">
        <f t="shared" si="118"/>
        <v>1</v>
      </c>
      <c r="M266" s="20" t="s">
        <v>21</v>
      </c>
      <c r="N266" s="20">
        <v>20</v>
      </c>
      <c r="O266" s="20">
        <v>131640</v>
      </c>
      <c r="P266" s="20">
        <f t="shared" si="119"/>
        <v>131660</v>
      </c>
      <c r="Q266" s="20">
        <f t="shared" si="120"/>
        <v>131660</v>
      </c>
      <c r="R266" s="20">
        <v>131391</v>
      </c>
      <c r="S266" s="20">
        <v>131763</v>
      </c>
      <c r="T266" s="19">
        <f t="shared" si="121"/>
        <v>28.9</v>
      </c>
      <c r="U266" s="19">
        <f t="shared" si="122"/>
        <v>10.3</v>
      </c>
      <c r="W266" s="19">
        <f t="shared" si="123"/>
        <v>-28.9</v>
      </c>
      <c r="X266" s="19">
        <f t="shared" si="124"/>
        <v>10.3</v>
      </c>
      <c r="Y266" s="7">
        <f t="shared" si="125"/>
        <v>1</v>
      </c>
      <c r="Z266" s="7">
        <f t="shared" si="126"/>
        <v>0</v>
      </c>
      <c r="AA266" s="7">
        <f t="shared" si="127"/>
        <v>1</v>
      </c>
      <c r="AB266" s="7">
        <f t="shared" si="128"/>
        <v>1</v>
      </c>
      <c r="AC266" s="19">
        <f t="shared" si="129"/>
        <v>-20</v>
      </c>
      <c r="AD266" s="7"/>
      <c r="AE266" s="19">
        <f t="shared" si="130"/>
        <v>-20</v>
      </c>
      <c r="AF266" s="19">
        <f t="shared" si="131"/>
        <v>-20</v>
      </c>
      <c r="AG266" s="19">
        <f t="shared" si="132"/>
        <v>620</v>
      </c>
      <c r="AH266" s="7">
        <f t="shared" si="133"/>
        <v>0</v>
      </c>
      <c r="AI266" s="19">
        <f t="shared" si="134"/>
        <v>0</v>
      </c>
      <c r="AJ266" s="19">
        <f t="shared" si="135"/>
        <v>0</v>
      </c>
      <c r="AK266" s="19">
        <f t="shared" si="136"/>
        <v>0</v>
      </c>
      <c r="AL266" s="19">
        <f t="shared" si="137"/>
        <v>-20</v>
      </c>
      <c r="AM266" s="19">
        <f t="shared" si="138"/>
        <v>780</v>
      </c>
      <c r="AN266" s="20">
        <f t="shared" si="139"/>
        <v>0</v>
      </c>
      <c r="AP266" s="12">
        <f t="shared" si="144"/>
        <v>436.2</v>
      </c>
      <c r="AQ266" s="12">
        <f t="shared" si="140"/>
        <v>21</v>
      </c>
      <c r="AR266" s="12">
        <f t="shared" si="141"/>
        <v>-420</v>
      </c>
      <c r="AS266" s="12">
        <f t="shared" si="142"/>
        <v>14120</v>
      </c>
      <c r="AT266" s="12">
        <f>MAX(AS$4:AS266)</f>
        <v>16600</v>
      </c>
      <c r="AU266" s="8">
        <f t="shared" si="143"/>
        <v>-0.14939759036144579</v>
      </c>
      <c r="AW266" s="24"/>
      <c r="AX266" s="24"/>
    </row>
    <row r="267" spans="1:50" x14ac:dyDescent="0.3">
      <c r="A267" s="1">
        <v>42774</v>
      </c>
      <c r="B267" s="1">
        <v>42774</v>
      </c>
      <c r="C267" s="1" t="s">
        <v>45</v>
      </c>
      <c r="D267" s="3">
        <v>1315</v>
      </c>
      <c r="E267" s="3">
        <v>0</v>
      </c>
      <c r="F267" s="3">
        <f t="shared" si="116"/>
        <v>1315</v>
      </c>
      <c r="G267" s="20">
        <f t="shared" si="117"/>
        <v>0</v>
      </c>
      <c r="H267" s="3" t="s">
        <v>38</v>
      </c>
      <c r="L267" s="20">
        <f t="shared" si="118"/>
        <v>1</v>
      </c>
      <c r="M267" s="20" t="s">
        <v>21</v>
      </c>
      <c r="N267" s="20">
        <v>7</v>
      </c>
      <c r="O267" s="20">
        <v>111920</v>
      </c>
      <c r="P267" s="20">
        <f t="shared" si="119"/>
        <v>111927</v>
      </c>
      <c r="Q267" s="20">
        <f t="shared" si="120"/>
        <v>111927</v>
      </c>
      <c r="R267" s="20">
        <v>111626</v>
      </c>
      <c r="S267" s="20">
        <v>112212</v>
      </c>
      <c r="T267" s="19">
        <f t="shared" si="121"/>
        <v>30.8</v>
      </c>
      <c r="U267" s="19">
        <f t="shared" si="122"/>
        <v>28.5</v>
      </c>
      <c r="W267" s="19">
        <f t="shared" si="123"/>
        <v>-30.8</v>
      </c>
      <c r="X267" s="19">
        <f t="shared" si="124"/>
        <v>28.5</v>
      </c>
      <c r="Y267" s="7">
        <f t="shared" si="125"/>
        <v>1</v>
      </c>
      <c r="Z267" s="7">
        <f t="shared" si="126"/>
        <v>0</v>
      </c>
      <c r="AA267" s="7">
        <f t="shared" si="127"/>
        <v>1</v>
      </c>
      <c r="AB267" s="7">
        <f t="shared" si="128"/>
        <v>1</v>
      </c>
      <c r="AC267" s="19">
        <f t="shared" si="129"/>
        <v>-20</v>
      </c>
      <c r="AD267" s="7"/>
      <c r="AE267" s="19">
        <f t="shared" si="130"/>
        <v>-20</v>
      </c>
      <c r="AF267" s="19">
        <f t="shared" si="131"/>
        <v>-20</v>
      </c>
      <c r="AG267" s="19">
        <f t="shared" si="132"/>
        <v>600</v>
      </c>
      <c r="AH267" s="7">
        <f t="shared" si="133"/>
        <v>0</v>
      </c>
      <c r="AI267" s="19">
        <f t="shared" si="134"/>
        <v>0</v>
      </c>
      <c r="AJ267" s="19">
        <f t="shared" si="135"/>
        <v>0</v>
      </c>
      <c r="AK267" s="19">
        <f t="shared" si="136"/>
        <v>0</v>
      </c>
      <c r="AL267" s="19">
        <f t="shared" si="137"/>
        <v>-20</v>
      </c>
      <c r="AM267" s="19">
        <f t="shared" si="138"/>
        <v>760</v>
      </c>
      <c r="AN267" s="20">
        <f t="shared" si="139"/>
        <v>0</v>
      </c>
      <c r="AP267" s="12">
        <f t="shared" si="144"/>
        <v>436.2</v>
      </c>
      <c r="AQ267" s="12">
        <f t="shared" si="140"/>
        <v>21</v>
      </c>
      <c r="AR267" s="12">
        <f t="shared" si="141"/>
        <v>-420</v>
      </c>
      <c r="AS267" s="12">
        <f t="shared" si="142"/>
        <v>13700</v>
      </c>
      <c r="AT267" s="12">
        <f>MAX(AS$4:AS267)</f>
        <v>16600</v>
      </c>
      <c r="AU267" s="8">
        <f t="shared" si="143"/>
        <v>-0.1746987951807229</v>
      </c>
      <c r="AW267" s="24"/>
      <c r="AX267" s="24"/>
    </row>
    <row r="268" spans="1:50" x14ac:dyDescent="0.3">
      <c r="A268" s="1">
        <v>42774</v>
      </c>
      <c r="B268" s="1">
        <v>42774</v>
      </c>
      <c r="C268" s="1" t="s">
        <v>45</v>
      </c>
      <c r="D268" s="3">
        <v>1445</v>
      </c>
      <c r="E268" s="3">
        <v>0</v>
      </c>
      <c r="F268" s="3">
        <f t="shared" si="116"/>
        <v>1445</v>
      </c>
      <c r="G268" s="20">
        <f t="shared" si="117"/>
        <v>0</v>
      </c>
      <c r="H268" s="3" t="s">
        <v>17</v>
      </c>
      <c r="L268" s="20">
        <f t="shared" si="118"/>
        <v>1</v>
      </c>
      <c r="M268" s="20" t="s">
        <v>20</v>
      </c>
      <c r="N268" s="20">
        <v>7</v>
      </c>
      <c r="O268" s="20">
        <v>106950</v>
      </c>
      <c r="P268" s="20">
        <f t="shared" si="119"/>
        <v>106950</v>
      </c>
      <c r="Q268" s="20">
        <f t="shared" si="120"/>
        <v>106950</v>
      </c>
      <c r="R268" s="20">
        <v>107135</v>
      </c>
      <c r="S268" s="20">
        <v>106695</v>
      </c>
      <c r="T268" s="19">
        <f t="shared" si="121"/>
        <v>19.2</v>
      </c>
      <c r="U268" s="19">
        <f t="shared" si="122"/>
        <v>24.8</v>
      </c>
      <c r="W268" s="19">
        <f t="shared" si="123"/>
        <v>-19.2</v>
      </c>
      <c r="X268" s="19">
        <f t="shared" si="124"/>
        <v>24.8</v>
      </c>
      <c r="Y268" s="7">
        <f t="shared" si="125"/>
        <v>0</v>
      </c>
      <c r="Z268" s="7">
        <f t="shared" si="126"/>
        <v>1</v>
      </c>
      <c r="AA268" s="7">
        <f t="shared" si="127"/>
        <v>1</v>
      </c>
      <c r="AB268" s="7">
        <f t="shared" si="128"/>
        <v>1</v>
      </c>
      <c r="AC268" s="19">
        <f t="shared" si="129"/>
        <v>0</v>
      </c>
      <c r="AD268" s="7"/>
      <c r="AE268" s="19">
        <f t="shared" si="130"/>
        <v>0</v>
      </c>
      <c r="AF268" s="19">
        <f t="shared" si="131"/>
        <v>20</v>
      </c>
      <c r="AG268" s="19">
        <f t="shared" si="132"/>
        <v>620</v>
      </c>
      <c r="AH268" s="7">
        <f t="shared" si="133"/>
        <v>1</v>
      </c>
      <c r="AI268" s="19">
        <f t="shared" si="134"/>
        <v>0</v>
      </c>
      <c r="AJ268" s="19">
        <f t="shared" si="135"/>
        <v>0</v>
      </c>
      <c r="AK268" s="19">
        <f t="shared" si="136"/>
        <v>0</v>
      </c>
      <c r="AL268" s="19">
        <f t="shared" si="137"/>
        <v>20</v>
      </c>
      <c r="AM268" s="19">
        <f t="shared" si="138"/>
        <v>780</v>
      </c>
      <c r="AN268" s="20">
        <f t="shared" si="139"/>
        <v>1</v>
      </c>
      <c r="AP268" s="12">
        <f t="shared" si="144"/>
        <v>436.2</v>
      </c>
      <c r="AQ268" s="12">
        <f t="shared" si="140"/>
        <v>21</v>
      </c>
      <c r="AR268" s="12">
        <f t="shared" si="141"/>
        <v>420</v>
      </c>
      <c r="AS268" s="12">
        <f t="shared" si="142"/>
        <v>14120</v>
      </c>
      <c r="AT268" s="12">
        <f>MAX(AS$4:AS268)</f>
        <v>16600</v>
      </c>
      <c r="AU268" s="8">
        <f t="shared" si="143"/>
        <v>-0.14939759036144579</v>
      </c>
      <c r="AW268" s="24"/>
      <c r="AX268" s="24"/>
    </row>
    <row r="269" spans="1:50" x14ac:dyDescent="0.3">
      <c r="A269" s="1">
        <v>42774</v>
      </c>
      <c r="B269" s="1">
        <v>42774</v>
      </c>
      <c r="C269" s="1" t="s">
        <v>45</v>
      </c>
      <c r="D269" s="3">
        <v>2245</v>
      </c>
      <c r="E269" s="3">
        <v>0</v>
      </c>
      <c r="F269" s="3">
        <f t="shared" si="116"/>
        <v>2245</v>
      </c>
      <c r="G269" s="20">
        <f t="shared" si="117"/>
        <v>0</v>
      </c>
      <c r="H269" s="3" t="s">
        <v>38</v>
      </c>
      <c r="L269" s="20">
        <f t="shared" si="118"/>
        <v>1</v>
      </c>
      <c r="M269" s="20" t="s">
        <v>21</v>
      </c>
      <c r="N269" s="20">
        <v>7</v>
      </c>
      <c r="O269" s="20">
        <v>111830</v>
      </c>
      <c r="P269" s="20">
        <f t="shared" si="119"/>
        <v>111837</v>
      </c>
      <c r="Q269" s="20">
        <f t="shared" si="120"/>
        <v>111837</v>
      </c>
      <c r="R269" s="20">
        <v>111727</v>
      </c>
      <c r="S269" s="20">
        <v>113341</v>
      </c>
      <c r="T269" s="19">
        <f t="shared" si="121"/>
        <v>11.7</v>
      </c>
      <c r="U269" s="19">
        <f t="shared" si="122"/>
        <v>150.4</v>
      </c>
      <c r="W269" s="19">
        <f t="shared" si="123"/>
        <v>-11.7</v>
      </c>
      <c r="X269" s="19">
        <f t="shared" si="124"/>
        <v>150.4</v>
      </c>
      <c r="Y269" s="7">
        <f t="shared" si="125"/>
        <v>1</v>
      </c>
      <c r="Z269" s="7">
        <f t="shared" si="126"/>
        <v>0</v>
      </c>
      <c r="AA269" s="7">
        <f t="shared" si="127"/>
        <v>1</v>
      </c>
      <c r="AB269" s="7">
        <f t="shared" si="128"/>
        <v>1</v>
      </c>
      <c r="AC269" s="19">
        <f t="shared" si="129"/>
        <v>0</v>
      </c>
      <c r="AD269" s="7"/>
      <c r="AE269" s="19">
        <f t="shared" si="130"/>
        <v>0</v>
      </c>
      <c r="AF269" s="19">
        <f t="shared" si="131"/>
        <v>20</v>
      </c>
      <c r="AG269" s="19">
        <f t="shared" si="132"/>
        <v>640</v>
      </c>
      <c r="AH269" s="7">
        <f t="shared" si="133"/>
        <v>1</v>
      </c>
      <c r="AI269" s="19">
        <f t="shared" si="134"/>
        <v>0</v>
      </c>
      <c r="AJ269" s="19">
        <f t="shared" si="135"/>
        <v>0</v>
      </c>
      <c r="AK269" s="19">
        <f t="shared" si="136"/>
        <v>0</v>
      </c>
      <c r="AL269" s="19">
        <f t="shared" si="137"/>
        <v>20</v>
      </c>
      <c r="AM269" s="19">
        <f t="shared" si="138"/>
        <v>800</v>
      </c>
      <c r="AN269" s="20">
        <f t="shared" si="139"/>
        <v>1</v>
      </c>
      <c r="AP269" s="12">
        <f t="shared" si="144"/>
        <v>436.2</v>
      </c>
      <c r="AQ269" s="12">
        <f t="shared" si="140"/>
        <v>21</v>
      </c>
      <c r="AR269" s="12">
        <f t="shared" si="141"/>
        <v>420</v>
      </c>
      <c r="AS269" s="12">
        <f t="shared" si="142"/>
        <v>14540</v>
      </c>
      <c r="AT269" s="12">
        <f>MAX(AS$4:AS269)</f>
        <v>16600</v>
      </c>
      <c r="AU269" s="8">
        <f t="shared" si="143"/>
        <v>-0.12409638554216867</v>
      </c>
      <c r="AX269" s="24"/>
    </row>
    <row r="270" spans="1:50" x14ac:dyDescent="0.3">
      <c r="A270" s="1">
        <v>42774</v>
      </c>
      <c r="B270" s="1">
        <v>42775</v>
      </c>
      <c r="C270" s="1" t="s">
        <v>45</v>
      </c>
      <c r="D270" s="3">
        <v>205</v>
      </c>
      <c r="E270" s="3">
        <v>0</v>
      </c>
      <c r="F270" s="3">
        <f t="shared" si="116"/>
        <v>205</v>
      </c>
      <c r="G270" s="20">
        <f t="shared" si="117"/>
        <v>1</v>
      </c>
      <c r="H270" s="3" t="s">
        <v>38</v>
      </c>
      <c r="L270" s="20">
        <f t="shared" si="118"/>
        <v>1</v>
      </c>
      <c r="M270" s="20" t="s">
        <v>20</v>
      </c>
      <c r="N270" s="20">
        <v>7</v>
      </c>
      <c r="O270" s="20">
        <v>112330</v>
      </c>
      <c r="P270" s="20">
        <f t="shared" si="119"/>
        <v>112330</v>
      </c>
      <c r="Q270" s="20">
        <f t="shared" si="120"/>
        <v>112330</v>
      </c>
      <c r="R270" s="20">
        <v>112328</v>
      </c>
      <c r="S270" s="20">
        <v>112045</v>
      </c>
      <c r="T270" s="19">
        <f t="shared" si="121"/>
        <v>0.5</v>
      </c>
      <c r="U270" s="19">
        <f t="shared" si="122"/>
        <v>27.8</v>
      </c>
      <c r="W270" s="19">
        <f t="shared" si="123"/>
        <v>-0.5</v>
      </c>
      <c r="X270" s="19">
        <f t="shared" si="124"/>
        <v>27.8</v>
      </c>
      <c r="Y270" s="7">
        <f t="shared" si="125"/>
        <v>0</v>
      </c>
      <c r="Z270" s="7">
        <f t="shared" si="126"/>
        <v>0</v>
      </c>
      <c r="AA270" s="7">
        <f t="shared" si="127"/>
        <v>0</v>
      </c>
      <c r="AB270" s="7">
        <f t="shared" si="128"/>
        <v>0</v>
      </c>
      <c r="AC270" s="19">
        <f t="shared" si="129"/>
        <v>0</v>
      </c>
      <c r="AD270" s="7"/>
      <c r="AE270" s="19">
        <f t="shared" si="130"/>
        <v>0</v>
      </c>
      <c r="AF270" s="19">
        <f t="shared" si="131"/>
        <v>0</v>
      </c>
      <c r="AG270" s="19">
        <f t="shared" si="132"/>
        <v>640</v>
      </c>
      <c r="AH270" s="7">
        <f t="shared" si="133"/>
        <v>0</v>
      </c>
      <c r="AI270" s="19">
        <f t="shared" si="134"/>
        <v>0</v>
      </c>
      <c r="AJ270" s="19">
        <f t="shared" si="135"/>
        <v>0</v>
      </c>
      <c r="AK270" s="19">
        <f t="shared" si="136"/>
        <v>0</v>
      </c>
      <c r="AL270" s="19">
        <f t="shared" si="137"/>
        <v>0</v>
      </c>
      <c r="AM270" s="19">
        <f t="shared" si="138"/>
        <v>800</v>
      </c>
      <c r="AN270" s="20">
        <f t="shared" si="139"/>
        <v>0</v>
      </c>
      <c r="AP270" s="12">
        <f t="shared" si="144"/>
        <v>436.2</v>
      </c>
      <c r="AQ270" s="12">
        <f t="shared" si="140"/>
        <v>21</v>
      </c>
      <c r="AR270" s="12">
        <f t="shared" si="141"/>
        <v>0</v>
      </c>
      <c r="AS270" s="12">
        <f t="shared" si="142"/>
        <v>14540</v>
      </c>
      <c r="AT270" s="12">
        <f>MAX(AS$4:AS270)</f>
        <v>16600</v>
      </c>
      <c r="AU270" s="8">
        <f t="shared" si="143"/>
        <v>-0.12409638554216867</v>
      </c>
      <c r="AX270" s="24"/>
    </row>
    <row r="271" spans="1:50" x14ac:dyDescent="0.3">
      <c r="A271" s="1">
        <v>42775</v>
      </c>
      <c r="B271" s="1">
        <v>42775</v>
      </c>
      <c r="C271" s="1" t="s">
        <v>45</v>
      </c>
      <c r="D271" s="3">
        <v>845</v>
      </c>
      <c r="E271" s="3">
        <v>0</v>
      </c>
      <c r="F271" s="3">
        <f t="shared" si="116"/>
        <v>845</v>
      </c>
      <c r="G271" s="20">
        <f t="shared" si="117"/>
        <v>0</v>
      </c>
      <c r="H271" s="3" t="s">
        <v>17</v>
      </c>
      <c r="L271" s="20">
        <f t="shared" si="118"/>
        <v>1</v>
      </c>
      <c r="M271" s="20" t="s">
        <v>20</v>
      </c>
      <c r="N271" s="20">
        <v>7</v>
      </c>
      <c r="O271" s="20">
        <v>107020</v>
      </c>
      <c r="P271" s="20">
        <f t="shared" si="119"/>
        <v>107020</v>
      </c>
      <c r="Q271" s="20">
        <f t="shared" si="120"/>
        <v>107020</v>
      </c>
      <c r="R271" s="20">
        <v>107089</v>
      </c>
      <c r="S271" s="20">
        <v>106355</v>
      </c>
      <c r="T271" s="19">
        <f t="shared" si="121"/>
        <v>7.6</v>
      </c>
      <c r="U271" s="19">
        <f t="shared" si="122"/>
        <v>65.8</v>
      </c>
      <c r="W271" s="19">
        <f t="shared" si="123"/>
        <v>-7.6</v>
      </c>
      <c r="X271" s="19">
        <f t="shared" si="124"/>
        <v>65.8</v>
      </c>
      <c r="Y271" s="7">
        <f t="shared" si="125"/>
        <v>0</v>
      </c>
      <c r="Z271" s="7">
        <f t="shared" si="126"/>
        <v>1</v>
      </c>
      <c r="AA271" s="7">
        <f t="shared" si="127"/>
        <v>1</v>
      </c>
      <c r="AB271" s="7">
        <f t="shared" si="128"/>
        <v>1</v>
      </c>
      <c r="AC271" s="19">
        <f t="shared" si="129"/>
        <v>0</v>
      </c>
      <c r="AD271" s="7"/>
      <c r="AE271" s="19">
        <f t="shared" si="130"/>
        <v>0</v>
      </c>
      <c r="AF271" s="19">
        <f t="shared" si="131"/>
        <v>20</v>
      </c>
      <c r="AG271" s="19">
        <f t="shared" si="132"/>
        <v>660</v>
      </c>
      <c r="AH271" s="7">
        <f t="shared" si="133"/>
        <v>1</v>
      </c>
      <c r="AI271" s="19">
        <f t="shared" si="134"/>
        <v>0</v>
      </c>
      <c r="AJ271" s="19">
        <f t="shared" si="135"/>
        <v>0</v>
      </c>
      <c r="AK271" s="19">
        <f t="shared" si="136"/>
        <v>0</v>
      </c>
      <c r="AL271" s="19">
        <f t="shared" si="137"/>
        <v>20</v>
      </c>
      <c r="AM271" s="19">
        <f t="shared" si="138"/>
        <v>820</v>
      </c>
      <c r="AN271" s="20">
        <f t="shared" si="139"/>
        <v>1</v>
      </c>
      <c r="AP271" s="12">
        <f t="shared" si="144"/>
        <v>436.2</v>
      </c>
      <c r="AQ271" s="12">
        <f t="shared" si="140"/>
        <v>21</v>
      </c>
      <c r="AR271" s="12">
        <f t="shared" si="141"/>
        <v>420</v>
      </c>
      <c r="AS271" s="12">
        <f t="shared" si="142"/>
        <v>14960</v>
      </c>
      <c r="AT271" s="12">
        <f>MAX(AS$4:AS271)</f>
        <v>16600</v>
      </c>
      <c r="AU271" s="8">
        <f t="shared" si="143"/>
        <v>-9.8795180722891562E-2</v>
      </c>
      <c r="AW271" s="24"/>
      <c r="AX271" s="24"/>
    </row>
    <row r="272" spans="1:50" x14ac:dyDescent="0.3">
      <c r="A272" s="1">
        <v>42774</v>
      </c>
      <c r="B272" s="1">
        <v>42775</v>
      </c>
      <c r="C272" s="1" t="s">
        <v>45</v>
      </c>
      <c r="D272" s="3">
        <v>1420</v>
      </c>
      <c r="E272" s="3">
        <v>0</v>
      </c>
      <c r="F272" s="3">
        <f t="shared" si="116"/>
        <v>1420</v>
      </c>
      <c r="G272" s="20">
        <f t="shared" si="117"/>
        <v>1</v>
      </c>
      <c r="H272" s="3" t="s">
        <v>43</v>
      </c>
      <c r="L272" s="20">
        <f t="shared" si="118"/>
        <v>1</v>
      </c>
      <c r="M272" s="20" t="s">
        <v>21</v>
      </c>
      <c r="N272" s="20">
        <v>10</v>
      </c>
      <c r="O272" s="20">
        <v>130900</v>
      </c>
      <c r="P272" s="20">
        <f t="shared" si="119"/>
        <v>130910</v>
      </c>
      <c r="Q272" s="20">
        <f t="shared" si="120"/>
        <v>130910</v>
      </c>
      <c r="R272" s="20">
        <v>130936</v>
      </c>
      <c r="S272" s="20">
        <v>131475</v>
      </c>
      <c r="T272" s="19">
        <f t="shared" si="121"/>
        <v>-1.6</v>
      </c>
      <c r="U272" s="19">
        <f t="shared" si="122"/>
        <v>56.5</v>
      </c>
      <c r="W272" s="19">
        <f t="shared" si="123"/>
        <v>1.6</v>
      </c>
      <c r="X272" s="19">
        <f t="shared" si="124"/>
        <v>56.5</v>
      </c>
      <c r="Y272" s="7">
        <f t="shared" si="125"/>
        <v>0</v>
      </c>
      <c r="Z272" s="7">
        <f t="shared" si="126"/>
        <v>0</v>
      </c>
      <c r="AA272" s="7">
        <f t="shared" si="127"/>
        <v>0</v>
      </c>
      <c r="AB272" s="7">
        <f t="shared" si="128"/>
        <v>0</v>
      </c>
      <c r="AC272" s="19">
        <f t="shared" si="129"/>
        <v>0</v>
      </c>
      <c r="AD272" s="7"/>
      <c r="AE272" s="19">
        <f t="shared" si="130"/>
        <v>0</v>
      </c>
      <c r="AF272" s="19">
        <f t="shared" si="131"/>
        <v>0</v>
      </c>
      <c r="AG272" s="19">
        <f t="shared" si="132"/>
        <v>660</v>
      </c>
      <c r="AH272" s="7">
        <f t="shared" si="133"/>
        <v>0</v>
      </c>
      <c r="AI272" s="19">
        <f t="shared" si="134"/>
        <v>0</v>
      </c>
      <c r="AJ272" s="19">
        <f t="shared" si="135"/>
        <v>0</v>
      </c>
      <c r="AK272" s="19">
        <f t="shared" si="136"/>
        <v>0</v>
      </c>
      <c r="AL272" s="19">
        <f t="shared" si="137"/>
        <v>0</v>
      </c>
      <c r="AM272" s="19">
        <f t="shared" si="138"/>
        <v>820</v>
      </c>
      <c r="AN272" s="20">
        <f t="shared" si="139"/>
        <v>0</v>
      </c>
      <c r="AP272" s="12">
        <f t="shared" si="144"/>
        <v>436.2</v>
      </c>
      <c r="AQ272" s="12">
        <f t="shared" si="140"/>
        <v>21</v>
      </c>
      <c r="AR272" s="12">
        <f t="shared" si="141"/>
        <v>0</v>
      </c>
      <c r="AS272" s="12">
        <f t="shared" si="142"/>
        <v>14960</v>
      </c>
      <c r="AT272" s="12">
        <f>MAX(AS$4:AS272)</f>
        <v>16600</v>
      </c>
      <c r="AU272" s="8">
        <f t="shared" si="143"/>
        <v>-9.8795180722891562E-2</v>
      </c>
      <c r="AW272" s="24"/>
      <c r="AX272" s="24"/>
    </row>
    <row r="273" spans="1:50" x14ac:dyDescent="0.3">
      <c r="A273" s="1">
        <v>42775</v>
      </c>
      <c r="B273" s="1">
        <v>42775</v>
      </c>
      <c r="C273" s="1" t="s">
        <v>45</v>
      </c>
      <c r="D273" s="3">
        <v>1500</v>
      </c>
      <c r="E273" s="3">
        <v>0</v>
      </c>
      <c r="F273" s="3">
        <f t="shared" si="116"/>
        <v>1500</v>
      </c>
      <c r="G273" s="20">
        <f t="shared" si="117"/>
        <v>0</v>
      </c>
      <c r="H273" s="3" t="s">
        <v>38</v>
      </c>
      <c r="L273" s="20">
        <f t="shared" si="118"/>
        <v>1</v>
      </c>
      <c r="M273" s="20" t="s">
        <v>20</v>
      </c>
      <c r="N273" s="20">
        <v>7</v>
      </c>
      <c r="O273" s="20">
        <v>112940</v>
      </c>
      <c r="P273" s="20">
        <f t="shared" si="119"/>
        <v>112940</v>
      </c>
      <c r="Q273" s="20">
        <f t="shared" si="120"/>
        <v>112940</v>
      </c>
      <c r="R273" s="20">
        <v>113021</v>
      </c>
      <c r="S273" s="20">
        <v>112716</v>
      </c>
      <c r="T273" s="19">
        <f t="shared" si="121"/>
        <v>8.8000000000000007</v>
      </c>
      <c r="U273" s="19">
        <f t="shared" si="122"/>
        <v>21.7</v>
      </c>
      <c r="W273" s="19">
        <f t="shared" si="123"/>
        <v>-8.8000000000000007</v>
      </c>
      <c r="X273" s="19">
        <f t="shared" si="124"/>
        <v>21.7</v>
      </c>
      <c r="Y273" s="7">
        <f t="shared" si="125"/>
        <v>0</v>
      </c>
      <c r="Z273" s="7">
        <f t="shared" si="126"/>
        <v>1</v>
      </c>
      <c r="AA273" s="7">
        <f t="shared" si="127"/>
        <v>1</v>
      </c>
      <c r="AB273" s="7">
        <f t="shared" si="128"/>
        <v>1</v>
      </c>
      <c r="AC273" s="19">
        <f t="shared" si="129"/>
        <v>0</v>
      </c>
      <c r="AD273" s="7"/>
      <c r="AE273" s="19">
        <f t="shared" si="130"/>
        <v>0</v>
      </c>
      <c r="AF273" s="19">
        <f t="shared" si="131"/>
        <v>20</v>
      </c>
      <c r="AG273" s="19">
        <f t="shared" si="132"/>
        <v>680</v>
      </c>
      <c r="AH273" s="7">
        <f t="shared" si="133"/>
        <v>1</v>
      </c>
      <c r="AI273" s="19">
        <f t="shared" si="134"/>
        <v>0</v>
      </c>
      <c r="AJ273" s="19">
        <f t="shared" si="135"/>
        <v>0</v>
      </c>
      <c r="AK273" s="19">
        <f t="shared" si="136"/>
        <v>0</v>
      </c>
      <c r="AL273" s="19">
        <f t="shared" si="137"/>
        <v>20</v>
      </c>
      <c r="AM273" s="19">
        <f t="shared" si="138"/>
        <v>840</v>
      </c>
      <c r="AN273" s="20">
        <f t="shared" si="139"/>
        <v>1</v>
      </c>
      <c r="AP273" s="12">
        <f t="shared" si="144"/>
        <v>436.2</v>
      </c>
      <c r="AQ273" s="12">
        <f t="shared" si="140"/>
        <v>21</v>
      </c>
      <c r="AR273" s="12">
        <f t="shared" si="141"/>
        <v>420</v>
      </c>
      <c r="AS273" s="12">
        <f t="shared" si="142"/>
        <v>15380</v>
      </c>
      <c r="AT273" s="12">
        <f>MAX(AS$4:AS273)</f>
        <v>16600</v>
      </c>
      <c r="AU273" s="8">
        <f t="shared" si="143"/>
        <v>-7.3493975903614464E-2</v>
      </c>
      <c r="AW273" s="24"/>
      <c r="AX273" s="24"/>
    </row>
    <row r="274" spans="1:50" x14ac:dyDescent="0.3">
      <c r="A274" s="1">
        <v>42776</v>
      </c>
      <c r="B274" s="1">
        <v>42776</v>
      </c>
      <c r="C274" s="1" t="s">
        <v>45</v>
      </c>
      <c r="D274" s="3">
        <v>1625</v>
      </c>
      <c r="E274" s="3">
        <v>0</v>
      </c>
      <c r="F274" s="3">
        <f t="shared" si="116"/>
        <v>1625</v>
      </c>
      <c r="G274" s="20">
        <f t="shared" si="117"/>
        <v>0</v>
      </c>
      <c r="H274" s="3" t="s">
        <v>38</v>
      </c>
      <c r="L274" s="20">
        <f t="shared" si="118"/>
        <v>1</v>
      </c>
      <c r="M274" s="20" t="s">
        <v>21</v>
      </c>
      <c r="N274" s="20">
        <v>7</v>
      </c>
      <c r="O274" s="20">
        <v>113290</v>
      </c>
      <c r="P274" s="20">
        <f t="shared" si="119"/>
        <v>113297</v>
      </c>
      <c r="Q274" s="20">
        <f t="shared" si="120"/>
        <v>113297</v>
      </c>
      <c r="R274" s="20">
        <v>113042</v>
      </c>
      <c r="S274" s="20">
        <v>113606</v>
      </c>
      <c r="T274" s="19">
        <f t="shared" si="121"/>
        <v>26.2</v>
      </c>
      <c r="U274" s="19">
        <f t="shared" si="122"/>
        <v>30.9</v>
      </c>
      <c r="W274" s="19">
        <f t="shared" si="123"/>
        <v>-26.2</v>
      </c>
      <c r="X274" s="19">
        <f t="shared" si="124"/>
        <v>30.9</v>
      </c>
      <c r="Y274" s="7">
        <f t="shared" si="125"/>
        <v>1</v>
      </c>
      <c r="Z274" s="7">
        <f t="shared" si="126"/>
        <v>0</v>
      </c>
      <c r="AA274" s="7">
        <f t="shared" si="127"/>
        <v>1</v>
      </c>
      <c r="AB274" s="7">
        <f t="shared" si="128"/>
        <v>1</v>
      </c>
      <c r="AC274" s="19">
        <f t="shared" si="129"/>
        <v>-20</v>
      </c>
      <c r="AD274" s="7"/>
      <c r="AE274" s="19">
        <f t="shared" si="130"/>
        <v>-20</v>
      </c>
      <c r="AF274" s="19">
        <f t="shared" si="131"/>
        <v>-20</v>
      </c>
      <c r="AG274" s="19">
        <f t="shared" si="132"/>
        <v>660</v>
      </c>
      <c r="AH274" s="7">
        <f t="shared" si="133"/>
        <v>0</v>
      </c>
      <c r="AI274" s="19">
        <f t="shared" si="134"/>
        <v>0</v>
      </c>
      <c r="AJ274" s="19">
        <f t="shared" si="135"/>
        <v>0</v>
      </c>
      <c r="AK274" s="19">
        <f t="shared" si="136"/>
        <v>0</v>
      </c>
      <c r="AL274" s="19">
        <f t="shared" si="137"/>
        <v>-20</v>
      </c>
      <c r="AM274" s="19">
        <f t="shared" si="138"/>
        <v>820</v>
      </c>
      <c r="AN274" s="20">
        <f t="shared" si="139"/>
        <v>0</v>
      </c>
      <c r="AP274" s="12">
        <f t="shared" si="144"/>
        <v>461.4</v>
      </c>
      <c r="AQ274" s="12">
        <f t="shared" si="140"/>
        <v>23</v>
      </c>
      <c r="AR274" s="12">
        <f t="shared" si="141"/>
        <v>-460</v>
      </c>
      <c r="AS274" s="12">
        <f t="shared" si="142"/>
        <v>14920</v>
      </c>
      <c r="AT274" s="12">
        <f>MAX(AS$4:AS274)</f>
        <v>16600</v>
      </c>
      <c r="AU274" s="8">
        <f t="shared" si="143"/>
        <v>-0.10120481927710843</v>
      </c>
      <c r="AW274" s="24"/>
      <c r="AX274" s="24"/>
    </row>
    <row r="275" spans="1:50" x14ac:dyDescent="0.3">
      <c r="A275" s="1">
        <v>42779</v>
      </c>
      <c r="B275" s="1">
        <v>42779</v>
      </c>
      <c r="C275" s="1" t="s">
        <v>45</v>
      </c>
      <c r="D275" s="3">
        <v>1345</v>
      </c>
      <c r="E275" s="3">
        <v>0</v>
      </c>
      <c r="F275" s="3">
        <f t="shared" si="116"/>
        <v>1345</v>
      </c>
      <c r="G275" s="20">
        <f t="shared" si="117"/>
        <v>0</v>
      </c>
      <c r="H275" s="3" t="s">
        <v>38</v>
      </c>
      <c r="L275" s="20">
        <f t="shared" si="118"/>
        <v>1</v>
      </c>
      <c r="M275" s="20" t="s">
        <v>20</v>
      </c>
      <c r="N275" s="20">
        <v>7</v>
      </c>
      <c r="O275" s="20">
        <v>113910</v>
      </c>
      <c r="P275" s="20">
        <f t="shared" si="119"/>
        <v>113910</v>
      </c>
      <c r="Q275" s="20">
        <f t="shared" si="120"/>
        <v>113910</v>
      </c>
      <c r="R275" s="20">
        <v>114056</v>
      </c>
      <c r="S275" s="20">
        <v>113242</v>
      </c>
      <c r="T275" s="19">
        <f t="shared" si="121"/>
        <v>15.3</v>
      </c>
      <c r="U275" s="19">
        <f t="shared" si="122"/>
        <v>66.099999999999994</v>
      </c>
      <c r="W275" s="19">
        <f t="shared" si="123"/>
        <v>-15.3</v>
      </c>
      <c r="X275" s="19">
        <f t="shared" si="124"/>
        <v>66.099999999999994</v>
      </c>
      <c r="Y275" s="7">
        <f t="shared" si="125"/>
        <v>0</v>
      </c>
      <c r="Z275" s="7">
        <f t="shared" si="126"/>
        <v>1</v>
      </c>
      <c r="AA275" s="7">
        <f t="shared" si="127"/>
        <v>1</v>
      </c>
      <c r="AB275" s="7">
        <f t="shared" si="128"/>
        <v>1</v>
      </c>
      <c r="AC275" s="19">
        <f t="shared" si="129"/>
        <v>0</v>
      </c>
      <c r="AD275" s="7"/>
      <c r="AE275" s="19">
        <f t="shared" si="130"/>
        <v>0</v>
      </c>
      <c r="AF275" s="19">
        <f t="shared" si="131"/>
        <v>20</v>
      </c>
      <c r="AG275" s="19">
        <f t="shared" si="132"/>
        <v>680</v>
      </c>
      <c r="AH275" s="7">
        <f t="shared" si="133"/>
        <v>1</v>
      </c>
      <c r="AI275" s="19">
        <f t="shared" si="134"/>
        <v>0</v>
      </c>
      <c r="AJ275" s="19">
        <f t="shared" si="135"/>
        <v>0</v>
      </c>
      <c r="AK275" s="19">
        <f t="shared" si="136"/>
        <v>0</v>
      </c>
      <c r="AL275" s="19">
        <f t="shared" si="137"/>
        <v>20</v>
      </c>
      <c r="AM275" s="19">
        <f t="shared" si="138"/>
        <v>840</v>
      </c>
      <c r="AN275" s="20">
        <f t="shared" si="139"/>
        <v>1</v>
      </c>
      <c r="AP275" s="12">
        <f t="shared" si="144"/>
        <v>447.59999999999997</v>
      </c>
      <c r="AQ275" s="12">
        <f t="shared" si="140"/>
        <v>22</v>
      </c>
      <c r="AR275" s="12">
        <f t="shared" si="141"/>
        <v>440</v>
      </c>
      <c r="AS275" s="12">
        <f t="shared" si="142"/>
        <v>15360</v>
      </c>
      <c r="AT275" s="12">
        <f>MAX(AS$4:AS275)</f>
        <v>16600</v>
      </c>
      <c r="AU275" s="8">
        <f t="shared" si="143"/>
        <v>-7.4698795180722893E-2</v>
      </c>
      <c r="AW275" s="24"/>
      <c r="AX275" s="24"/>
    </row>
    <row r="276" spans="1:50" x14ac:dyDescent="0.3">
      <c r="A276" s="1">
        <v>42779</v>
      </c>
      <c r="B276" s="1">
        <v>42779</v>
      </c>
      <c r="C276" s="1" t="s">
        <v>45</v>
      </c>
      <c r="D276" s="3">
        <v>1525</v>
      </c>
      <c r="E276" s="3">
        <v>0</v>
      </c>
      <c r="F276" s="3">
        <f t="shared" si="116"/>
        <v>1525</v>
      </c>
      <c r="G276" s="20">
        <f t="shared" si="117"/>
        <v>0</v>
      </c>
      <c r="H276" s="3" t="s">
        <v>37</v>
      </c>
      <c r="L276" s="20">
        <f t="shared" si="118"/>
        <v>1</v>
      </c>
      <c r="M276" s="20" t="s">
        <v>21</v>
      </c>
      <c r="N276" s="20">
        <v>8</v>
      </c>
      <c r="O276" s="20">
        <v>76430</v>
      </c>
      <c r="P276" s="20">
        <f t="shared" si="119"/>
        <v>76438</v>
      </c>
      <c r="Q276" s="20">
        <f t="shared" si="120"/>
        <v>76438</v>
      </c>
      <c r="R276" s="20">
        <v>76303</v>
      </c>
      <c r="S276" s="20">
        <v>76953</v>
      </c>
      <c r="T276" s="19">
        <f t="shared" si="121"/>
        <v>14.3</v>
      </c>
      <c r="U276" s="19">
        <f t="shared" si="122"/>
        <v>51.5</v>
      </c>
      <c r="W276" s="19">
        <f t="shared" si="123"/>
        <v>-14.3</v>
      </c>
      <c r="X276" s="19">
        <f t="shared" si="124"/>
        <v>51.5</v>
      </c>
      <c r="Y276" s="7">
        <f t="shared" si="125"/>
        <v>1</v>
      </c>
      <c r="Z276" s="7">
        <f t="shared" si="126"/>
        <v>0</v>
      </c>
      <c r="AA276" s="7">
        <f t="shared" si="127"/>
        <v>1</v>
      </c>
      <c r="AB276" s="7">
        <f t="shared" si="128"/>
        <v>1</v>
      </c>
      <c r="AC276" s="19">
        <f t="shared" si="129"/>
        <v>0</v>
      </c>
      <c r="AD276" s="7"/>
      <c r="AE276" s="19">
        <f t="shared" si="130"/>
        <v>0</v>
      </c>
      <c r="AF276" s="19">
        <f t="shared" si="131"/>
        <v>20</v>
      </c>
      <c r="AG276" s="19">
        <f t="shared" si="132"/>
        <v>700</v>
      </c>
      <c r="AH276" s="7">
        <f t="shared" si="133"/>
        <v>1</v>
      </c>
      <c r="AI276" s="19">
        <f t="shared" si="134"/>
        <v>0</v>
      </c>
      <c r="AJ276" s="19">
        <f t="shared" si="135"/>
        <v>0</v>
      </c>
      <c r="AK276" s="19">
        <f t="shared" si="136"/>
        <v>0</v>
      </c>
      <c r="AL276" s="19">
        <f t="shared" si="137"/>
        <v>20</v>
      </c>
      <c r="AM276" s="19">
        <f t="shared" si="138"/>
        <v>860</v>
      </c>
      <c r="AN276" s="20">
        <f t="shared" si="139"/>
        <v>1</v>
      </c>
      <c r="AP276" s="12">
        <f t="shared" si="144"/>
        <v>447.59999999999997</v>
      </c>
      <c r="AQ276" s="12">
        <f t="shared" si="140"/>
        <v>22</v>
      </c>
      <c r="AR276" s="12">
        <f t="shared" si="141"/>
        <v>440</v>
      </c>
      <c r="AS276" s="12">
        <f t="shared" si="142"/>
        <v>15800</v>
      </c>
      <c r="AT276" s="12">
        <f>MAX(AS$4:AS276)</f>
        <v>16600</v>
      </c>
      <c r="AU276" s="8">
        <f t="shared" si="143"/>
        <v>-4.8192771084337352E-2</v>
      </c>
      <c r="AW276" s="24"/>
      <c r="AX276" s="24"/>
    </row>
    <row r="277" spans="1:50" x14ac:dyDescent="0.3">
      <c r="A277" s="1">
        <v>42779</v>
      </c>
      <c r="B277" s="1">
        <v>42779</v>
      </c>
      <c r="C277" s="1" t="s">
        <v>45</v>
      </c>
      <c r="D277" s="3">
        <v>1540</v>
      </c>
      <c r="E277" s="3">
        <v>0</v>
      </c>
      <c r="F277" s="3">
        <f t="shared" si="116"/>
        <v>1540</v>
      </c>
      <c r="G277" s="20">
        <f t="shared" si="117"/>
        <v>0</v>
      </c>
      <c r="H277" s="3" t="s">
        <v>37</v>
      </c>
      <c r="L277" s="20">
        <f t="shared" si="118"/>
        <v>1</v>
      </c>
      <c r="M277" s="20" t="s">
        <v>21</v>
      </c>
      <c r="N277" s="20">
        <v>8</v>
      </c>
      <c r="O277" s="20">
        <v>76280</v>
      </c>
      <c r="P277" s="20">
        <f t="shared" si="119"/>
        <v>76288</v>
      </c>
      <c r="Q277" s="20">
        <f t="shared" si="120"/>
        <v>76288</v>
      </c>
      <c r="R277" s="20">
        <v>76306</v>
      </c>
      <c r="S277" s="20">
        <v>76953</v>
      </c>
      <c r="T277" s="19">
        <f t="shared" si="121"/>
        <v>-1</v>
      </c>
      <c r="U277" s="19">
        <f t="shared" si="122"/>
        <v>66.5</v>
      </c>
      <c r="W277" s="19">
        <f t="shared" si="123"/>
        <v>1</v>
      </c>
      <c r="X277" s="19">
        <f t="shared" si="124"/>
        <v>66.5</v>
      </c>
      <c r="Y277" s="7">
        <f t="shared" si="125"/>
        <v>0</v>
      </c>
      <c r="Z277" s="7">
        <f t="shared" si="126"/>
        <v>0</v>
      </c>
      <c r="AA277" s="7">
        <f t="shared" si="127"/>
        <v>0</v>
      </c>
      <c r="AB277" s="7">
        <f t="shared" si="128"/>
        <v>0</v>
      </c>
      <c r="AC277" s="19">
        <f t="shared" si="129"/>
        <v>0</v>
      </c>
      <c r="AD277" s="7"/>
      <c r="AE277" s="19">
        <f t="shared" si="130"/>
        <v>0</v>
      </c>
      <c r="AF277" s="19">
        <f t="shared" si="131"/>
        <v>0</v>
      </c>
      <c r="AG277" s="19">
        <f t="shared" si="132"/>
        <v>700</v>
      </c>
      <c r="AH277" s="7">
        <f t="shared" si="133"/>
        <v>0</v>
      </c>
      <c r="AI277" s="19">
        <f t="shared" si="134"/>
        <v>0</v>
      </c>
      <c r="AJ277" s="19">
        <f t="shared" si="135"/>
        <v>0</v>
      </c>
      <c r="AK277" s="19">
        <f t="shared" si="136"/>
        <v>0</v>
      </c>
      <c r="AL277" s="19">
        <f t="shared" si="137"/>
        <v>0</v>
      </c>
      <c r="AM277" s="19">
        <f t="shared" si="138"/>
        <v>860</v>
      </c>
      <c r="AN277" s="20">
        <f t="shared" si="139"/>
        <v>0</v>
      </c>
      <c r="AP277" s="12">
        <f t="shared" si="144"/>
        <v>447.59999999999997</v>
      </c>
      <c r="AQ277" s="12">
        <f t="shared" si="140"/>
        <v>22</v>
      </c>
      <c r="AR277" s="12">
        <f t="shared" si="141"/>
        <v>0</v>
      </c>
      <c r="AS277" s="12">
        <f t="shared" si="142"/>
        <v>15800</v>
      </c>
      <c r="AT277" s="12">
        <f>MAX(AS$4:AS277)</f>
        <v>16600</v>
      </c>
      <c r="AU277" s="8">
        <f t="shared" si="143"/>
        <v>-4.8192771084337352E-2</v>
      </c>
      <c r="AW277" s="24"/>
      <c r="AX277" s="24"/>
    </row>
    <row r="278" spans="1:50" x14ac:dyDescent="0.3">
      <c r="A278" s="1">
        <v>42780</v>
      </c>
      <c r="B278" s="1">
        <v>42781</v>
      </c>
      <c r="C278" s="1" t="s">
        <v>45</v>
      </c>
      <c r="D278" s="3">
        <v>55</v>
      </c>
      <c r="E278" s="3">
        <v>0</v>
      </c>
      <c r="F278" s="3">
        <f t="shared" si="116"/>
        <v>55</v>
      </c>
      <c r="G278" s="20">
        <f t="shared" si="117"/>
        <v>1</v>
      </c>
      <c r="H278" s="3" t="s">
        <v>43</v>
      </c>
      <c r="L278" s="20">
        <f t="shared" si="118"/>
        <v>1</v>
      </c>
      <c r="M278" s="20" t="s">
        <v>20</v>
      </c>
      <c r="N278" s="20">
        <v>20</v>
      </c>
      <c r="O278" s="20">
        <v>130940</v>
      </c>
      <c r="P278" s="20">
        <f t="shared" si="119"/>
        <v>130940</v>
      </c>
      <c r="Q278" s="20">
        <f t="shared" si="120"/>
        <v>130940</v>
      </c>
      <c r="R278" s="20">
        <v>130950</v>
      </c>
      <c r="S278" s="20">
        <v>130646</v>
      </c>
      <c r="T278" s="19">
        <f t="shared" si="121"/>
        <v>3</v>
      </c>
      <c r="U278" s="19">
        <f t="shared" si="122"/>
        <v>27.4</v>
      </c>
      <c r="W278" s="19">
        <f t="shared" si="123"/>
        <v>-3</v>
      </c>
      <c r="X278" s="19">
        <f t="shared" si="124"/>
        <v>27.4</v>
      </c>
      <c r="Y278" s="7">
        <f t="shared" si="125"/>
        <v>0</v>
      </c>
      <c r="Z278" s="7">
        <f t="shared" si="126"/>
        <v>1</v>
      </c>
      <c r="AA278" s="7">
        <f t="shared" si="127"/>
        <v>1</v>
      </c>
      <c r="AB278" s="7">
        <f t="shared" si="128"/>
        <v>1</v>
      </c>
      <c r="AC278" s="19">
        <f t="shared" si="129"/>
        <v>0</v>
      </c>
      <c r="AD278" s="7"/>
      <c r="AE278" s="19">
        <f t="shared" si="130"/>
        <v>0</v>
      </c>
      <c r="AF278" s="19">
        <f t="shared" si="131"/>
        <v>20</v>
      </c>
      <c r="AG278" s="19">
        <f t="shared" si="132"/>
        <v>720</v>
      </c>
      <c r="AH278" s="7">
        <f t="shared" si="133"/>
        <v>1</v>
      </c>
      <c r="AI278" s="19">
        <f t="shared" si="134"/>
        <v>0</v>
      </c>
      <c r="AJ278" s="19">
        <f t="shared" si="135"/>
        <v>0</v>
      </c>
      <c r="AK278" s="19">
        <f t="shared" si="136"/>
        <v>0</v>
      </c>
      <c r="AL278" s="19">
        <f t="shared" si="137"/>
        <v>20</v>
      </c>
      <c r="AM278" s="19">
        <f t="shared" si="138"/>
        <v>880</v>
      </c>
      <c r="AN278" s="20">
        <f t="shared" si="139"/>
        <v>1</v>
      </c>
      <c r="AP278" s="12">
        <f t="shared" si="144"/>
        <v>474</v>
      </c>
      <c r="AQ278" s="12">
        <f t="shared" si="140"/>
        <v>23</v>
      </c>
      <c r="AR278" s="12">
        <f t="shared" si="141"/>
        <v>460</v>
      </c>
      <c r="AS278" s="12">
        <f t="shared" si="142"/>
        <v>16260</v>
      </c>
      <c r="AT278" s="12">
        <f>MAX(AS$4:AS278)</f>
        <v>16600</v>
      </c>
      <c r="AU278" s="8">
        <f t="shared" si="143"/>
        <v>-2.0481927710843374E-2</v>
      </c>
      <c r="AX278" s="24"/>
    </row>
    <row r="279" spans="1:50" x14ac:dyDescent="0.3">
      <c r="A279" s="1">
        <v>42779</v>
      </c>
      <c r="B279" s="1">
        <v>42780</v>
      </c>
      <c r="C279" s="1" t="s">
        <v>45</v>
      </c>
      <c r="D279" s="3">
        <v>130</v>
      </c>
      <c r="E279" s="3">
        <v>0</v>
      </c>
      <c r="F279" s="3">
        <f t="shared" si="116"/>
        <v>130</v>
      </c>
      <c r="G279" s="20">
        <f t="shared" si="117"/>
        <v>1</v>
      </c>
      <c r="H279" s="3" t="s">
        <v>37</v>
      </c>
      <c r="L279" s="20">
        <f t="shared" si="118"/>
        <v>1</v>
      </c>
      <c r="M279" s="20" t="s">
        <v>20</v>
      </c>
      <c r="N279" s="20">
        <v>8</v>
      </c>
      <c r="O279" s="20">
        <v>76710</v>
      </c>
      <c r="P279" s="20">
        <f t="shared" si="119"/>
        <v>76710</v>
      </c>
      <c r="Q279" s="20">
        <f t="shared" si="120"/>
        <v>76710</v>
      </c>
      <c r="R279" s="20">
        <v>76958</v>
      </c>
      <c r="S279" s="20">
        <v>76634</v>
      </c>
      <c r="T279" s="19">
        <f t="shared" si="121"/>
        <v>25.6</v>
      </c>
      <c r="U279" s="19">
        <f t="shared" si="122"/>
        <v>6.8</v>
      </c>
      <c r="W279" s="19">
        <f t="shared" si="123"/>
        <v>-25.6</v>
      </c>
      <c r="X279" s="19">
        <f t="shared" si="124"/>
        <v>6.8</v>
      </c>
      <c r="Y279" s="7">
        <f t="shared" si="125"/>
        <v>0</v>
      </c>
      <c r="Z279" s="7">
        <f t="shared" si="126"/>
        <v>1</v>
      </c>
      <c r="AA279" s="7">
        <f t="shared" si="127"/>
        <v>1</v>
      </c>
      <c r="AB279" s="7">
        <f t="shared" si="128"/>
        <v>1</v>
      </c>
      <c r="AC279" s="19">
        <f t="shared" si="129"/>
        <v>-20</v>
      </c>
      <c r="AD279" s="7"/>
      <c r="AE279" s="19">
        <f t="shared" si="130"/>
        <v>-20</v>
      </c>
      <c r="AF279" s="19">
        <f t="shared" si="131"/>
        <v>-20</v>
      </c>
      <c r="AG279" s="19">
        <f t="shared" si="132"/>
        <v>700</v>
      </c>
      <c r="AH279" s="7">
        <f t="shared" si="133"/>
        <v>0</v>
      </c>
      <c r="AI279" s="19">
        <f t="shared" si="134"/>
        <v>0</v>
      </c>
      <c r="AJ279" s="19">
        <f t="shared" si="135"/>
        <v>0</v>
      </c>
      <c r="AK279" s="19">
        <f t="shared" si="136"/>
        <v>0</v>
      </c>
      <c r="AL279" s="19">
        <f t="shared" si="137"/>
        <v>-20</v>
      </c>
      <c r="AM279" s="19">
        <f t="shared" si="138"/>
        <v>860</v>
      </c>
      <c r="AN279" s="20">
        <f t="shared" si="139"/>
        <v>0</v>
      </c>
      <c r="AP279" s="12">
        <f t="shared" si="144"/>
        <v>487.79999999999995</v>
      </c>
      <c r="AQ279" s="12">
        <f t="shared" si="140"/>
        <v>24</v>
      </c>
      <c r="AR279" s="12">
        <f t="shared" si="141"/>
        <v>-480</v>
      </c>
      <c r="AS279" s="12">
        <f t="shared" si="142"/>
        <v>15780</v>
      </c>
      <c r="AT279" s="12">
        <f>MAX(AS$4:AS279)</f>
        <v>16600</v>
      </c>
      <c r="AU279" s="8">
        <f t="shared" si="143"/>
        <v>-4.9397590361445781E-2</v>
      </c>
      <c r="AX279" s="24"/>
    </row>
    <row r="280" spans="1:50" x14ac:dyDescent="0.3">
      <c r="A280" s="1">
        <v>42776</v>
      </c>
      <c r="B280" s="1">
        <v>42780</v>
      </c>
      <c r="C280" s="1" t="s">
        <v>45</v>
      </c>
      <c r="D280" s="3">
        <v>1330</v>
      </c>
      <c r="E280" s="3">
        <v>0</v>
      </c>
      <c r="F280" s="3">
        <f t="shared" si="116"/>
        <v>1330</v>
      </c>
      <c r="G280" s="20">
        <f t="shared" si="117"/>
        <v>4</v>
      </c>
      <c r="H280" s="3" t="s">
        <v>43</v>
      </c>
      <c r="L280" s="20">
        <f t="shared" si="118"/>
        <v>1</v>
      </c>
      <c r="M280" s="20" t="s">
        <v>21</v>
      </c>
      <c r="N280" s="20">
        <v>10</v>
      </c>
      <c r="O280" s="20">
        <v>130240</v>
      </c>
      <c r="P280" s="20">
        <f t="shared" si="119"/>
        <v>130250</v>
      </c>
      <c r="Q280" s="20">
        <f t="shared" si="120"/>
        <v>130250</v>
      </c>
      <c r="R280" s="20">
        <v>130239</v>
      </c>
      <c r="S280" s="20">
        <v>131062</v>
      </c>
      <c r="T280" s="19">
        <f t="shared" si="121"/>
        <v>2.1</v>
      </c>
      <c r="U280" s="19">
        <f t="shared" si="122"/>
        <v>81.2</v>
      </c>
      <c r="W280" s="19">
        <f t="shared" si="123"/>
        <v>-2.1</v>
      </c>
      <c r="X280" s="19">
        <f t="shared" si="124"/>
        <v>81.2</v>
      </c>
      <c r="Y280" s="7">
        <f t="shared" si="125"/>
        <v>1</v>
      </c>
      <c r="Z280" s="7">
        <f t="shared" si="126"/>
        <v>0</v>
      </c>
      <c r="AA280" s="7">
        <f t="shared" si="127"/>
        <v>1</v>
      </c>
      <c r="AB280" s="7">
        <f t="shared" si="128"/>
        <v>1</v>
      </c>
      <c r="AC280" s="19">
        <f t="shared" si="129"/>
        <v>0</v>
      </c>
      <c r="AD280" s="7"/>
      <c r="AE280" s="19">
        <f t="shared" si="130"/>
        <v>0</v>
      </c>
      <c r="AF280" s="19">
        <f t="shared" si="131"/>
        <v>20</v>
      </c>
      <c r="AG280" s="19">
        <f t="shared" si="132"/>
        <v>720</v>
      </c>
      <c r="AH280" s="7">
        <f t="shared" si="133"/>
        <v>1</v>
      </c>
      <c r="AI280" s="19">
        <f t="shared" si="134"/>
        <v>0</v>
      </c>
      <c r="AJ280" s="19">
        <f t="shared" si="135"/>
        <v>0</v>
      </c>
      <c r="AK280" s="19">
        <f t="shared" si="136"/>
        <v>0</v>
      </c>
      <c r="AL280" s="19">
        <f t="shared" si="137"/>
        <v>20</v>
      </c>
      <c r="AM280" s="19">
        <f t="shared" si="138"/>
        <v>880</v>
      </c>
      <c r="AN280" s="20">
        <f t="shared" si="139"/>
        <v>1</v>
      </c>
      <c r="AP280" s="12">
        <f t="shared" si="144"/>
        <v>487.79999999999995</v>
      </c>
      <c r="AQ280" s="12">
        <f t="shared" si="140"/>
        <v>24</v>
      </c>
      <c r="AR280" s="12">
        <f t="shared" si="141"/>
        <v>480</v>
      </c>
      <c r="AS280" s="12">
        <f t="shared" si="142"/>
        <v>16260</v>
      </c>
      <c r="AT280" s="12">
        <f>MAX(AS$4:AS280)</f>
        <v>16600</v>
      </c>
      <c r="AU280" s="8">
        <f t="shared" si="143"/>
        <v>-2.0481927710843374E-2</v>
      </c>
      <c r="AW280" s="24"/>
      <c r="AX280" s="24"/>
    </row>
    <row r="281" spans="1:50" x14ac:dyDescent="0.3">
      <c r="A281" s="1">
        <v>42780</v>
      </c>
      <c r="B281" s="1">
        <v>42780</v>
      </c>
      <c r="C281" s="1" t="s">
        <v>45</v>
      </c>
      <c r="D281" s="3">
        <v>1500</v>
      </c>
      <c r="E281" s="3">
        <v>0</v>
      </c>
      <c r="F281" s="3">
        <f t="shared" si="116"/>
        <v>1500</v>
      </c>
      <c r="G281" s="20">
        <f t="shared" si="117"/>
        <v>0</v>
      </c>
      <c r="H281" s="3" t="s">
        <v>43</v>
      </c>
      <c r="K281" s="20">
        <v>1</v>
      </c>
      <c r="L281" s="20">
        <f t="shared" si="118"/>
        <v>1</v>
      </c>
      <c r="M281" s="20" t="s">
        <v>20</v>
      </c>
      <c r="N281" s="20">
        <v>10</v>
      </c>
      <c r="O281" s="20">
        <v>130670</v>
      </c>
      <c r="P281" s="20">
        <f t="shared" si="119"/>
        <v>130670</v>
      </c>
      <c r="Q281" s="20">
        <f t="shared" si="120"/>
        <v>130670</v>
      </c>
      <c r="R281" s="20">
        <v>130749</v>
      </c>
      <c r="S281" s="20">
        <v>130540</v>
      </c>
      <c r="T281" s="19">
        <f t="shared" si="121"/>
        <v>8.9</v>
      </c>
      <c r="U281" s="19">
        <f t="shared" si="122"/>
        <v>12</v>
      </c>
      <c r="W281" s="19">
        <f t="shared" si="123"/>
        <v>-8.9</v>
      </c>
      <c r="X281" s="19">
        <f t="shared" si="124"/>
        <v>12</v>
      </c>
      <c r="Y281" s="7">
        <f t="shared" si="125"/>
        <v>0</v>
      </c>
      <c r="Z281" s="7">
        <f t="shared" si="126"/>
        <v>1</v>
      </c>
      <c r="AA281" s="7">
        <f t="shared" si="127"/>
        <v>1</v>
      </c>
      <c r="AB281" s="7">
        <f t="shared" si="128"/>
        <v>0</v>
      </c>
      <c r="AC281" s="19">
        <f t="shared" si="129"/>
        <v>0</v>
      </c>
      <c r="AD281" s="7"/>
      <c r="AE281" s="19">
        <f t="shared" si="130"/>
        <v>-20</v>
      </c>
      <c r="AF281" s="19">
        <f t="shared" si="131"/>
        <v>-20</v>
      </c>
      <c r="AG281" s="19">
        <f t="shared" si="132"/>
        <v>700</v>
      </c>
      <c r="AH281" s="7">
        <f t="shared" si="133"/>
        <v>0</v>
      </c>
      <c r="AI281" s="19">
        <f t="shared" si="134"/>
        <v>0</v>
      </c>
      <c r="AJ281" s="19">
        <f t="shared" si="135"/>
        <v>-20</v>
      </c>
      <c r="AK281" s="19">
        <f t="shared" si="136"/>
        <v>0</v>
      </c>
      <c r="AL281" s="19">
        <f t="shared" si="137"/>
        <v>0</v>
      </c>
      <c r="AM281" s="19">
        <f t="shared" si="138"/>
        <v>880</v>
      </c>
      <c r="AN281" s="20">
        <f t="shared" si="139"/>
        <v>0</v>
      </c>
      <c r="AP281" s="12">
        <f t="shared" si="144"/>
        <v>487.79999999999995</v>
      </c>
      <c r="AQ281" s="12">
        <f t="shared" si="140"/>
        <v>24</v>
      </c>
      <c r="AR281" s="12">
        <f t="shared" si="141"/>
        <v>0</v>
      </c>
      <c r="AS281" s="12">
        <f t="shared" si="142"/>
        <v>16260</v>
      </c>
      <c r="AT281" s="12">
        <f>MAX(AS$4:AS281)</f>
        <v>16600</v>
      </c>
      <c r="AU281" s="8">
        <f t="shared" si="143"/>
        <v>-2.0481927710843374E-2</v>
      </c>
      <c r="AW281" s="24"/>
      <c r="AX281" s="24"/>
    </row>
    <row r="282" spans="1:50" x14ac:dyDescent="0.3">
      <c r="A282" s="1">
        <v>42780</v>
      </c>
      <c r="B282" s="1">
        <v>42780</v>
      </c>
      <c r="C282" s="1" t="s">
        <v>45</v>
      </c>
      <c r="D282" s="3">
        <v>1500</v>
      </c>
      <c r="E282" s="3">
        <v>0</v>
      </c>
      <c r="F282" s="3">
        <f t="shared" si="116"/>
        <v>1500</v>
      </c>
      <c r="G282" s="20">
        <f t="shared" si="117"/>
        <v>0</v>
      </c>
      <c r="H282" s="3" t="s">
        <v>43</v>
      </c>
      <c r="K282" s="20">
        <v>1</v>
      </c>
      <c r="L282" s="20">
        <f t="shared" si="118"/>
        <v>1</v>
      </c>
      <c r="M282" s="20" t="s">
        <v>20</v>
      </c>
      <c r="N282" s="20">
        <v>10</v>
      </c>
      <c r="O282" s="20">
        <v>130880</v>
      </c>
      <c r="P282" s="20">
        <f t="shared" si="119"/>
        <v>130880</v>
      </c>
      <c r="Q282" s="20">
        <f t="shared" si="120"/>
        <v>130880</v>
      </c>
      <c r="R282" s="20">
        <v>131062</v>
      </c>
      <c r="S282" s="20">
        <v>130545</v>
      </c>
      <c r="T282" s="19">
        <f t="shared" si="121"/>
        <v>19.2</v>
      </c>
      <c r="U282" s="19">
        <f t="shared" si="122"/>
        <v>32.5</v>
      </c>
      <c r="W282" s="19">
        <f t="shared" si="123"/>
        <v>-19.2</v>
      </c>
      <c r="X282" s="19">
        <f t="shared" si="124"/>
        <v>32.5</v>
      </c>
      <c r="Y282" s="7">
        <f t="shared" si="125"/>
        <v>0</v>
      </c>
      <c r="Z282" s="7">
        <f t="shared" si="126"/>
        <v>1</v>
      </c>
      <c r="AA282" s="7">
        <f t="shared" si="127"/>
        <v>1</v>
      </c>
      <c r="AB282" s="7">
        <f t="shared" si="128"/>
        <v>0</v>
      </c>
      <c r="AC282" s="19">
        <f t="shared" si="129"/>
        <v>0</v>
      </c>
      <c r="AD282" s="7"/>
      <c r="AE282" s="19">
        <f t="shared" si="130"/>
        <v>0</v>
      </c>
      <c r="AF282" s="19">
        <f t="shared" si="131"/>
        <v>20</v>
      </c>
      <c r="AG282" s="19">
        <f t="shared" si="132"/>
        <v>720</v>
      </c>
      <c r="AH282" s="7">
        <f t="shared" si="133"/>
        <v>1</v>
      </c>
      <c r="AI282" s="19">
        <f t="shared" si="134"/>
        <v>0</v>
      </c>
      <c r="AJ282" s="19">
        <f t="shared" si="135"/>
        <v>20</v>
      </c>
      <c r="AK282" s="19">
        <f t="shared" si="136"/>
        <v>0</v>
      </c>
      <c r="AL282" s="19">
        <f t="shared" si="137"/>
        <v>0</v>
      </c>
      <c r="AM282" s="19">
        <f t="shared" si="138"/>
        <v>880</v>
      </c>
      <c r="AN282" s="20">
        <f t="shared" si="139"/>
        <v>0</v>
      </c>
      <c r="AP282" s="12">
        <f t="shared" si="144"/>
        <v>487.79999999999995</v>
      </c>
      <c r="AQ282" s="12">
        <f t="shared" si="140"/>
        <v>24</v>
      </c>
      <c r="AR282" s="12">
        <f t="shared" si="141"/>
        <v>0</v>
      </c>
      <c r="AS282" s="12">
        <f t="shared" si="142"/>
        <v>16260</v>
      </c>
      <c r="AT282" s="12">
        <f>MAX(AS$4:AS282)</f>
        <v>16600</v>
      </c>
      <c r="AU282" s="8">
        <f t="shared" si="143"/>
        <v>-2.0481927710843374E-2</v>
      </c>
      <c r="AW282" s="24"/>
      <c r="AX282" s="24"/>
    </row>
    <row r="283" spans="1:50" x14ac:dyDescent="0.3">
      <c r="A283" s="1">
        <v>42780</v>
      </c>
      <c r="B283" s="1">
        <v>42780</v>
      </c>
      <c r="C283" s="1" t="s">
        <v>45</v>
      </c>
      <c r="D283" s="3">
        <v>1500</v>
      </c>
      <c r="E283" s="3">
        <v>0</v>
      </c>
      <c r="F283" s="3">
        <f t="shared" si="116"/>
        <v>1500</v>
      </c>
      <c r="G283" s="20">
        <f t="shared" si="117"/>
        <v>0</v>
      </c>
      <c r="H283" s="3" t="s">
        <v>38</v>
      </c>
      <c r="K283" s="20">
        <v>1</v>
      </c>
      <c r="L283" s="20">
        <f t="shared" si="118"/>
        <v>1</v>
      </c>
      <c r="M283" s="20" t="s">
        <v>20</v>
      </c>
      <c r="N283" s="20">
        <v>7</v>
      </c>
      <c r="O283" s="20">
        <v>113690</v>
      </c>
      <c r="P283" s="20">
        <f t="shared" si="119"/>
        <v>113690</v>
      </c>
      <c r="Q283" s="20">
        <f t="shared" si="120"/>
        <v>113690</v>
      </c>
      <c r="R283" s="20">
        <v>114217</v>
      </c>
      <c r="S283" s="20">
        <v>113812</v>
      </c>
      <c r="T283" s="19">
        <f t="shared" si="121"/>
        <v>53.4</v>
      </c>
      <c r="U283" s="19">
        <f t="shared" si="122"/>
        <v>-12.9</v>
      </c>
      <c r="W283" s="19">
        <f t="shared" si="123"/>
        <v>-53.4</v>
      </c>
      <c r="X283" s="19">
        <f t="shared" si="124"/>
        <v>-12.9</v>
      </c>
      <c r="Y283" s="7">
        <f t="shared" si="125"/>
        <v>0</v>
      </c>
      <c r="Z283" s="7">
        <f t="shared" si="126"/>
        <v>1</v>
      </c>
      <c r="AA283" s="7">
        <f t="shared" si="127"/>
        <v>1</v>
      </c>
      <c r="AB283" s="7">
        <f t="shared" si="128"/>
        <v>0</v>
      </c>
      <c r="AC283" s="19">
        <f t="shared" si="129"/>
        <v>-20</v>
      </c>
      <c r="AD283" s="7"/>
      <c r="AE283" s="19">
        <f t="shared" si="130"/>
        <v>-20</v>
      </c>
      <c r="AF283" s="19">
        <f t="shared" si="131"/>
        <v>-20</v>
      </c>
      <c r="AG283" s="19">
        <f t="shared" si="132"/>
        <v>700</v>
      </c>
      <c r="AH283" s="7">
        <f t="shared" si="133"/>
        <v>0</v>
      </c>
      <c r="AI283" s="19">
        <f t="shared" si="134"/>
        <v>0</v>
      </c>
      <c r="AJ283" s="19">
        <f t="shared" si="135"/>
        <v>-20</v>
      </c>
      <c r="AK283" s="19">
        <f t="shared" si="136"/>
        <v>0</v>
      </c>
      <c r="AL283" s="19">
        <f t="shared" si="137"/>
        <v>0</v>
      </c>
      <c r="AM283" s="19">
        <f t="shared" si="138"/>
        <v>880</v>
      </c>
      <c r="AN283" s="20">
        <f t="shared" si="139"/>
        <v>0</v>
      </c>
      <c r="AP283" s="12">
        <f t="shared" si="144"/>
        <v>487.79999999999995</v>
      </c>
      <c r="AQ283" s="12">
        <f t="shared" si="140"/>
        <v>24</v>
      </c>
      <c r="AR283" s="12">
        <f t="shared" si="141"/>
        <v>0</v>
      </c>
      <c r="AS283" s="12">
        <f t="shared" si="142"/>
        <v>16260</v>
      </c>
      <c r="AT283" s="12">
        <f>MAX(AS$4:AS283)</f>
        <v>16600</v>
      </c>
      <c r="AU283" s="8">
        <f t="shared" si="143"/>
        <v>-2.0481927710843374E-2</v>
      </c>
      <c r="AW283" s="24"/>
      <c r="AX283" s="24"/>
    </row>
    <row r="284" spans="1:50" x14ac:dyDescent="0.3">
      <c r="A284" s="1">
        <v>42780</v>
      </c>
      <c r="B284" s="1">
        <v>42780</v>
      </c>
      <c r="C284" s="1" t="s">
        <v>45</v>
      </c>
      <c r="D284" s="3">
        <v>1500</v>
      </c>
      <c r="E284" s="3">
        <v>0</v>
      </c>
      <c r="F284" s="3">
        <f t="shared" si="116"/>
        <v>1500</v>
      </c>
      <c r="G284" s="20">
        <f t="shared" si="117"/>
        <v>0</v>
      </c>
      <c r="H284" s="3" t="s">
        <v>38</v>
      </c>
      <c r="K284" s="20">
        <v>1</v>
      </c>
      <c r="L284" s="20">
        <f t="shared" si="118"/>
        <v>1</v>
      </c>
      <c r="M284" s="20" t="s">
        <v>20</v>
      </c>
      <c r="N284" s="20">
        <v>7</v>
      </c>
      <c r="O284" s="20">
        <v>113950</v>
      </c>
      <c r="P284" s="20">
        <f t="shared" si="119"/>
        <v>113950</v>
      </c>
      <c r="Q284" s="20">
        <f t="shared" si="120"/>
        <v>113950</v>
      </c>
      <c r="R284" s="20">
        <v>114217</v>
      </c>
      <c r="S284" s="20">
        <v>113812</v>
      </c>
      <c r="T284" s="19">
        <f t="shared" si="121"/>
        <v>27.4</v>
      </c>
      <c r="U284" s="19">
        <f t="shared" si="122"/>
        <v>13.1</v>
      </c>
      <c r="W284" s="19">
        <f t="shared" si="123"/>
        <v>-27.4</v>
      </c>
      <c r="X284" s="19">
        <f t="shared" si="124"/>
        <v>13.1</v>
      </c>
      <c r="Y284" s="7">
        <f t="shared" si="125"/>
        <v>0</v>
      </c>
      <c r="Z284" s="7">
        <f t="shared" si="126"/>
        <v>1</v>
      </c>
      <c r="AA284" s="7">
        <f t="shared" si="127"/>
        <v>1</v>
      </c>
      <c r="AB284" s="7">
        <f t="shared" si="128"/>
        <v>0</v>
      </c>
      <c r="AC284" s="19">
        <f t="shared" si="129"/>
        <v>-20</v>
      </c>
      <c r="AD284" s="7"/>
      <c r="AE284" s="19">
        <f t="shared" si="130"/>
        <v>-20</v>
      </c>
      <c r="AF284" s="19">
        <f t="shared" si="131"/>
        <v>-20</v>
      </c>
      <c r="AG284" s="19">
        <f t="shared" si="132"/>
        <v>680</v>
      </c>
      <c r="AH284" s="7">
        <f t="shared" si="133"/>
        <v>0</v>
      </c>
      <c r="AI284" s="19">
        <f t="shared" si="134"/>
        <v>0</v>
      </c>
      <c r="AJ284" s="19">
        <f t="shared" si="135"/>
        <v>-20</v>
      </c>
      <c r="AK284" s="19">
        <f t="shared" si="136"/>
        <v>0</v>
      </c>
      <c r="AL284" s="19">
        <f t="shared" si="137"/>
        <v>0</v>
      </c>
      <c r="AM284" s="19">
        <f t="shared" si="138"/>
        <v>880</v>
      </c>
      <c r="AN284" s="20">
        <f t="shared" si="139"/>
        <v>0</v>
      </c>
      <c r="AP284" s="12">
        <f t="shared" si="144"/>
        <v>487.79999999999995</v>
      </c>
      <c r="AQ284" s="12">
        <f t="shared" si="140"/>
        <v>24</v>
      </c>
      <c r="AR284" s="12">
        <f t="shared" si="141"/>
        <v>0</v>
      </c>
      <c r="AS284" s="12">
        <f t="shared" si="142"/>
        <v>16260</v>
      </c>
      <c r="AT284" s="12">
        <f>MAX(AS$4:AS284)</f>
        <v>16600</v>
      </c>
      <c r="AU284" s="8">
        <f t="shared" si="143"/>
        <v>-2.0481927710843374E-2</v>
      </c>
      <c r="AW284" s="24"/>
      <c r="AX284" s="24"/>
    </row>
    <row r="285" spans="1:50" x14ac:dyDescent="0.3">
      <c r="A285" s="1">
        <v>42780</v>
      </c>
      <c r="B285" s="1">
        <v>42780</v>
      </c>
      <c r="C285" s="1" t="s">
        <v>45</v>
      </c>
      <c r="D285" s="3">
        <v>1540</v>
      </c>
      <c r="E285" s="3">
        <v>0</v>
      </c>
      <c r="F285" s="3">
        <f t="shared" si="116"/>
        <v>1540</v>
      </c>
      <c r="G285" s="20">
        <f t="shared" si="117"/>
        <v>0</v>
      </c>
      <c r="H285" s="3" t="s">
        <v>37</v>
      </c>
      <c r="K285" s="20">
        <v>1</v>
      </c>
      <c r="L285" s="20">
        <f t="shared" si="118"/>
        <v>1</v>
      </c>
      <c r="M285" s="20" t="s">
        <v>21</v>
      </c>
      <c r="N285" s="20">
        <v>8</v>
      </c>
      <c r="O285" s="20">
        <v>76430</v>
      </c>
      <c r="P285" s="20">
        <f t="shared" si="119"/>
        <v>76438</v>
      </c>
      <c r="Q285" s="20">
        <f t="shared" si="120"/>
        <v>76438</v>
      </c>
      <c r="R285" s="20">
        <v>76172</v>
      </c>
      <c r="S285" s="20">
        <v>76792</v>
      </c>
      <c r="T285" s="19">
        <f t="shared" si="121"/>
        <v>27.4</v>
      </c>
      <c r="U285" s="19">
        <f t="shared" si="122"/>
        <v>35.4</v>
      </c>
      <c r="W285" s="19">
        <f t="shared" si="123"/>
        <v>-27.4</v>
      </c>
      <c r="X285" s="19">
        <f t="shared" si="124"/>
        <v>35.4</v>
      </c>
      <c r="Y285" s="7">
        <f t="shared" si="125"/>
        <v>1</v>
      </c>
      <c r="Z285" s="7">
        <f t="shared" si="126"/>
        <v>0</v>
      </c>
      <c r="AA285" s="7">
        <f t="shared" si="127"/>
        <v>1</v>
      </c>
      <c r="AB285" s="7">
        <f t="shared" si="128"/>
        <v>0</v>
      </c>
      <c r="AC285" s="19">
        <f t="shared" si="129"/>
        <v>-20</v>
      </c>
      <c r="AD285" s="7"/>
      <c r="AE285" s="19">
        <f t="shared" si="130"/>
        <v>-20</v>
      </c>
      <c r="AF285" s="19">
        <f t="shared" si="131"/>
        <v>-20</v>
      </c>
      <c r="AG285" s="19">
        <f t="shared" si="132"/>
        <v>660</v>
      </c>
      <c r="AH285" s="7">
        <f t="shared" si="133"/>
        <v>0</v>
      </c>
      <c r="AI285" s="19">
        <f t="shared" si="134"/>
        <v>0</v>
      </c>
      <c r="AJ285" s="19">
        <f t="shared" si="135"/>
        <v>-20</v>
      </c>
      <c r="AK285" s="19">
        <f t="shared" si="136"/>
        <v>0</v>
      </c>
      <c r="AL285" s="19">
        <f t="shared" si="137"/>
        <v>0</v>
      </c>
      <c r="AM285" s="19">
        <f t="shared" si="138"/>
        <v>880</v>
      </c>
      <c r="AN285" s="20">
        <f t="shared" si="139"/>
        <v>0</v>
      </c>
      <c r="AP285" s="12">
        <f t="shared" si="144"/>
        <v>487.79999999999995</v>
      </c>
      <c r="AQ285" s="12">
        <f t="shared" si="140"/>
        <v>24</v>
      </c>
      <c r="AR285" s="12">
        <f t="shared" si="141"/>
        <v>0</v>
      </c>
      <c r="AS285" s="12">
        <f t="shared" si="142"/>
        <v>16260</v>
      </c>
      <c r="AT285" s="12">
        <f>MAX(AS$4:AS285)</f>
        <v>16600</v>
      </c>
      <c r="AU285" s="8">
        <f t="shared" si="143"/>
        <v>-2.0481927710843374E-2</v>
      </c>
      <c r="AW285" s="24"/>
      <c r="AX285" s="24"/>
    </row>
    <row r="286" spans="1:50" x14ac:dyDescent="0.3">
      <c r="A286" s="1">
        <v>42780</v>
      </c>
      <c r="B286" s="1">
        <v>42781</v>
      </c>
      <c r="C286" s="1" t="s">
        <v>45</v>
      </c>
      <c r="D286" s="3">
        <v>830</v>
      </c>
      <c r="E286" s="3">
        <v>0</v>
      </c>
      <c r="F286" s="3">
        <f t="shared" si="116"/>
        <v>830</v>
      </c>
      <c r="G286" s="20">
        <f t="shared" si="117"/>
        <v>1</v>
      </c>
      <c r="H286" s="3" t="s">
        <v>37</v>
      </c>
      <c r="I286" s="20">
        <v>1</v>
      </c>
      <c r="J286" s="20">
        <v>20</v>
      </c>
      <c r="L286" s="20">
        <f t="shared" si="118"/>
        <v>1</v>
      </c>
      <c r="M286" s="20" t="s">
        <v>20</v>
      </c>
      <c r="N286" s="20">
        <v>8</v>
      </c>
      <c r="O286" s="20">
        <v>76790</v>
      </c>
      <c r="P286" s="20">
        <f t="shared" si="119"/>
        <v>76790</v>
      </c>
      <c r="Q286" s="20">
        <f t="shared" si="120"/>
        <v>76790</v>
      </c>
      <c r="R286" s="20">
        <v>76866</v>
      </c>
      <c r="S286" s="20">
        <v>76361</v>
      </c>
      <c r="T286" s="19">
        <f t="shared" si="121"/>
        <v>8.4</v>
      </c>
      <c r="U286" s="19">
        <f t="shared" si="122"/>
        <v>42.1</v>
      </c>
      <c r="W286" s="19">
        <f t="shared" si="123"/>
        <v>-8.4</v>
      </c>
      <c r="X286" s="19">
        <f t="shared" si="124"/>
        <v>42.1</v>
      </c>
      <c r="Y286" s="7">
        <f t="shared" si="125"/>
        <v>0</v>
      </c>
      <c r="Z286" s="7">
        <f t="shared" si="126"/>
        <v>1</v>
      </c>
      <c r="AA286" s="7">
        <f t="shared" si="127"/>
        <v>1</v>
      </c>
      <c r="AB286" s="7">
        <f t="shared" si="128"/>
        <v>0</v>
      </c>
      <c r="AC286" s="19">
        <f t="shared" si="129"/>
        <v>0</v>
      </c>
      <c r="AD286" s="7"/>
      <c r="AE286" s="19">
        <f t="shared" si="130"/>
        <v>0</v>
      </c>
      <c r="AF286" s="19">
        <f t="shared" si="131"/>
        <v>20</v>
      </c>
      <c r="AG286" s="19">
        <f t="shared" si="132"/>
        <v>680</v>
      </c>
      <c r="AH286" s="7">
        <f t="shared" si="133"/>
        <v>1</v>
      </c>
      <c r="AI286" s="19">
        <f t="shared" si="134"/>
        <v>20</v>
      </c>
      <c r="AJ286" s="19">
        <f t="shared" si="135"/>
        <v>0</v>
      </c>
      <c r="AK286" s="19">
        <f t="shared" si="136"/>
        <v>0</v>
      </c>
      <c r="AL286" s="19">
        <f t="shared" si="137"/>
        <v>0</v>
      </c>
      <c r="AM286" s="19">
        <f t="shared" si="138"/>
        <v>880</v>
      </c>
      <c r="AN286" s="20">
        <f t="shared" si="139"/>
        <v>0</v>
      </c>
      <c r="AP286" s="12">
        <f t="shared" si="144"/>
        <v>487.79999999999995</v>
      </c>
      <c r="AQ286" s="12">
        <f t="shared" si="140"/>
        <v>24</v>
      </c>
      <c r="AR286" s="12">
        <f t="shared" si="141"/>
        <v>0</v>
      </c>
      <c r="AS286" s="12">
        <f t="shared" si="142"/>
        <v>16260</v>
      </c>
      <c r="AT286" s="12">
        <f>MAX(AS$4:AS286)</f>
        <v>16600</v>
      </c>
      <c r="AU286" s="8">
        <f t="shared" si="143"/>
        <v>-2.0481927710843374E-2</v>
      </c>
      <c r="AW286" s="24"/>
      <c r="AX286" s="24"/>
    </row>
    <row r="287" spans="1:50" x14ac:dyDescent="0.3">
      <c r="A287" s="1">
        <v>42781</v>
      </c>
      <c r="B287" s="1">
        <v>42781</v>
      </c>
      <c r="C287" s="1" t="s">
        <v>45</v>
      </c>
      <c r="D287" s="3">
        <v>1645</v>
      </c>
      <c r="E287" s="3">
        <v>0</v>
      </c>
      <c r="F287" s="3">
        <f t="shared" si="116"/>
        <v>1645</v>
      </c>
      <c r="G287" s="20">
        <f t="shared" si="117"/>
        <v>0</v>
      </c>
      <c r="H287" s="3" t="s">
        <v>38</v>
      </c>
      <c r="L287" s="20">
        <f t="shared" si="118"/>
        <v>1</v>
      </c>
      <c r="M287" s="20" t="s">
        <v>21</v>
      </c>
      <c r="N287" s="20">
        <v>7</v>
      </c>
      <c r="O287" s="20">
        <v>114060</v>
      </c>
      <c r="P287" s="20">
        <f t="shared" si="119"/>
        <v>114067</v>
      </c>
      <c r="Q287" s="20">
        <f t="shared" si="120"/>
        <v>114067</v>
      </c>
      <c r="R287" s="20">
        <v>113851</v>
      </c>
      <c r="S287" s="20">
        <v>114365</v>
      </c>
      <c r="T287" s="19">
        <f t="shared" si="121"/>
        <v>22.3</v>
      </c>
      <c r="U287" s="19">
        <f t="shared" si="122"/>
        <v>29.8</v>
      </c>
      <c r="W287" s="19">
        <f t="shared" si="123"/>
        <v>-22.3</v>
      </c>
      <c r="X287" s="19">
        <f t="shared" si="124"/>
        <v>29.8</v>
      </c>
      <c r="Y287" s="7">
        <f t="shared" si="125"/>
        <v>1</v>
      </c>
      <c r="Z287" s="7">
        <f t="shared" si="126"/>
        <v>0</v>
      </c>
      <c r="AA287" s="7">
        <f t="shared" si="127"/>
        <v>1</v>
      </c>
      <c r="AB287" s="7">
        <f t="shared" si="128"/>
        <v>1</v>
      </c>
      <c r="AC287" s="19">
        <f t="shared" si="129"/>
        <v>-20</v>
      </c>
      <c r="AD287" s="7"/>
      <c r="AE287" s="19">
        <f t="shared" si="130"/>
        <v>-20</v>
      </c>
      <c r="AF287" s="19">
        <f t="shared" si="131"/>
        <v>-20</v>
      </c>
      <c r="AG287" s="19">
        <f t="shared" si="132"/>
        <v>660</v>
      </c>
      <c r="AH287" s="7">
        <f t="shared" si="133"/>
        <v>0</v>
      </c>
      <c r="AI287" s="19">
        <f t="shared" si="134"/>
        <v>0</v>
      </c>
      <c r="AJ287" s="19">
        <f t="shared" si="135"/>
        <v>0</v>
      </c>
      <c r="AK287" s="19">
        <f t="shared" si="136"/>
        <v>0</v>
      </c>
      <c r="AL287" s="19">
        <f t="shared" si="137"/>
        <v>-20</v>
      </c>
      <c r="AM287" s="19">
        <f t="shared" si="138"/>
        <v>860</v>
      </c>
      <c r="AN287" s="20">
        <f t="shared" si="139"/>
        <v>0</v>
      </c>
      <c r="AP287" s="12">
        <f t="shared" si="144"/>
        <v>487.79999999999995</v>
      </c>
      <c r="AQ287" s="12">
        <f t="shared" si="140"/>
        <v>24</v>
      </c>
      <c r="AR287" s="12">
        <f t="shared" si="141"/>
        <v>-480</v>
      </c>
      <c r="AS287" s="12">
        <f t="shared" si="142"/>
        <v>15780</v>
      </c>
      <c r="AT287" s="12">
        <f>MAX(AS$4:AS287)</f>
        <v>16600</v>
      </c>
      <c r="AU287" s="8">
        <f t="shared" si="143"/>
        <v>-4.9397590361445781E-2</v>
      </c>
      <c r="AX287" s="24"/>
    </row>
    <row r="288" spans="1:50" x14ac:dyDescent="0.3">
      <c r="A288" s="1">
        <v>42781</v>
      </c>
      <c r="B288" s="1">
        <v>42782</v>
      </c>
      <c r="C288" s="1" t="s">
        <v>45</v>
      </c>
      <c r="D288" s="3">
        <v>20</v>
      </c>
      <c r="E288" s="3">
        <v>0</v>
      </c>
      <c r="F288" s="3">
        <f t="shared" si="116"/>
        <v>20</v>
      </c>
      <c r="G288" s="20">
        <f t="shared" si="117"/>
        <v>1</v>
      </c>
      <c r="H288" s="3" t="s">
        <v>17</v>
      </c>
      <c r="I288" s="20">
        <v>1</v>
      </c>
      <c r="J288" s="20">
        <v>25</v>
      </c>
      <c r="L288" s="20">
        <f t="shared" si="118"/>
        <v>1</v>
      </c>
      <c r="M288" s="20" t="s">
        <v>20</v>
      </c>
      <c r="N288" s="20">
        <v>7</v>
      </c>
      <c r="O288" s="20">
        <v>106110</v>
      </c>
      <c r="P288" s="20">
        <f t="shared" si="119"/>
        <v>106110</v>
      </c>
      <c r="Q288" s="20">
        <f t="shared" si="120"/>
        <v>106110</v>
      </c>
      <c r="R288" s="20">
        <v>106237</v>
      </c>
      <c r="S288" s="20">
        <v>105993</v>
      </c>
      <c r="T288" s="19">
        <f t="shared" si="121"/>
        <v>13.4</v>
      </c>
      <c r="U288" s="19">
        <f t="shared" si="122"/>
        <v>11</v>
      </c>
      <c r="W288" s="19">
        <f t="shared" si="123"/>
        <v>-13.4</v>
      </c>
      <c r="X288" s="19">
        <f t="shared" si="124"/>
        <v>11</v>
      </c>
      <c r="Y288" s="7">
        <f t="shared" si="125"/>
        <v>0</v>
      </c>
      <c r="Z288" s="7">
        <f t="shared" si="126"/>
        <v>1</v>
      </c>
      <c r="AA288" s="7">
        <f t="shared" si="127"/>
        <v>1</v>
      </c>
      <c r="AB288" s="7">
        <f t="shared" si="128"/>
        <v>0</v>
      </c>
      <c r="AC288" s="19">
        <f t="shared" si="129"/>
        <v>0</v>
      </c>
      <c r="AD288" s="7"/>
      <c r="AE288" s="19">
        <f t="shared" si="130"/>
        <v>-20</v>
      </c>
      <c r="AF288" s="19">
        <f t="shared" si="131"/>
        <v>-20</v>
      </c>
      <c r="AG288" s="19">
        <f t="shared" si="132"/>
        <v>640</v>
      </c>
      <c r="AH288" s="7">
        <f t="shared" si="133"/>
        <v>0</v>
      </c>
      <c r="AI288" s="19">
        <f t="shared" si="134"/>
        <v>-20</v>
      </c>
      <c r="AJ288" s="19">
        <f t="shared" si="135"/>
        <v>0</v>
      </c>
      <c r="AK288" s="19">
        <f t="shared" si="136"/>
        <v>0</v>
      </c>
      <c r="AL288" s="19">
        <f t="shared" si="137"/>
        <v>0</v>
      </c>
      <c r="AM288" s="19">
        <f t="shared" si="138"/>
        <v>860</v>
      </c>
      <c r="AN288" s="20">
        <f t="shared" si="139"/>
        <v>0</v>
      </c>
      <c r="AP288" s="12">
        <f t="shared" si="144"/>
        <v>473.4</v>
      </c>
      <c r="AQ288" s="12">
        <f t="shared" ref="AQ288:AQ308" si="145">INT(AP288/AQ$3)</f>
        <v>23</v>
      </c>
      <c r="AR288" s="12">
        <f t="shared" ref="AR288:AR294" si="146">AL288*AQ288</f>
        <v>0</v>
      </c>
      <c r="AS288" s="12">
        <f t="shared" ref="AS288:AS294" si="147">AS287+AR288</f>
        <v>15780</v>
      </c>
      <c r="AT288" s="12">
        <f>MAX(AS$4:AS288)</f>
        <v>16600</v>
      </c>
      <c r="AU288" s="8">
        <f t="shared" ref="AU288:AU294" si="148">(AS288-AT288)/AT288</f>
        <v>-4.9397590361445781E-2</v>
      </c>
      <c r="AX288" s="24"/>
    </row>
    <row r="289" spans="1:50" x14ac:dyDescent="0.3">
      <c r="A289" s="1">
        <v>42782</v>
      </c>
      <c r="B289" s="1">
        <v>42782</v>
      </c>
      <c r="C289" s="1" t="s">
        <v>45</v>
      </c>
      <c r="D289" s="3">
        <v>910</v>
      </c>
      <c r="E289" s="3">
        <v>0</v>
      </c>
      <c r="F289" s="3">
        <f t="shared" si="116"/>
        <v>910</v>
      </c>
      <c r="G289" s="20">
        <f t="shared" si="117"/>
        <v>0</v>
      </c>
      <c r="H289" s="3" t="s">
        <v>17</v>
      </c>
      <c r="I289" s="20">
        <v>1</v>
      </c>
      <c r="J289" s="20">
        <v>10</v>
      </c>
      <c r="L289" s="20">
        <f t="shared" si="118"/>
        <v>1</v>
      </c>
      <c r="M289" s="20" t="s">
        <v>20</v>
      </c>
      <c r="N289" s="20">
        <v>7</v>
      </c>
      <c r="O289" s="20">
        <v>106400</v>
      </c>
      <c r="P289" s="20">
        <f t="shared" si="119"/>
        <v>106400</v>
      </c>
      <c r="Q289" s="20">
        <f t="shared" si="120"/>
        <v>106400</v>
      </c>
      <c r="R289" s="20">
        <v>106409</v>
      </c>
      <c r="S289" s="20">
        <v>106236</v>
      </c>
      <c r="T289" s="19">
        <f t="shared" si="121"/>
        <v>1.6</v>
      </c>
      <c r="U289" s="19">
        <f t="shared" si="122"/>
        <v>15.7</v>
      </c>
      <c r="W289" s="19">
        <f t="shared" si="123"/>
        <v>-1.6</v>
      </c>
      <c r="X289" s="19">
        <f t="shared" si="124"/>
        <v>15.7</v>
      </c>
      <c r="Y289" s="7">
        <f t="shared" si="125"/>
        <v>0</v>
      </c>
      <c r="Z289" s="7">
        <f t="shared" si="126"/>
        <v>1</v>
      </c>
      <c r="AA289" s="7">
        <f t="shared" si="127"/>
        <v>1</v>
      </c>
      <c r="AB289" s="7">
        <f t="shared" si="128"/>
        <v>0</v>
      </c>
      <c r="AC289" s="19">
        <f t="shared" si="129"/>
        <v>0</v>
      </c>
      <c r="AD289" s="7"/>
      <c r="AE289" s="19">
        <f t="shared" si="130"/>
        <v>-20</v>
      </c>
      <c r="AF289" s="19">
        <f t="shared" si="131"/>
        <v>-20</v>
      </c>
      <c r="AG289" s="19">
        <f t="shared" si="132"/>
        <v>620</v>
      </c>
      <c r="AH289" s="7">
        <f t="shared" si="133"/>
        <v>0</v>
      </c>
      <c r="AI289" s="19">
        <f t="shared" si="134"/>
        <v>-20</v>
      </c>
      <c r="AJ289" s="19">
        <f t="shared" si="135"/>
        <v>0</v>
      </c>
      <c r="AK289" s="19">
        <f t="shared" si="136"/>
        <v>0</v>
      </c>
      <c r="AL289" s="19">
        <f t="shared" si="137"/>
        <v>0</v>
      </c>
      <c r="AM289" s="19">
        <f t="shared" si="138"/>
        <v>860</v>
      </c>
      <c r="AN289" s="20">
        <f t="shared" si="139"/>
        <v>0</v>
      </c>
      <c r="AP289" s="12">
        <f t="shared" si="144"/>
        <v>473.4</v>
      </c>
      <c r="AQ289" s="12">
        <f t="shared" si="145"/>
        <v>23</v>
      </c>
      <c r="AR289" s="12">
        <f t="shared" si="146"/>
        <v>0</v>
      </c>
      <c r="AS289" s="12">
        <f t="shared" si="147"/>
        <v>15780</v>
      </c>
      <c r="AT289" s="12">
        <f>MAX(AS$4:AS289)</f>
        <v>16600</v>
      </c>
      <c r="AU289" s="8">
        <f t="shared" si="148"/>
        <v>-4.9397590361445781E-2</v>
      </c>
      <c r="AW289" s="24"/>
      <c r="AX289" s="24"/>
    </row>
    <row r="290" spans="1:50" x14ac:dyDescent="0.3">
      <c r="A290" s="1">
        <v>42782</v>
      </c>
      <c r="B290" s="1">
        <v>42782</v>
      </c>
      <c r="C290" s="1" t="s">
        <v>45</v>
      </c>
      <c r="D290" s="3">
        <v>1515</v>
      </c>
      <c r="E290" s="3">
        <v>0</v>
      </c>
      <c r="F290" s="3">
        <f t="shared" si="116"/>
        <v>1515</v>
      </c>
      <c r="G290" s="20">
        <f t="shared" si="117"/>
        <v>0</v>
      </c>
      <c r="H290" s="3" t="s">
        <v>38</v>
      </c>
      <c r="L290" s="20">
        <f t="shared" si="118"/>
        <v>1</v>
      </c>
      <c r="M290" s="20" t="s">
        <v>21</v>
      </c>
      <c r="N290" s="20">
        <v>7</v>
      </c>
      <c r="O290" s="20">
        <v>113380</v>
      </c>
      <c r="P290" s="20">
        <f t="shared" si="119"/>
        <v>113387</v>
      </c>
      <c r="Q290" s="20">
        <f t="shared" si="120"/>
        <v>113387</v>
      </c>
      <c r="R290" s="20">
        <v>113350</v>
      </c>
      <c r="S290" s="20">
        <v>113545</v>
      </c>
      <c r="T290" s="19">
        <f t="shared" si="121"/>
        <v>4.4000000000000004</v>
      </c>
      <c r="U290" s="19">
        <f t="shared" si="122"/>
        <v>15.8</v>
      </c>
      <c r="W290" s="19">
        <f t="shared" si="123"/>
        <v>-4.4000000000000004</v>
      </c>
      <c r="X290" s="19">
        <f t="shared" si="124"/>
        <v>15.8</v>
      </c>
      <c r="Y290" s="7">
        <f t="shared" si="125"/>
        <v>1</v>
      </c>
      <c r="Z290" s="7">
        <f t="shared" si="126"/>
        <v>0</v>
      </c>
      <c r="AA290" s="7">
        <f t="shared" si="127"/>
        <v>1</v>
      </c>
      <c r="AB290" s="7">
        <f t="shared" si="128"/>
        <v>1</v>
      </c>
      <c r="AC290" s="19">
        <f t="shared" si="129"/>
        <v>0</v>
      </c>
      <c r="AD290" s="7"/>
      <c r="AE290" s="19">
        <f t="shared" si="130"/>
        <v>-20</v>
      </c>
      <c r="AF290" s="19">
        <f t="shared" si="131"/>
        <v>-20</v>
      </c>
      <c r="AG290" s="19">
        <f t="shared" si="132"/>
        <v>600</v>
      </c>
      <c r="AH290" s="7">
        <f t="shared" si="133"/>
        <v>0</v>
      </c>
      <c r="AI290" s="19">
        <f t="shared" si="134"/>
        <v>0</v>
      </c>
      <c r="AJ290" s="19">
        <f t="shared" si="135"/>
        <v>0</v>
      </c>
      <c r="AK290" s="19">
        <f t="shared" si="136"/>
        <v>0</v>
      </c>
      <c r="AL290" s="19">
        <f t="shared" si="137"/>
        <v>-20</v>
      </c>
      <c r="AM290" s="19">
        <f t="shared" si="138"/>
        <v>840</v>
      </c>
      <c r="AN290" s="20">
        <f t="shared" si="139"/>
        <v>0</v>
      </c>
      <c r="AP290" s="12">
        <f t="shared" si="144"/>
        <v>473.4</v>
      </c>
      <c r="AQ290" s="12">
        <f t="shared" si="145"/>
        <v>23</v>
      </c>
      <c r="AR290" s="12">
        <f t="shared" si="146"/>
        <v>-460</v>
      </c>
      <c r="AS290" s="12">
        <f t="shared" si="147"/>
        <v>15320</v>
      </c>
      <c r="AT290" s="12">
        <f>MAX(AS$4:AS290)</f>
        <v>16600</v>
      </c>
      <c r="AU290" s="8">
        <f t="shared" si="148"/>
        <v>-7.7108433734939766E-2</v>
      </c>
      <c r="AW290" s="24"/>
      <c r="AX290" s="24"/>
    </row>
    <row r="291" spans="1:50" x14ac:dyDescent="0.3">
      <c r="A291" s="1">
        <v>42782</v>
      </c>
      <c r="B291" s="1">
        <v>42782</v>
      </c>
      <c r="C291" s="1" t="s">
        <v>45</v>
      </c>
      <c r="D291" s="3">
        <v>1615</v>
      </c>
      <c r="E291" s="3">
        <v>0</v>
      </c>
      <c r="F291" s="3">
        <f t="shared" si="116"/>
        <v>1615</v>
      </c>
      <c r="G291" s="20">
        <f t="shared" si="117"/>
        <v>0</v>
      </c>
      <c r="H291" s="3" t="s">
        <v>17</v>
      </c>
      <c r="L291" s="20">
        <f t="shared" si="118"/>
        <v>1</v>
      </c>
      <c r="M291" s="20" t="s">
        <v>20</v>
      </c>
      <c r="N291" s="20">
        <v>7</v>
      </c>
      <c r="O291" s="20">
        <v>106800</v>
      </c>
      <c r="P291" s="20">
        <f t="shared" si="119"/>
        <v>106800</v>
      </c>
      <c r="Q291" s="20">
        <f t="shared" si="120"/>
        <v>106800</v>
      </c>
      <c r="R291" s="20">
        <v>106787</v>
      </c>
      <c r="S291" s="20">
        <v>106470</v>
      </c>
      <c r="T291" s="19">
        <f t="shared" si="121"/>
        <v>-0.6</v>
      </c>
      <c r="U291" s="19">
        <f t="shared" si="122"/>
        <v>32.299999999999997</v>
      </c>
      <c r="W291" s="19">
        <f t="shared" si="123"/>
        <v>0.6</v>
      </c>
      <c r="X291" s="19">
        <f t="shared" si="124"/>
        <v>32.299999999999997</v>
      </c>
      <c r="Y291" s="7">
        <f t="shared" si="125"/>
        <v>0</v>
      </c>
      <c r="Z291" s="7">
        <f t="shared" si="126"/>
        <v>0</v>
      </c>
      <c r="AA291" s="7">
        <f t="shared" si="127"/>
        <v>0</v>
      </c>
      <c r="AB291" s="7">
        <f t="shared" si="128"/>
        <v>0</v>
      </c>
      <c r="AC291" s="19">
        <f t="shared" si="129"/>
        <v>0</v>
      </c>
      <c r="AD291" s="7"/>
      <c r="AE291" s="19">
        <f t="shared" si="130"/>
        <v>0</v>
      </c>
      <c r="AF291" s="19">
        <f t="shared" si="131"/>
        <v>0</v>
      </c>
      <c r="AG291" s="19">
        <f t="shared" si="132"/>
        <v>600</v>
      </c>
      <c r="AH291" s="7">
        <f t="shared" si="133"/>
        <v>0</v>
      </c>
      <c r="AI291" s="19">
        <f t="shared" si="134"/>
        <v>0</v>
      </c>
      <c r="AJ291" s="19">
        <f t="shared" si="135"/>
        <v>0</v>
      </c>
      <c r="AK291" s="19">
        <f t="shared" si="136"/>
        <v>0</v>
      </c>
      <c r="AL291" s="19">
        <f t="shared" si="137"/>
        <v>0</v>
      </c>
      <c r="AM291" s="19">
        <f t="shared" si="138"/>
        <v>840</v>
      </c>
      <c r="AN291" s="20">
        <f t="shared" si="139"/>
        <v>0</v>
      </c>
      <c r="AP291" s="12">
        <f t="shared" si="144"/>
        <v>473.4</v>
      </c>
      <c r="AQ291" s="12">
        <f t="shared" si="145"/>
        <v>23</v>
      </c>
      <c r="AR291" s="12">
        <f t="shared" si="146"/>
        <v>0</v>
      </c>
      <c r="AS291" s="12">
        <f t="shared" si="147"/>
        <v>15320</v>
      </c>
      <c r="AT291" s="12">
        <f>MAX(AS$4:AS291)</f>
        <v>16600</v>
      </c>
      <c r="AU291" s="8">
        <f t="shared" si="148"/>
        <v>-7.7108433734939766E-2</v>
      </c>
      <c r="AW291" s="24"/>
      <c r="AX291" s="24"/>
    </row>
    <row r="292" spans="1:50" x14ac:dyDescent="0.3">
      <c r="A292" s="1">
        <v>42783</v>
      </c>
      <c r="B292" s="1">
        <v>42783</v>
      </c>
      <c r="C292" s="1" t="s">
        <v>45</v>
      </c>
      <c r="D292" s="3">
        <v>800</v>
      </c>
      <c r="E292" s="3">
        <v>0</v>
      </c>
      <c r="F292" s="3">
        <f t="shared" si="116"/>
        <v>800</v>
      </c>
      <c r="G292" s="20">
        <f t="shared" si="117"/>
        <v>0</v>
      </c>
      <c r="H292" s="3" t="s">
        <v>17</v>
      </c>
      <c r="L292" s="20">
        <f t="shared" si="118"/>
        <v>1</v>
      </c>
      <c r="M292" s="20" t="s">
        <v>21</v>
      </c>
      <c r="N292" s="20">
        <v>7</v>
      </c>
      <c r="O292" s="20">
        <v>106410</v>
      </c>
      <c r="P292" s="20">
        <f t="shared" si="119"/>
        <v>106417</v>
      </c>
      <c r="Q292" s="20">
        <f t="shared" si="120"/>
        <v>106417</v>
      </c>
      <c r="R292" s="20">
        <v>106365</v>
      </c>
      <c r="S292" s="20">
        <v>106665</v>
      </c>
      <c r="T292" s="19">
        <f t="shared" si="121"/>
        <v>5.9</v>
      </c>
      <c r="U292" s="19">
        <f t="shared" si="122"/>
        <v>24.8</v>
      </c>
      <c r="W292" s="19">
        <f t="shared" si="123"/>
        <v>-5.9</v>
      </c>
      <c r="X292" s="19">
        <f t="shared" si="124"/>
        <v>24.8</v>
      </c>
      <c r="Y292" s="7">
        <f t="shared" si="125"/>
        <v>1</v>
      </c>
      <c r="Z292" s="7">
        <f t="shared" si="126"/>
        <v>0</v>
      </c>
      <c r="AA292" s="7">
        <f t="shared" si="127"/>
        <v>1</v>
      </c>
      <c r="AB292" s="7">
        <f t="shared" si="128"/>
        <v>1</v>
      </c>
      <c r="AC292" s="19">
        <f t="shared" si="129"/>
        <v>0</v>
      </c>
      <c r="AD292" s="7"/>
      <c r="AE292" s="19">
        <f t="shared" si="130"/>
        <v>0</v>
      </c>
      <c r="AF292" s="19">
        <f t="shared" si="131"/>
        <v>20</v>
      </c>
      <c r="AG292" s="19">
        <f t="shared" si="132"/>
        <v>620</v>
      </c>
      <c r="AH292" s="7">
        <f t="shared" si="133"/>
        <v>1</v>
      </c>
      <c r="AI292" s="19">
        <f t="shared" si="134"/>
        <v>0</v>
      </c>
      <c r="AJ292" s="19">
        <f t="shared" si="135"/>
        <v>0</v>
      </c>
      <c r="AK292" s="19">
        <f t="shared" si="136"/>
        <v>0</v>
      </c>
      <c r="AL292" s="19">
        <f t="shared" si="137"/>
        <v>20</v>
      </c>
      <c r="AM292" s="19">
        <f t="shared" si="138"/>
        <v>860</v>
      </c>
      <c r="AN292" s="20">
        <f t="shared" si="139"/>
        <v>1</v>
      </c>
      <c r="AP292" s="12">
        <f t="shared" si="144"/>
        <v>459.59999999999997</v>
      </c>
      <c r="AQ292" s="12">
        <f t="shared" si="145"/>
        <v>22</v>
      </c>
      <c r="AR292" s="12">
        <f t="shared" si="146"/>
        <v>440</v>
      </c>
      <c r="AS292" s="12">
        <f t="shared" si="147"/>
        <v>15760</v>
      </c>
      <c r="AT292" s="12">
        <f>MAX(AS$4:AS292)</f>
        <v>16600</v>
      </c>
      <c r="AU292" s="8">
        <f t="shared" si="148"/>
        <v>-5.0602409638554217E-2</v>
      </c>
      <c r="AW292" s="24"/>
      <c r="AX292" s="24"/>
    </row>
    <row r="293" spans="1:50" x14ac:dyDescent="0.3">
      <c r="A293" s="1">
        <v>42783</v>
      </c>
      <c r="B293" s="1">
        <v>42783</v>
      </c>
      <c r="C293" s="1" t="s">
        <v>45</v>
      </c>
      <c r="D293" s="3">
        <v>900</v>
      </c>
      <c r="E293" s="3">
        <v>0</v>
      </c>
      <c r="F293" s="3">
        <f t="shared" si="116"/>
        <v>900</v>
      </c>
      <c r="G293" s="20">
        <f t="shared" si="117"/>
        <v>0</v>
      </c>
      <c r="H293" s="3" t="s">
        <v>37</v>
      </c>
      <c r="L293" s="20">
        <f t="shared" si="118"/>
        <v>1</v>
      </c>
      <c r="M293" s="20" t="s">
        <v>21</v>
      </c>
      <c r="N293" s="20">
        <v>8</v>
      </c>
      <c r="O293" s="20">
        <v>76780</v>
      </c>
      <c r="P293" s="20">
        <f t="shared" si="119"/>
        <v>76788</v>
      </c>
      <c r="Q293" s="20">
        <f t="shared" si="120"/>
        <v>76788</v>
      </c>
      <c r="R293" s="20">
        <v>76565</v>
      </c>
      <c r="S293" s="20">
        <v>76787</v>
      </c>
      <c r="T293" s="19">
        <f t="shared" si="121"/>
        <v>23.1</v>
      </c>
      <c r="U293" s="19">
        <f t="shared" si="122"/>
        <v>-0.1</v>
      </c>
      <c r="W293" s="19">
        <f t="shared" si="123"/>
        <v>-23.1</v>
      </c>
      <c r="X293" s="19">
        <f t="shared" si="124"/>
        <v>-0.1</v>
      </c>
      <c r="Y293" s="7">
        <f t="shared" si="125"/>
        <v>1</v>
      </c>
      <c r="Z293" s="7">
        <f t="shared" si="126"/>
        <v>0</v>
      </c>
      <c r="AA293" s="7">
        <f t="shared" si="127"/>
        <v>1</v>
      </c>
      <c r="AB293" s="7">
        <f t="shared" si="128"/>
        <v>1</v>
      </c>
      <c r="AC293" s="19">
        <f t="shared" si="129"/>
        <v>-20</v>
      </c>
      <c r="AD293" s="7"/>
      <c r="AE293" s="19">
        <f t="shared" si="130"/>
        <v>-20</v>
      </c>
      <c r="AF293" s="19">
        <f t="shared" si="131"/>
        <v>-20</v>
      </c>
      <c r="AG293" s="19">
        <f t="shared" si="132"/>
        <v>600</v>
      </c>
      <c r="AH293" s="7">
        <f t="shared" si="133"/>
        <v>0</v>
      </c>
      <c r="AI293" s="19">
        <f t="shared" si="134"/>
        <v>0</v>
      </c>
      <c r="AJ293" s="19">
        <f t="shared" si="135"/>
        <v>0</v>
      </c>
      <c r="AK293" s="19">
        <f t="shared" si="136"/>
        <v>0</v>
      </c>
      <c r="AL293" s="19">
        <f t="shared" si="137"/>
        <v>-20</v>
      </c>
      <c r="AM293" s="19">
        <f t="shared" si="138"/>
        <v>840</v>
      </c>
      <c r="AN293" s="20">
        <f t="shared" si="139"/>
        <v>0</v>
      </c>
      <c r="AP293" s="12">
        <f t="shared" si="144"/>
        <v>459.59999999999997</v>
      </c>
      <c r="AQ293" s="12">
        <f t="shared" si="145"/>
        <v>22</v>
      </c>
      <c r="AR293" s="12">
        <f t="shared" si="146"/>
        <v>-440</v>
      </c>
      <c r="AS293" s="12">
        <f t="shared" si="147"/>
        <v>15320</v>
      </c>
      <c r="AT293" s="12">
        <f>MAX(AS$4:AS293)</f>
        <v>16600</v>
      </c>
      <c r="AU293" s="8">
        <f t="shared" si="148"/>
        <v>-7.7108433734939766E-2</v>
      </c>
      <c r="AW293" s="24"/>
      <c r="AX293" s="24"/>
    </row>
    <row r="294" spans="1:50" x14ac:dyDescent="0.3">
      <c r="A294" s="1">
        <v>42783</v>
      </c>
      <c r="B294" s="1">
        <v>42783</v>
      </c>
      <c r="C294" s="1" t="s">
        <v>45</v>
      </c>
      <c r="D294" s="3">
        <v>1540</v>
      </c>
      <c r="E294" s="3">
        <v>0</v>
      </c>
      <c r="F294" s="3">
        <f t="shared" si="116"/>
        <v>1540</v>
      </c>
      <c r="G294" s="20">
        <f t="shared" si="117"/>
        <v>0</v>
      </c>
      <c r="H294" s="3" t="s">
        <v>43</v>
      </c>
      <c r="L294" s="20">
        <f t="shared" si="118"/>
        <v>1</v>
      </c>
      <c r="M294" s="20" t="s">
        <v>20</v>
      </c>
      <c r="N294" s="20">
        <v>10</v>
      </c>
      <c r="O294" s="20">
        <v>131100</v>
      </c>
      <c r="P294" s="20">
        <f t="shared" si="119"/>
        <v>131100</v>
      </c>
      <c r="Q294" s="20">
        <f t="shared" si="120"/>
        <v>131100</v>
      </c>
      <c r="R294" s="20">
        <v>131254</v>
      </c>
      <c r="S294" s="20">
        <v>130889</v>
      </c>
      <c r="T294" s="19">
        <f t="shared" si="121"/>
        <v>16.399999999999999</v>
      </c>
      <c r="U294" s="19">
        <f t="shared" si="122"/>
        <v>20.100000000000001</v>
      </c>
      <c r="W294" s="19">
        <f t="shared" si="123"/>
        <v>-16.399999999999999</v>
      </c>
      <c r="X294" s="19">
        <f t="shared" si="124"/>
        <v>20.100000000000001</v>
      </c>
      <c r="Y294" s="7">
        <f t="shared" si="125"/>
        <v>0</v>
      </c>
      <c r="Z294" s="7">
        <f t="shared" si="126"/>
        <v>1</v>
      </c>
      <c r="AA294" s="7">
        <f t="shared" si="127"/>
        <v>1</v>
      </c>
      <c r="AB294" s="7">
        <f t="shared" si="128"/>
        <v>1</v>
      </c>
      <c r="AC294" s="19">
        <f t="shared" si="129"/>
        <v>0</v>
      </c>
      <c r="AD294" s="7"/>
      <c r="AE294" s="19">
        <f t="shared" si="130"/>
        <v>0</v>
      </c>
      <c r="AF294" s="19">
        <f t="shared" si="131"/>
        <v>20</v>
      </c>
      <c r="AG294" s="19">
        <f t="shared" si="132"/>
        <v>620</v>
      </c>
      <c r="AH294" s="7">
        <f t="shared" si="133"/>
        <v>1</v>
      </c>
      <c r="AI294" s="19">
        <f t="shared" si="134"/>
        <v>0</v>
      </c>
      <c r="AJ294" s="19">
        <f t="shared" si="135"/>
        <v>0</v>
      </c>
      <c r="AK294" s="19">
        <f t="shared" si="136"/>
        <v>0</v>
      </c>
      <c r="AL294" s="19">
        <f t="shared" si="137"/>
        <v>20</v>
      </c>
      <c r="AM294" s="19">
        <f t="shared" si="138"/>
        <v>860</v>
      </c>
      <c r="AN294" s="20">
        <f t="shared" si="139"/>
        <v>1</v>
      </c>
      <c r="AP294" s="12">
        <f t="shared" si="144"/>
        <v>459.59999999999997</v>
      </c>
      <c r="AQ294" s="12">
        <f t="shared" si="145"/>
        <v>22</v>
      </c>
      <c r="AR294" s="12">
        <f t="shared" si="146"/>
        <v>440</v>
      </c>
      <c r="AS294" s="12">
        <f t="shared" si="147"/>
        <v>15760</v>
      </c>
      <c r="AT294" s="12">
        <f>MAX(AS$4:AS294)</f>
        <v>16600</v>
      </c>
      <c r="AU294" s="8">
        <f t="shared" si="148"/>
        <v>-5.0602409638554217E-2</v>
      </c>
      <c r="AW294" s="24"/>
      <c r="AX294" s="24"/>
    </row>
    <row r="295" spans="1:50" x14ac:dyDescent="0.3">
      <c r="A295" s="1">
        <v>42783</v>
      </c>
      <c r="B295" s="1">
        <v>42787</v>
      </c>
      <c r="C295" s="1" t="s">
        <v>45</v>
      </c>
      <c r="D295" s="3">
        <v>725</v>
      </c>
      <c r="E295" s="3">
        <v>0</v>
      </c>
      <c r="F295" s="3">
        <f t="shared" si="116"/>
        <v>725</v>
      </c>
      <c r="G295" s="20">
        <f t="shared" si="117"/>
        <v>4</v>
      </c>
      <c r="H295" s="3" t="s">
        <v>17</v>
      </c>
      <c r="I295" s="20">
        <v>1</v>
      </c>
      <c r="J295" s="20">
        <v>13</v>
      </c>
      <c r="L295" s="20">
        <f t="shared" si="118"/>
        <v>1</v>
      </c>
      <c r="M295" s="20" t="s">
        <v>21</v>
      </c>
      <c r="N295" s="20">
        <v>7</v>
      </c>
      <c r="O295" s="20">
        <v>105750</v>
      </c>
      <c r="P295" s="20">
        <f t="shared" si="119"/>
        <v>105757</v>
      </c>
      <c r="Q295" s="20">
        <f t="shared" si="120"/>
        <v>105757</v>
      </c>
      <c r="R295" s="20">
        <v>105419</v>
      </c>
      <c r="S295" s="20">
        <v>105793</v>
      </c>
      <c r="T295" s="19">
        <f t="shared" si="121"/>
        <v>34.5</v>
      </c>
      <c r="U295" s="19">
        <f t="shared" si="122"/>
        <v>3.6</v>
      </c>
      <c r="W295" s="19">
        <f t="shared" si="123"/>
        <v>-34.5</v>
      </c>
      <c r="X295" s="19">
        <f t="shared" si="124"/>
        <v>3.6</v>
      </c>
      <c r="Y295" s="7">
        <f t="shared" ref="Y295:Y297" si="149">IF(AND(M295="long",R295&lt;Q295),1, )</f>
        <v>1</v>
      </c>
      <c r="Z295" s="7">
        <f t="shared" ref="Z295:Z297" si="150">IF(AND(M295="short",R295&gt;Q295),1, )</f>
        <v>0</v>
      </c>
      <c r="AA295" s="7">
        <f t="shared" ref="AA295:AA308" si="151">IF(-W295&gt;N295/10,1, )</f>
        <v>1</v>
      </c>
      <c r="AB295" s="7">
        <f t="shared" ref="AB295:AB308" si="152">IF(OR(I295=1,K295=1),0,L295*AA295)</f>
        <v>0</v>
      </c>
      <c r="AC295" s="19">
        <f t="shared" ref="AC295:AC308" si="153">IF(W295&lt;=-AC$3,-AC$3,0)</f>
        <v>-20</v>
      </c>
      <c r="AD295" s="7"/>
      <c r="AE295" s="19">
        <f t="shared" ref="AE295:AE308" si="154">IF(AND(AC295=0,U295&gt;=AE$3-(N295/10)),0,-AC$3*AA295)</f>
        <v>-20</v>
      </c>
      <c r="AF295" s="19">
        <f t="shared" ref="AF295:AF308" si="155">IF(AND(AC295=0,X295&gt;AF$3),AF$3*AA295,AE295*AA295)</f>
        <v>-20</v>
      </c>
      <c r="AG295" s="19">
        <f t="shared" si="132"/>
        <v>600</v>
      </c>
      <c r="AH295" s="7">
        <f t="shared" ref="AH295:AH308" si="156">IF(AF295&gt;0,1, )</f>
        <v>0</v>
      </c>
      <c r="AI295" s="19">
        <f t="shared" ref="AI295:AI308" si="157">IF(I295=1,AF295,)</f>
        <v>-20</v>
      </c>
      <c r="AJ295" s="19">
        <f t="shared" ref="AJ295:AJ308" si="158">IF(K295=1,AF295, )</f>
        <v>0</v>
      </c>
      <c r="AK295" s="19">
        <f t="shared" ref="AK295:AK308" si="159">IF(L295=1, ,AF295)</f>
        <v>0</v>
      </c>
      <c r="AL295" s="19">
        <f t="shared" ref="AL295:AL308" si="160">AB295*AF295</f>
        <v>0</v>
      </c>
      <c r="AM295" s="19">
        <f t="shared" si="138"/>
        <v>860</v>
      </c>
      <c r="AN295" s="20">
        <f t="shared" ref="AN295:AN308" si="161">IF(AL295&gt;0,1, )</f>
        <v>0</v>
      </c>
      <c r="AP295" s="12">
        <f t="shared" ref="AP295:AP308" si="162">IF(B295=B294,AP294,AS294*AP$3)</f>
        <v>472.79999999999995</v>
      </c>
      <c r="AQ295" s="12">
        <f t="shared" si="145"/>
        <v>23</v>
      </c>
      <c r="AR295" s="12">
        <f t="shared" ref="AR295:AR308" si="163">AL295*AQ295</f>
        <v>0</v>
      </c>
      <c r="AS295" s="12">
        <f t="shared" ref="AS295:AS308" si="164">AS294+AR295</f>
        <v>15760</v>
      </c>
      <c r="AT295" s="12">
        <f>MAX(AS$4:AS295)</f>
        <v>16600</v>
      </c>
      <c r="AU295" s="8">
        <f t="shared" ref="AU295:AU308" si="165">(AS295-AT295)/AT295</f>
        <v>-5.0602409638554217E-2</v>
      </c>
      <c r="AX295" s="24"/>
    </row>
    <row r="296" spans="1:50" x14ac:dyDescent="0.3">
      <c r="A296" s="1">
        <v>42783</v>
      </c>
      <c r="B296" s="1">
        <v>42787</v>
      </c>
      <c r="C296" s="1" t="s">
        <v>45</v>
      </c>
      <c r="D296" s="3">
        <v>410</v>
      </c>
      <c r="E296" s="3">
        <v>0</v>
      </c>
      <c r="F296" s="3">
        <f t="shared" si="116"/>
        <v>410</v>
      </c>
      <c r="G296" s="20">
        <f t="shared" si="117"/>
        <v>4</v>
      </c>
      <c r="H296" s="3" t="s">
        <v>38</v>
      </c>
      <c r="L296" s="20">
        <f t="shared" si="118"/>
        <v>1</v>
      </c>
      <c r="M296" s="20" t="s">
        <v>20</v>
      </c>
      <c r="N296" s="20">
        <v>7</v>
      </c>
      <c r="O296" s="20">
        <v>113700</v>
      </c>
      <c r="P296" s="20">
        <f t="shared" si="119"/>
        <v>113700</v>
      </c>
      <c r="Q296" s="20">
        <f t="shared" si="120"/>
        <v>113700</v>
      </c>
      <c r="R296" s="20">
        <v>113702</v>
      </c>
      <c r="S296" s="20">
        <v>113418</v>
      </c>
      <c r="T296" s="19">
        <f t="shared" si="121"/>
        <v>0.9</v>
      </c>
      <c r="U296" s="19">
        <f t="shared" si="122"/>
        <v>27.5</v>
      </c>
      <c r="W296" s="19">
        <f t="shared" si="123"/>
        <v>-0.9</v>
      </c>
      <c r="X296" s="19">
        <f t="shared" si="124"/>
        <v>27.5</v>
      </c>
      <c r="Y296" s="7">
        <f t="shared" si="149"/>
        <v>0</v>
      </c>
      <c r="Z296" s="7">
        <f t="shared" si="150"/>
        <v>1</v>
      </c>
      <c r="AA296" s="7">
        <f t="shared" si="151"/>
        <v>1</v>
      </c>
      <c r="AB296" s="7">
        <f t="shared" si="152"/>
        <v>1</v>
      </c>
      <c r="AC296" s="19">
        <f t="shared" si="153"/>
        <v>0</v>
      </c>
      <c r="AD296" s="7"/>
      <c r="AE296" s="19">
        <f t="shared" si="154"/>
        <v>0</v>
      </c>
      <c r="AF296" s="19">
        <f t="shared" si="155"/>
        <v>20</v>
      </c>
      <c r="AG296" s="19">
        <f t="shared" ref="AG296:AG308" si="166">AG295+AF296</f>
        <v>620</v>
      </c>
      <c r="AH296" s="7">
        <f t="shared" si="156"/>
        <v>1</v>
      </c>
      <c r="AI296" s="19">
        <f t="shared" si="157"/>
        <v>0</v>
      </c>
      <c r="AJ296" s="19">
        <f t="shared" si="158"/>
        <v>0</v>
      </c>
      <c r="AK296" s="19">
        <f t="shared" si="159"/>
        <v>0</v>
      </c>
      <c r="AL296" s="19">
        <f t="shared" si="160"/>
        <v>20</v>
      </c>
      <c r="AM296" s="19">
        <f t="shared" ref="AM296:AM308" si="167">AM295+AL296</f>
        <v>880</v>
      </c>
      <c r="AN296" s="20">
        <f t="shared" si="161"/>
        <v>1</v>
      </c>
      <c r="AP296" s="12">
        <f t="shared" si="162"/>
        <v>472.79999999999995</v>
      </c>
      <c r="AQ296" s="12">
        <f t="shared" si="145"/>
        <v>23</v>
      </c>
      <c r="AR296" s="12">
        <f t="shared" si="163"/>
        <v>460</v>
      </c>
      <c r="AS296" s="12">
        <f t="shared" si="164"/>
        <v>16220</v>
      </c>
      <c r="AT296" s="12">
        <f>MAX(AS$4:AS296)</f>
        <v>16600</v>
      </c>
      <c r="AU296" s="8">
        <f t="shared" si="165"/>
        <v>-2.289156626506024E-2</v>
      </c>
      <c r="AX296" s="24"/>
    </row>
    <row r="297" spans="1:50" x14ac:dyDescent="0.3">
      <c r="A297" s="1">
        <v>42787</v>
      </c>
      <c r="B297" s="1">
        <v>42787</v>
      </c>
      <c r="C297" s="1" t="s">
        <v>45</v>
      </c>
      <c r="D297" s="3">
        <v>1120</v>
      </c>
      <c r="E297" s="3">
        <v>0</v>
      </c>
      <c r="F297" s="3">
        <f t="shared" si="116"/>
        <v>1120</v>
      </c>
      <c r="G297" s="20">
        <f t="shared" si="117"/>
        <v>0</v>
      </c>
      <c r="H297" s="3" t="s">
        <v>17</v>
      </c>
      <c r="I297" s="20">
        <v>1</v>
      </c>
      <c r="J297" s="20">
        <v>10</v>
      </c>
      <c r="L297" s="20">
        <f t="shared" si="118"/>
        <v>1</v>
      </c>
      <c r="M297" s="20" t="s">
        <v>21</v>
      </c>
      <c r="N297" s="20">
        <v>7</v>
      </c>
      <c r="O297" s="20">
        <v>105310</v>
      </c>
      <c r="P297" s="20">
        <f t="shared" si="119"/>
        <v>105317</v>
      </c>
      <c r="Q297" s="20">
        <f t="shared" si="120"/>
        <v>105317</v>
      </c>
      <c r="R297" s="20">
        <v>105317</v>
      </c>
      <c r="S297" s="20">
        <v>105454</v>
      </c>
      <c r="T297" s="19">
        <f t="shared" si="121"/>
        <v>0.7</v>
      </c>
      <c r="U297" s="19">
        <f t="shared" si="122"/>
        <v>13.7</v>
      </c>
      <c r="W297" s="19">
        <f t="shared" si="123"/>
        <v>-0.7</v>
      </c>
      <c r="X297" s="19">
        <f t="shared" si="124"/>
        <v>13.7</v>
      </c>
      <c r="Y297" s="7">
        <f t="shared" si="149"/>
        <v>0</v>
      </c>
      <c r="Z297" s="7">
        <f t="shared" si="150"/>
        <v>0</v>
      </c>
      <c r="AA297" s="7">
        <f t="shared" si="151"/>
        <v>0</v>
      </c>
      <c r="AB297" s="7">
        <f t="shared" si="152"/>
        <v>0</v>
      </c>
      <c r="AC297" s="19">
        <f t="shared" si="153"/>
        <v>0</v>
      </c>
      <c r="AD297" s="7"/>
      <c r="AE297" s="19">
        <f t="shared" si="154"/>
        <v>0</v>
      </c>
      <c r="AF297" s="19">
        <f t="shared" si="155"/>
        <v>0</v>
      </c>
      <c r="AG297" s="19">
        <f t="shared" si="166"/>
        <v>620</v>
      </c>
      <c r="AH297" s="7">
        <f t="shared" si="156"/>
        <v>0</v>
      </c>
      <c r="AI297" s="19">
        <f t="shared" si="157"/>
        <v>0</v>
      </c>
      <c r="AJ297" s="19">
        <f t="shared" si="158"/>
        <v>0</v>
      </c>
      <c r="AK297" s="19">
        <f t="shared" si="159"/>
        <v>0</v>
      </c>
      <c r="AL297" s="19">
        <f t="shared" si="160"/>
        <v>0</v>
      </c>
      <c r="AM297" s="19">
        <f t="shared" si="167"/>
        <v>880</v>
      </c>
      <c r="AN297" s="20">
        <f t="shared" si="161"/>
        <v>0</v>
      </c>
      <c r="AP297" s="12">
        <f t="shared" si="162"/>
        <v>472.79999999999995</v>
      </c>
      <c r="AQ297" s="12">
        <f t="shared" si="145"/>
        <v>23</v>
      </c>
      <c r="AR297" s="12">
        <f t="shared" si="163"/>
        <v>0</v>
      </c>
      <c r="AS297" s="12">
        <f t="shared" si="164"/>
        <v>16220</v>
      </c>
      <c r="AT297" s="12">
        <f>MAX(AS$4:AS297)</f>
        <v>16600</v>
      </c>
      <c r="AU297" s="8">
        <f t="shared" si="165"/>
        <v>-2.289156626506024E-2</v>
      </c>
      <c r="AX297" s="24"/>
    </row>
    <row r="298" spans="1:50" x14ac:dyDescent="0.3">
      <c r="A298" s="1">
        <v>42752</v>
      </c>
      <c r="B298" s="1">
        <v>42788</v>
      </c>
      <c r="C298" s="1" t="s">
        <v>45</v>
      </c>
      <c r="D298" s="3">
        <v>740</v>
      </c>
      <c r="E298" s="3">
        <v>0</v>
      </c>
      <c r="F298" s="3">
        <f t="shared" si="116"/>
        <v>740</v>
      </c>
      <c r="G298" s="20">
        <f>B298-A298</f>
        <v>36</v>
      </c>
      <c r="H298" s="3" t="s">
        <v>17</v>
      </c>
      <c r="L298" s="20">
        <f t="shared" si="118"/>
        <v>1</v>
      </c>
      <c r="M298" s="20" t="s">
        <v>21</v>
      </c>
      <c r="N298" s="20">
        <v>7</v>
      </c>
      <c r="O298" s="20">
        <v>105090</v>
      </c>
      <c r="P298" s="20">
        <f>IF(M298="short",O298,O298+N298)</f>
        <v>105097</v>
      </c>
      <c r="Q298" s="20">
        <f>IF(M298="short",P298+Q$3,P298-Q$3)</f>
        <v>105097</v>
      </c>
      <c r="R298" s="20">
        <v>104931</v>
      </c>
      <c r="S298" s="20">
        <v>105720</v>
      </c>
      <c r="T298" s="19">
        <f t="shared" si="121"/>
        <v>17.3</v>
      </c>
      <c r="U298" s="19">
        <f t="shared" si="122"/>
        <v>62.3</v>
      </c>
      <c r="W298" s="19">
        <f t="shared" si="123"/>
        <v>-17.3</v>
      </c>
      <c r="X298" s="19">
        <f t="shared" si="124"/>
        <v>62.3</v>
      </c>
      <c r="AA298" s="7">
        <f t="shared" si="151"/>
        <v>1</v>
      </c>
      <c r="AB298" s="7">
        <f t="shared" si="152"/>
        <v>1</v>
      </c>
      <c r="AC298" s="19">
        <f t="shared" si="153"/>
        <v>0</v>
      </c>
      <c r="AD298" s="7"/>
      <c r="AE298" s="19">
        <f t="shared" si="154"/>
        <v>0</v>
      </c>
      <c r="AF298" s="19">
        <f t="shared" si="155"/>
        <v>20</v>
      </c>
      <c r="AG298" s="19">
        <f t="shared" si="166"/>
        <v>640</v>
      </c>
      <c r="AH298" s="7">
        <f t="shared" si="156"/>
        <v>1</v>
      </c>
      <c r="AI298" s="19">
        <f t="shared" si="157"/>
        <v>0</v>
      </c>
      <c r="AJ298" s="19">
        <f t="shared" si="158"/>
        <v>0</v>
      </c>
      <c r="AK298" s="19">
        <f t="shared" si="159"/>
        <v>0</v>
      </c>
      <c r="AL298" s="19">
        <f t="shared" si="160"/>
        <v>20</v>
      </c>
      <c r="AM298" s="19">
        <f t="shared" si="167"/>
        <v>900</v>
      </c>
      <c r="AN298" s="20">
        <f t="shared" si="161"/>
        <v>1</v>
      </c>
      <c r="AP298" s="12">
        <f t="shared" si="162"/>
        <v>486.59999999999997</v>
      </c>
      <c r="AQ298" s="12">
        <f t="shared" si="145"/>
        <v>24</v>
      </c>
      <c r="AR298" s="12">
        <f t="shared" si="163"/>
        <v>480</v>
      </c>
      <c r="AS298" s="12">
        <f t="shared" si="164"/>
        <v>16700</v>
      </c>
      <c r="AT298" s="12">
        <f>MAX(AS$4:AS298)</f>
        <v>16700</v>
      </c>
      <c r="AU298" s="8">
        <f t="shared" si="165"/>
        <v>0</v>
      </c>
      <c r="AX298" s="24"/>
    </row>
    <row r="299" spans="1:50" x14ac:dyDescent="0.3">
      <c r="A299" s="1">
        <v>42787</v>
      </c>
      <c r="B299" s="1">
        <v>42788</v>
      </c>
      <c r="C299" s="1" t="s">
        <v>45</v>
      </c>
      <c r="D299" s="3">
        <v>805</v>
      </c>
      <c r="E299" s="3">
        <v>0</v>
      </c>
      <c r="F299" s="3">
        <f t="shared" si="116"/>
        <v>805</v>
      </c>
      <c r="G299" s="20">
        <f>B299-A299</f>
        <v>1</v>
      </c>
      <c r="H299" s="3" t="s">
        <v>37</v>
      </c>
      <c r="I299" s="20">
        <v>1</v>
      </c>
      <c r="J299" s="20">
        <v>12</v>
      </c>
      <c r="L299" s="20">
        <f t="shared" si="118"/>
        <v>1</v>
      </c>
      <c r="M299" s="20" t="s">
        <v>20</v>
      </c>
      <c r="N299" s="20">
        <v>8</v>
      </c>
      <c r="O299" s="20">
        <v>76990</v>
      </c>
      <c r="P299" s="20">
        <f>IF(M299="short",O299,O299+N299)</f>
        <v>76990</v>
      </c>
      <c r="Q299" s="20">
        <f>IF(M299="short",P299+Q$3,P299-Q$3)</f>
        <v>76990</v>
      </c>
      <c r="R299" s="20">
        <v>77093</v>
      </c>
      <c r="S299" s="20">
        <v>76726</v>
      </c>
      <c r="T299" s="19">
        <f t="shared" si="121"/>
        <v>11.1</v>
      </c>
      <c r="U299" s="19">
        <f t="shared" si="122"/>
        <v>25.6</v>
      </c>
      <c r="W299" s="19">
        <f t="shared" si="123"/>
        <v>-11.1</v>
      </c>
      <c r="X299" s="19">
        <f t="shared" si="124"/>
        <v>25.6</v>
      </c>
      <c r="AA299" s="7">
        <f t="shared" si="151"/>
        <v>1</v>
      </c>
      <c r="AB299" s="7">
        <f t="shared" si="152"/>
        <v>0</v>
      </c>
      <c r="AC299" s="19">
        <f t="shared" si="153"/>
        <v>0</v>
      </c>
      <c r="AD299" s="7"/>
      <c r="AE299" s="19">
        <f t="shared" si="154"/>
        <v>0</v>
      </c>
      <c r="AF299" s="19">
        <f t="shared" si="155"/>
        <v>20</v>
      </c>
      <c r="AG299" s="19">
        <f t="shared" si="166"/>
        <v>660</v>
      </c>
      <c r="AH299" s="7">
        <f t="shared" si="156"/>
        <v>1</v>
      </c>
      <c r="AI299" s="19">
        <f t="shared" si="157"/>
        <v>20</v>
      </c>
      <c r="AJ299" s="19">
        <f t="shared" si="158"/>
        <v>0</v>
      </c>
      <c r="AK299" s="19">
        <f t="shared" si="159"/>
        <v>0</v>
      </c>
      <c r="AL299" s="19">
        <f t="shared" si="160"/>
        <v>0</v>
      </c>
      <c r="AM299" s="19">
        <f t="shared" si="167"/>
        <v>900</v>
      </c>
      <c r="AN299" s="20">
        <f t="shared" si="161"/>
        <v>0</v>
      </c>
      <c r="AP299" s="12">
        <f t="shared" si="162"/>
        <v>486.59999999999997</v>
      </c>
      <c r="AQ299" s="12">
        <f t="shared" si="145"/>
        <v>24</v>
      </c>
      <c r="AR299" s="12">
        <f t="shared" si="163"/>
        <v>0</v>
      </c>
      <c r="AS299" s="12">
        <f t="shared" si="164"/>
        <v>16700</v>
      </c>
      <c r="AT299" s="12">
        <f>MAX(AS$4:AS299)</f>
        <v>16700</v>
      </c>
      <c r="AU299" s="8">
        <f t="shared" si="165"/>
        <v>0</v>
      </c>
      <c r="AX299" s="24"/>
    </row>
    <row r="300" spans="1:50" x14ac:dyDescent="0.3">
      <c r="A300" s="1">
        <v>42788</v>
      </c>
      <c r="B300" s="1">
        <v>42788</v>
      </c>
      <c r="C300" s="1" t="s">
        <v>45</v>
      </c>
      <c r="D300" s="3">
        <v>925</v>
      </c>
      <c r="E300" s="3">
        <v>0</v>
      </c>
      <c r="F300" s="3">
        <f t="shared" si="116"/>
        <v>925</v>
      </c>
      <c r="G300" s="20">
        <f>B300-A300</f>
        <v>0</v>
      </c>
      <c r="H300" s="3" t="s">
        <v>38</v>
      </c>
      <c r="L300" s="20">
        <f t="shared" si="118"/>
        <v>1</v>
      </c>
      <c r="M300" s="20" t="s">
        <v>21</v>
      </c>
      <c r="N300" s="20">
        <v>7</v>
      </c>
      <c r="O300" s="20">
        <v>113140</v>
      </c>
      <c r="P300" s="20">
        <f>IF(M300="short",O300,O300+N300)</f>
        <v>113147</v>
      </c>
      <c r="Q300" s="20">
        <f>IF(M300="short",P300+Q$3,P300-Q$3)</f>
        <v>113147</v>
      </c>
      <c r="R300" s="20">
        <v>112900</v>
      </c>
      <c r="S300" s="20">
        <v>113643</v>
      </c>
      <c r="T300" s="19">
        <f t="shared" si="121"/>
        <v>25.4</v>
      </c>
      <c r="U300" s="19">
        <f t="shared" si="122"/>
        <v>49.6</v>
      </c>
      <c r="W300" s="19">
        <f t="shared" si="123"/>
        <v>-25.4</v>
      </c>
      <c r="X300" s="19">
        <f t="shared" si="124"/>
        <v>49.6</v>
      </c>
      <c r="AA300" s="7">
        <f t="shared" si="151"/>
        <v>1</v>
      </c>
      <c r="AB300" s="7">
        <f t="shared" si="152"/>
        <v>1</v>
      </c>
      <c r="AC300" s="19">
        <f t="shared" si="153"/>
        <v>-20</v>
      </c>
      <c r="AD300" s="7"/>
      <c r="AE300" s="19">
        <f t="shared" si="154"/>
        <v>-20</v>
      </c>
      <c r="AF300" s="19">
        <f t="shared" si="155"/>
        <v>-20</v>
      </c>
      <c r="AG300" s="19">
        <f t="shared" si="166"/>
        <v>640</v>
      </c>
      <c r="AH300" s="7">
        <f t="shared" si="156"/>
        <v>0</v>
      </c>
      <c r="AI300" s="19">
        <f t="shared" si="157"/>
        <v>0</v>
      </c>
      <c r="AJ300" s="19">
        <f t="shared" si="158"/>
        <v>0</v>
      </c>
      <c r="AK300" s="19">
        <f t="shared" si="159"/>
        <v>0</v>
      </c>
      <c r="AL300" s="19">
        <f t="shared" si="160"/>
        <v>-20</v>
      </c>
      <c r="AM300" s="19">
        <f t="shared" si="167"/>
        <v>880</v>
      </c>
      <c r="AN300" s="20">
        <f t="shared" si="161"/>
        <v>0</v>
      </c>
      <c r="AP300" s="12">
        <f t="shared" si="162"/>
        <v>486.59999999999997</v>
      </c>
      <c r="AQ300" s="12">
        <f t="shared" si="145"/>
        <v>24</v>
      </c>
      <c r="AR300" s="12">
        <f t="shared" si="163"/>
        <v>-480</v>
      </c>
      <c r="AS300" s="12">
        <f t="shared" si="164"/>
        <v>16220</v>
      </c>
      <c r="AT300" s="12">
        <f>MAX(AS$4:AS300)</f>
        <v>16700</v>
      </c>
      <c r="AU300" s="8">
        <f t="shared" si="165"/>
        <v>-2.874251497005988E-2</v>
      </c>
      <c r="AX300" s="24"/>
    </row>
    <row r="301" spans="1:50" x14ac:dyDescent="0.3">
      <c r="A301" s="1">
        <v>42788</v>
      </c>
      <c r="B301" s="1">
        <v>42788</v>
      </c>
      <c r="C301" s="1" t="s">
        <v>45</v>
      </c>
      <c r="D301" s="3">
        <v>1345</v>
      </c>
      <c r="E301" s="3">
        <v>0</v>
      </c>
      <c r="F301" s="3">
        <f t="shared" si="116"/>
        <v>1345</v>
      </c>
      <c r="G301" s="20">
        <f>B301-A301</f>
        <v>0</v>
      </c>
      <c r="H301" s="3" t="s">
        <v>38</v>
      </c>
      <c r="I301" s="20">
        <v>1</v>
      </c>
      <c r="J301" s="20">
        <v>16</v>
      </c>
      <c r="L301" s="20">
        <f t="shared" si="118"/>
        <v>1</v>
      </c>
      <c r="M301" s="20" t="s">
        <v>21</v>
      </c>
      <c r="N301" s="20">
        <v>7</v>
      </c>
      <c r="O301" s="20">
        <v>112930</v>
      </c>
      <c r="P301" s="20">
        <f>IF(M301="short",O301,O301+N301)</f>
        <v>112937</v>
      </c>
      <c r="Q301" s="20">
        <f>IF(M301="short",P301+Q$3,P301-Q$3)</f>
        <v>112937</v>
      </c>
      <c r="R301" s="20">
        <v>112900</v>
      </c>
      <c r="S301" s="20">
        <v>113643</v>
      </c>
      <c r="T301" s="19">
        <f t="shared" si="121"/>
        <v>4.4000000000000004</v>
      </c>
      <c r="U301" s="19">
        <f t="shared" si="122"/>
        <v>70.599999999999994</v>
      </c>
      <c r="W301" s="19">
        <f t="shared" si="123"/>
        <v>-4.4000000000000004</v>
      </c>
      <c r="X301" s="19">
        <f t="shared" si="124"/>
        <v>70.599999999999994</v>
      </c>
      <c r="AA301" s="7">
        <f t="shared" si="151"/>
        <v>1</v>
      </c>
      <c r="AB301" s="7">
        <f t="shared" si="152"/>
        <v>0</v>
      </c>
      <c r="AC301" s="19">
        <f t="shared" si="153"/>
        <v>0</v>
      </c>
      <c r="AD301" s="7"/>
      <c r="AE301" s="19">
        <f t="shared" si="154"/>
        <v>0</v>
      </c>
      <c r="AF301" s="19">
        <f t="shared" si="155"/>
        <v>20</v>
      </c>
      <c r="AG301" s="19">
        <f t="shared" si="166"/>
        <v>660</v>
      </c>
      <c r="AH301" s="7">
        <f t="shared" si="156"/>
        <v>1</v>
      </c>
      <c r="AI301" s="19">
        <f t="shared" si="157"/>
        <v>20</v>
      </c>
      <c r="AJ301" s="19">
        <f t="shared" si="158"/>
        <v>0</v>
      </c>
      <c r="AK301" s="19">
        <f t="shared" si="159"/>
        <v>0</v>
      </c>
      <c r="AL301" s="19">
        <f t="shared" si="160"/>
        <v>0</v>
      </c>
      <c r="AM301" s="19">
        <f t="shared" si="167"/>
        <v>880</v>
      </c>
      <c r="AN301" s="20">
        <f t="shared" si="161"/>
        <v>0</v>
      </c>
      <c r="AP301" s="12">
        <f t="shared" si="162"/>
        <v>486.59999999999997</v>
      </c>
      <c r="AQ301" s="12">
        <f t="shared" si="145"/>
        <v>24</v>
      </c>
      <c r="AR301" s="12">
        <f t="shared" si="163"/>
        <v>0</v>
      </c>
      <c r="AS301" s="12">
        <f t="shared" si="164"/>
        <v>16220</v>
      </c>
      <c r="AT301" s="12">
        <f>MAX(AS$4:AS301)</f>
        <v>16700</v>
      </c>
      <c r="AU301" s="8">
        <f t="shared" si="165"/>
        <v>-2.874251497005988E-2</v>
      </c>
      <c r="AX301" s="24"/>
    </row>
    <row r="302" spans="1:50" x14ac:dyDescent="0.3">
      <c r="A302" s="1">
        <v>42788</v>
      </c>
      <c r="B302" s="1">
        <v>42788</v>
      </c>
      <c r="C302" s="1" t="s">
        <v>45</v>
      </c>
      <c r="D302" s="3">
        <v>1710</v>
      </c>
      <c r="E302" s="3">
        <v>0</v>
      </c>
      <c r="F302" s="3">
        <f t="shared" si="116"/>
        <v>1710</v>
      </c>
      <c r="G302" s="20">
        <f>B302-A302</f>
        <v>0</v>
      </c>
      <c r="H302" s="3" t="s">
        <v>17</v>
      </c>
      <c r="L302" s="20">
        <f t="shared" si="118"/>
        <v>1</v>
      </c>
      <c r="M302" s="20" t="s">
        <v>20</v>
      </c>
      <c r="N302" s="20">
        <v>7</v>
      </c>
      <c r="O302" s="20">
        <v>105620</v>
      </c>
      <c r="P302" s="20">
        <f>IF(M302="short",O302,O302+N302)</f>
        <v>105620</v>
      </c>
      <c r="Q302" s="20">
        <f>IF(M302="short",P302+Q$3,P302-Q$3)</f>
        <v>105620</v>
      </c>
      <c r="R302" s="20">
        <v>105650</v>
      </c>
      <c r="S302" s="20">
        <v>105268</v>
      </c>
      <c r="T302" s="19">
        <f t="shared" si="121"/>
        <v>3.7</v>
      </c>
      <c r="U302" s="19">
        <f t="shared" si="122"/>
        <v>34.5</v>
      </c>
      <c r="W302" s="19">
        <f t="shared" si="123"/>
        <v>-3.7</v>
      </c>
      <c r="X302" s="19">
        <f t="shared" si="124"/>
        <v>34.5</v>
      </c>
      <c r="AA302" s="7">
        <f t="shared" si="151"/>
        <v>1</v>
      </c>
      <c r="AB302" s="7">
        <f t="shared" si="152"/>
        <v>1</v>
      </c>
      <c r="AC302" s="19">
        <f t="shared" si="153"/>
        <v>0</v>
      </c>
      <c r="AD302" s="7"/>
      <c r="AE302" s="19">
        <f t="shared" si="154"/>
        <v>0</v>
      </c>
      <c r="AF302" s="19">
        <f t="shared" si="155"/>
        <v>20</v>
      </c>
      <c r="AG302" s="19">
        <f t="shared" si="166"/>
        <v>680</v>
      </c>
      <c r="AH302" s="7">
        <f t="shared" si="156"/>
        <v>1</v>
      </c>
      <c r="AI302" s="19">
        <f t="shared" si="157"/>
        <v>0</v>
      </c>
      <c r="AJ302" s="19">
        <f t="shared" si="158"/>
        <v>0</v>
      </c>
      <c r="AK302" s="19">
        <f t="shared" si="159"/>
        <v>0</v>
      </c>
      <c r="AL302" s="19">
        <f t="shared" si="160"/>
        <v>20</v>
      </c>
      <c r="AM302" s="19">
        <f t="shared" si="167"/>
        <v>900</v>
      </c>
      <c r="AN302" s="20">
        <f t="shared" si="161"/>
        <v>1</v>
      </c>
      <c r="AP302" s="12">
        <f t="shared" si="162"/>
        <v>486.59999999999997</v>
      </c>
      <c r="AQ302" s="12">
        <f t="shared" si="145"/>
        <v>24</v>
      </c>
      <c r="AR302" s="12">
        <f t="shared" si="163"/>
        <v>480</v>
      </c>
      <c r="AS302" s="12">
        <f t="shared" si="164"/>
        <v>16700</v>
      </c>
      <c r="AT302" s="12">
        <f>MAX(AS$4:AS302)</f>
        <v>16700</v>
      </c>
      <c r="AU302" s="8">
        <f t="shared" si="165"/>
        <v>0</v>
      </c>
      <c r="AX302" s="24"/>
    </row>
    <row r="303" spans="1:50" x14ac:dyDescent="0.3">
      <c r="T303" s="19">
        <f t="shared" si="121"/>
        <v>0</v>
      </c>
      <c r="U303" s="19">
        <f t="shared" si="122"/>
        <v>0</v>
      </c>
      <c r="W303" s="19">
        <f t="shared" si="123"/>
        <v>0</v>
      </c>
      <c r="X303" s="19">
        <f t="shared" si="124"/>
        <v>0</v>
      </c>
      <c r="AA303" s="7">
        <f t="shared" si="151"/>
        <v>0</v>
      </c>
      <c r="AB303" s="7">
        <f t="shared" si="152"/>
        <v>0</v>
      </c>
      <c r="AC303" s="19">
        <f t="shared" si="153"/>
        <v>0</v>
      </c>
      <c r="AD303" s="7"/>
      <c r="AE303" s="19">
        <f t="shared" si="154"/>
        <v>0</v>
      </c>
      <c r="AF303" s="19">
        <f t="shared" si="155"/>
        <v>0</v>
      </c>
      <c r="AG303" s="19">
        <f t="shared" si="166"/>
        <v>680</v>
      </c>
      <c r="AH303" s="7">
        <f t="shared" si="156"/>
        <v>0</v>
      </c>
      <c r="AI303" s="19">
        <f t="shared" si="157"/>
        <v>0</v>
      </c>
      <c r="AJ303" s="19">
        <f t="shared" si="158"/>
        <v>0</v>
      </c>
      <c r="AK303" s="19">
        <f t="shared" si="159"/>
        <v>0</v>
      </c>
      <c r="AL303" s="19">
        <f t="shared" si="160"/>
        <v>0</v>
      </c>
      <c r="AM303" s="19">
        <f t="shared" si="167"/>
        <v>900</v>
      </c>
      <c r="AN303" s="20">
        <f t="shared" si="161"/>
        <v>0</v>
      </c>
      <c r="AP303" s="12">
        <f t="shared" si="162"/>
        <v>501</v>
      </c>
      <c r="AQ303" s="12">
        <f t="shared" si="145"/>
        <v>25</v>
      </c>
      <c r="AR303" s="12">
        <f t="shared" si="163"/>
        <v>0</v>
      </c>
      <c r="AS303" s="12">
        <f t="shared" si="164"/>
        <v>16700</v>
      </c>
      <c r="AT303" s="12">
        <f>MAX(AS$4:AS303)</f>
        <v>16700</v>
      </c>
      <c r="AU303" s="8">
        <f t="shared" si="165"/>
        <v>0</v>
      </c>
      <c r="AX303" s="24"/>
    </row>
    <row r="304" spans="1:50" x14ac:dyDescent="0.3">
      <c r="T304" s="19">
        <f t="shared" si="121"/>
        <v>0</v>
      </c>
      <c r="U304" s="19">
        <f t="shared" si="122"/>
        <v>0</v>
      </c>
      <c r="W304" s="19">
        <f t="shared" si="123"/>
        <v>0</v>
      </c>
      <c r="X304" s="19">
        <f t="shared" si="124"/>
        <v>0</v>
      </c>
      <c r="AA304" s="7">
        <f t="shared" si="151"/>
        <v>0</v>
      </c>
      <c r="AB304" s="7">
        <f t="shared" si="152"/>
        <v>0</v>
      </c>
      <c r="AC304" s="19">
        <f t="shared" si="153"/>
        <v>0</v>
      </c>
      <c r="AD304" s="7"/>
      <c r="AE304" s="19">
        <f t="shared" si="154"/>
        <v>0</v>
      </c>
      <c r="AF304" s="19">
        <f t="shared" si="155"/>
        <v>0</v>
      </c>
      <c r="AG304" s="19">
        <f t="shared" si="166"/>
        <v>680</v>
      </c>
      <c r="AH304" s="7">
        <f t="shared" si="156"/>
        <v>0</v>
      </c>
      <c r="AI304" s="19">
        <f t="shared" si="157"/>
        <v>0</v>
      </c>
      <c r="AJ304" s="19">
        <f t="shared" si="158"/>
        <v>0</v>
      </c>
      <c r="AK304" s="19">
        <f t="shared" si="159"/>
        <v>0</v>
      </c>
      <c r="AL304" s="19">
        <f t="shared" si="160"/>
        <v>0</v>
      </c>
      <c r="AM304" s="19">
        <f t="shared" si="167"/>
        <v>900</v>
      </c>
      <c r="AN304" s="20">
        <f t="shared" si="161"/>
        <v>0</v>
      </c>
      <c r="AP304" s="12">
        <f t="shared" si="162"/>
        <v>501</v>
      </c>
      <c r="AQ304" s="12">
        <f t="shared" si="145"/>
        <v>25</v>
      </c>
      <c r="AR304" s="12">
        <f t="shared" si="163"/>
        <v>0</v>
      </c>
      <c r="AS304" s="12">
        <f t="shared" si="164"/>
        <v>16700</v>
      </c>
      <c r="AT304" s="12">
        <f>MAX(AS$4:AS304)</f>
        <v>16700</v>
      </c>
      <c r="AU304" s="8">
        <f t="shared" si="165"/>
        <v>0</v>
      </c>
      <c r="AX304" s="24"/>
    </row>
    <row r="305" spans="9:50" x14ac:dyDescent="0.3">
      <c r="T305" s="19">
        <f t="shared" si="121"/>
        <v>0</v>
      </c>
      <c r="U305" s="19">
        <f t="shared" si="122"/>
        <v>0</v>
      </c>
      <c r="W305" s="19">
        <f t="shared" si="123"/>
        <v>0</v>
      </c>
      <c r="X305" s="19">
        <f t="shared" si="124"/>
        <v>0</v>
      </c>
      <c r="AA305" s="7">
        <f t="shared" si="151"/>
        <v>0</v>
      </c>
      <c r="AB305" s="7">
        <f t="shared" si="152"/>
        <v>0</v>
      </c>
      <c r="AC305" s="19">
        <f t="shared" si="153"/>
        <v>0</v>
      </c>
      <c r="AD305" s="7"/>
      <c r="AE305" s="19">
        <f t="shared" si="154"/>
        <v>0</v>
      </c>
      <c r="AF305" s="19">
        <f t="shared" si="155"/>
        <v>0</v>
      </c>
      <c r="AG305" s="19">
        <f t="shared" si="166"/>
        <v>680</v>
      </c>
      <c r="AH305" s="7">
        <f t="shared" si="156"/>
        <v>0</v>
      </c>
      <c r="AI305" s="19">
        <f t="shared" si="157"/>
        <v>0</v>
      </c>
      <c r="AJ305" s="19">
        <f t="shared" si="158"/>
        <v>0</v>
      </c>
      <c r="AK305" s="19">
        <f t="shared" si="159"/>
        <v>0</v>
      </c>
      <c r="AL305" s="19">
        <f t="shared" si="160"/>
        <v>0</v>
      </c>
      <c r="AM305" s="19">
        <f t="shared" si="167"/>
        <v>900</v>
      </c>
      <c r="AN305" s="20">
        <f t="shared" si="161"/>
        <v>0</v>
      </c>
      <c r="AP305" s="12">
        <f t="shared" si="162"/>
        <v>501</v>
      </c>
      <c r="AQ305" s="12">
        <f t="shared" si="145"/>
        <v>25</v>
      </c>
      <c r="AR305" s="12">
        <f t="shared" si="163"/>
        <v>0</v>
      </c>
      <c r="AS305" s="12">
        <f t="shared" si="164"/>
        <v>16700</v>
      </c>
      <c r="AT305" s="12">
        <f>MAX(AS$4:AS305)</f>
        <v>16700</v>
      </c>
      <c r="AU305" s="8">
        <f t="shared" si="165"/>
        <v>0</v>
      </c>
      <c r="AX305" s="24"/>
    </row>
    <row r="306" spans="9:50" x14ac:dyDescent="0.3">
      <c r="T306" s="19">
        <f t="shared" si="121"/>
        <v>0</v>
      </c>
      <c r="U306" s="19">
        <f t="shared" si="122"/>
        <v>0</v>
      </c>
      <c r="W306" s="19">
        <f t="shared" si="123"/>
        <v>0</v>
      </c>
      <c r="X306" s="19">
        <f t="shared" si="124"/>
        <v>0</v>
      </c>
      <c r="AA306" s="7">
        <f t="shared" si="151"/>
        <v>0</v>
      </c>
      <c r="AB306" s="7">
        <f t="shared" si="152"/>
        <v>0</v>
      </c>
      <c r="AC306" s="19">
        <f t="shared" si="153"/>
        <v>0</v>
      </c>
      <c r="AD306" s="7"/>
      <c r="AE306" s="19">
        <f t="shared" si="154"/>
        <v>0</v>
      </c>
      <c r="AF306" s="19">
        <f t="shared" si="155"/>
        <v>0</v>
      </c>
      <c r="AG306" s="19">
        <f t="shared" si="166"/>
        <v>680</v>
      </c>
      <c r="AH306" s="7">
        <f t="shared" si="156"/>
        <v>0</v>
      </c>
      <c r="AI306" s="19">
        <f t="shared" si="157"/>
        <v>0</v>
      </c>
      <c r="AJ306" s="19">
        <f t="shared" si="158"/>
        <v>0</v>
      </c>
      <c r="AK306" s="19">
        <f t="shared" si="159"/>
        <v>0</v>
      </c>
      <c r="AL306" s="19">
        <f t="shared" si="160"/>
        <v>0</v>
      </c>
      <c r="AM306" s="19">
        <f t="shared" si="167"/>
        <v>900</v>
      </c>
      <c r="AN306" s="20">
        <f t="shared" si="161"/>
        <v>0</v>
      </c>
      <c r="AP306" s="12">
        <f t="shared" si="162"/>
        <v>501</v>
      </c>
      <c r="AQ306" s="12">
        <f t="shared" si="145"/>
        <v>25</v>
      </c>
      <c r="AR306" s="12">
        <f t="shared" si="163"/>
        <v>0</v>
      </c>
      <c r="AS306" s="12">
        <f t="shared" si="164"/>
        <v>16700</v>
      </c>
      <c r="AT306" s="12">
        <f>MAX(AS$4:AS306)</f>
        <v>16700</v>
      </c>
      <c r="AU306" s="8">
        <f t="shared" si="165"/>
        <v>0</v>
      </c>
      <c r="AX306" s="24"/>
    </row>
    <row r="307" spans="9:50" x14ac:dyDescent="0.3">
      <c r="T307" s="19">
        <f t="shared" si="121"/>
        <v>0</v>
      </c>
      <c r="U307" s="19">
        <f t="shared" si="122"/>
        <v>0</v>
      </c>
      <c r="W307" s="19">
        <f t="shared" si="123"/>
        <v>0</v>
      </c>
      <c r="X307" s="19">
        <f t="shared" si="124"/>
        <v>0</v>
      </c>
      <c r="AA307" s="7">
        <f t="shared" si="151"/>
        <v>0</v>
      </c>
      <c r="AB307" s="7">
        <f t="shared" si="152"/>
        <v>0</v>
      </c>
      <c r="AC307" s="19">
        <f t="shared" si="153"/>
        <v>0</v>
      </c>
      <c r="AD307" s="7"/>
      <c r="AE307" s="19">
        <f t="shared" si="154"/>
        <v>0</v>
      </c>
      <c r="AF307" s="19">
        <f t="shared" si="155"/>
        <v>0</v>
      </c>
      <c r="AG307" s="19">
        <f t="shared" si="166"/>
        <v>680</v>
      </c>
      <c r="AH307" s="7">
        <f t="shared" si="156"/>
        <v>0</v>
      </c>
      <c r="AI307" s="19">
        <f t="shared" si="157"/>
        <v>0</v>
      </c>
      <c r="AJ307" s="19">
        <f t="shared" si="158"/>
        <v>0</v>
      </c>
      <c r="AK307" s="19">
        <f t="shared" si="159"/>
        <v>0</v>
      </c>
      <c r="AL307" s="19">
        <f t="shared" si="160"/>
        <v>0</v>
      </c>
      <c r="AM307" s="19">
        <f t="shared" si="167"/>
        <v>900</v>
      </c>
      <c r="AN307" s="20">
        <f t="shared" si="161"/>
        <v>0</v>
      </c>
      <c r="AP307" s="12">
        <f t="shared" si="162"/>
        <v>501</v>
      </c>
      <c r="AQ307" s="12">
        <f t="shared" si="145"/>
        <v>25</v>
      </c>
      <c r="AR307" s="12">
        <f t="shared" si="163"/>
        <v>0</v>
      </c>
      <c r="AS307" s="12">
        <f t="shared" si="164"/>
        <v>16700</v>
      </c>
      <c r="AT307" s="12">
        <f>MAX(AS$4:AS307)</f>
        <v>16700</v>
      </c>
      <c r="AU307" s="8">
        <f t="shared" si="165"/>
        <v>0</v>
      </c>
      <c r="AX307" s="24"/>
    </row>
    <row r="308" spans="9:50" x14ac:dyDescent="0.3">
      <c r="T308" s="19">
        <f t="shared" si="121"/>
        <v>0</v>
      </c>
      <c r="U308" s="19">
        <f t="shared" si="122"/>
        <v>0</v>
      </c>
      <c r="W308" s="19">
        <f t="shared" si="123"/>
        <v>0</v>
      </c>
      <c r="X308" s="19">
        <f t="shared" si="124"/>
        <v>0</v>
      </c>
      <c r="AA308" s="7">
        <f t="shared" si="151"/>
        <v>0</v>
      </c>
      <c r="AB308" s="7">
        <f t="shared" si="152"/>
        <v>0</v>
      </c>
      <c r="AC308" s="19">
        <f t="shared" si="153"/>
        <v>0</v>
      </c>
      <c r="AD308" s="7"/>
      <c r="AE308" s="19">
        <f t="shared" si="154"/>
        <v>0</v>
      </c>
      <c r="AF308" s="19">
        <f t="shared" si="155"/>
        <v>0</v>
      </c>
      <c r="AG308" s="19">
        <f t="shared" si="166"/>
        <v>680</v>
      </c>
      <c r="AH308" s="7">
        <f t="shared" si="156"/>
        <v>0</v>
      </c>
      <c r="AI308" s="19">
        <f t="shared" si="157"/>
        <v>0</v>
      </c>
      <c r="AJ308" s="19">
        <f t="shared" si="158"/>
        <v>0</v>
      </c>
      <c r="AK308" s="19">
        <f t="shared" si="159"/>
        <v>0</v>
      </c>
      <c r="AL308" s="19">
        <f t="shared" si="160"/>
        <v>0</v>
      </c>
      <c r="AM308" s="19">
        <f t="shared" si="167"/>
        <v>900</v>
      </c>
      <c r="AN308" s="20">
        <f t="shared" si="161"/>
        <v>0</v>
      </c>
      <c r="AP308" s="12">
        <f t="shared" si="162"/>
        <v>501</v>
      </c>
      <c r="AQ308" s="12">
        <f t="shared" si="145"/>
        <v>25</v>
      </c>
      <c r="AR308" s="12">
        <f t="shared" si="163"/>
        <v>0</v>
      </c>
      <c r="AS308" s="12">
        <f t="shared" si="164"/>
        <v>16700</v>
      </c>
      <c r="AT308" s="12">
        <f>MAX(AS$4:AS308)</f>
        <v>16700</v>
      </c>
      <c r="AU308" s="8">
        <f t="shared" si="165"/>
        <v>0</v>
      </c>
      <c r="AX308" s="24"/>
    </row>
    <row r="310" spans="9:50" x14ac:dyDescent="0.3">
      <c r="I310" s="20">
        <f>SUBTOTAL(9,I5:I309)</f>
        <v>70</v>
      </c>
      <c r="K310" s="20">
        <f>SUBTOTAL(9,K5:K309)</f>
        <v>64</v>
      </c>
      <c r="AA310" s="20">
        <f>SUBTOTAL(9,AA5:AA309)</f>
        <v>258</v>
      </c>
      <c r="AB310" s="20">
        <f>SUBTOTAL(9,AB5:AB309)</f>
        <v>150</v>
      </c>
      <c r="AF310" s="19">
        <f>SUBTOTAL(9,AF5:AF309)</f>
        <v>680</v>
      </c>
      <c r="AH310" s="19">
        <f>SUBTOTAL(9,AH5:AH309)</f>
        <v>144</v>
      </c>
      <c r="AI310" s="19">
        <f>SUBTOTAL(9,AI5:AI309)</f>
        <v>-40</v>
      </c>
      <c r="AJ310" s="19">
        <f>SUBTOTAL(9,AJ5:AJ309)</f>
        <v>-160</v>
      </c>
      <c r="AK310" s="19">
        <f>SUBTOTAL(9,AK5:AK309)</f>
        <v>0</v>
      </c>
      <c r="AL310" s="19">
        <f>SUBTOTAL(9,AL5:AL309)</f>
        <v>900</v>
      </c>
      <c r="AN310" s="20">
        <f>SUBTOTAL(9,AN5:AN309)</f>
        <v>96</v>
      </c>
      <c r="AU310" s="8">
        <f>MIN(AU4:AU309)</f>
        <v>-0.1746987951807229</v>
      </c>
    </row>
    <row r="311" spans="9:50" x14ac:dyDescent="0.3">
      <c r="AF311" s="19">
        <f>AF310/AA310</f>
        <v>2.635658914728682</v>
      </c>
      <c r="AH311" s="8">
        <f>AH310/AA310</f>
        <v>0.55813953488372092</v>
      </c>
      <c r="AL311" s="19">
        <f>AL310/AB310</f>
        <v>6</v>
      </c>
      <c r="AN311" s="8">
        <f>AN310/AB310</f>
        <v>0.64</v>
      </c>
    </row>
    <row r="312" spans="9:50" x14ac:dyDescent="0.3">
      <c r="AF312" s="8">
        <f>AF311/AC3</f>
        <v>0.13178294573643409</v>
      </c>
      <c r="AL312" s="8">
        <f>AL311/AC3</f>
        <v>0.3</v>
      </c>
    </row>
    <row r="316" spans="9:50" x14ac:dyDescent="0.3">
      <c r="AF316" s="7"/>
      <c r="AJ316" s="7"/>
      <c r="AL316" s="7"/>
    </row>
  </sheetData>
  <autoFilter ref="H4:H308"/>
  <sortState ref="A5:AW294">
    <sortCondition ref="B5:B294"/>
    <sortCondition ref="F5:F294"/>
  </sortState>
  <mergeCells count="2">
    <mergeCell ref="W1:X1"/>
    <mergeCell ref="AP1:AU1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Dale levels Big Stop</vt:lpstr>
      <vt:lpstr>Dale Level -12+10</vt:lpstr>
      <vt:lpstr>Dale Level -20+20</vt:lpstr>
      <vt:lpstr>'Dale Level -12+10'!Print_Area</vt:lpstr>
      <vt:lpstr>'Dale Level -20+20'!Print_Area</vt:lpstr>
      <vt:lpstr>'Dale levels Big Stop'!Print_Area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</dc:creator>
  <cp:lastModifiedBy>Vic</cp:lastModifiedBy>
  <cp:lastPrinted>2017-02-22T09:49:03Z</cp:lastPrinted>
  <dcterms:created xsi:type="dcterms:W3CDTF">2017-01-17T09:41:37Z</dcterms:created>
  <dcterms:modified xsi:type="dcterms:W3CDTF">2017-02-23T11:57:40Z</dcterms:modified>
</cp:coreProperties>
</file>