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ic\Documents\"/>
    </mc:Choice>
  </mc:AlternateContent>
  <bookViews>
    <workbookView xWindow="0" yWindow="0" windowWidth="17256" windowHeight="5676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7" i="1" l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K53" i="1" l="1"/>
  <c r="L53" i="1" s="1"/>
  <c r="K52" i="1"/>
  <c r="L52" i="1" s="1"/>
  <c r="Q52" i="1" s="1"/>
  <c r="J42" i="1"/>
  <c r="J6" i="1"/>
  <c r="K47" i="1"/>
  <c r="L47" i="1" s="1"/>
  <c r="J17" i="1"/>
  <c r="J45" i="1"/>
  <c r="J28" i="1"/>
  <c r="J9" i="1"/>
  <c r="J29" i="1"/>
  <c r="J16" i="1"/>
  <c r="J4" i="1"/>
  <c r="I49" i="1"/>
  <c r="H49" i="1"/>
  <c r="I42" i="1"/>
  <c r="H42" i="1"/>
  <c r="I34" i="1"/>
  <c r="J34" i="1" s="1"/>
  <c r="H34" i="1"/>
  <c r="K34" i="1" s="1"/>
  <c r="L34" i="1" s="1"/>
  <c r="I32" i="1"/>
  <c r="J32" i="1" s="1"/>
  <c r="H32" i="1"/>
  <c r="I13" i="1"/>
  <c r="J13" i="1" s="1"/>
  <c r="H13" i="1"/>
  <c r="I8" i="1"/>
  <c r="J8" i="1" s="1"/>
  <c r="H8" i="1"/>
  <c r="I6" i="1"/>
  <c r="H6" i="1"/>
  <c r="K27" i="1"/>
  <c r="L27" i="1" s="1"/>
  <c r="Q27" i="1" s="1"/>
  <c r="K51" i="1"/>
  <c r="L51" i="1" s="1"/>
  <c r="K48" i="1"/>
  <c r="L48" i="1" s="1"/>
  <c r="I44" i="1"/>
  <c r="J44" i="1" s="1"/>
  <c r="H44" i="1"/>
  <c r="I41" i="1"/>
  <c r="J41" i="1" s="1"/>
  <c r="H41" i="1"/>
  <c r="I40" i="1"/>
  <c r="J40" i="1" s="1"/>
  <c r="H40" i="1"/>
  <c r="I39" i="1"/>
  <c r="J39" i="1" s="1"/>
  <c r="H39" i="1"/>
  <c r="I38" i="1"/>
  <c r="J38" i="1" s="1"/>
  <c r="H38" i="1"/>
  <c r="I33" i="1"/>
  <c r="J33" i="1" s="1"/>
  <c r="H33" i="1"/>
  <c r="K31" i="1"/>
  <c r="L31" i="1" s="1"/>
  <c r="K30" i="1"/>
  <c r="L30" i="1" s="1"/>
  <c r="Q30" i="1" s="1"/>
  <c r="K26" i="1"/>
  <c r="L26" i="1" s="1"/>
  <c r="Q26" i="1" s="1"/>
  <c r="I17" i="1"/>
  <c r="H17" i="1"/>
  <c r="I12" i="1"/>
  <c r="J12" i="1" s="1"/>
  <c r="H12" i="1"/>
  <c r="I7" i="1"/>
  <c r="J7" i="1" s="1"/>
  <c r="H7" i="1"/>
  <c r="I54" i="1"/>
  <c r="J54" i="1" s="1"/>
  <c r="H54" i="1"/>
  <c r="I45" i="1"/>
  <c r="H45" i="1"/>
  <c r="I43" i="1"/>
  <c r="J43" i="1" s="1"/>
  <c r="H43" i="1"/>
  <c r="K43" i="1" s="1"/>
  <c r="L43" i="1" s="1"/>
  <c r="I36" i="1"/>
  <c r="J36" i="1" s="1"/>
  <c r="H36" i="1"/>
  <c r="I35" i="1"/>
  <c r="J35" i="1" s="1"/>
  <c r="H35" i="1"/>
  <c r="I28" i="1"/>
  <c r="H28" i="1"/>
  <c r="I18" i="1"/>
  <c r="H18" i="1"/>
  <c r="I14" i="1"/>
  <c r="J14" i="1" s="1"/>
  <c r="H14" i="1"/>
  <c r="I10" i="1"/>
  <c r="J10" i="1" s="1"/>
  <c r="H10" i="1"/>
  <c r="I9" i="1"/>
  <c r="H9" i="1"/>
  <c r="K9" i="1" s="1"/>
  <c r="L9" i="1" s="1"/>
  <c r="K37" i="1"/>
  <c r="L37" i="1" s="1"/>
  <c r="Q37" i="1" s="1"/>
  <c r="K25" i="1"/>
  <c r="L25" i="1" s="1"/>
  <c r="K23" i="1"/>
  <c r="L23" i="1" s="1"/>
  <c r="K21" i="1"/>
  <c r="L21" i="1" s="1"/>
  <c r="Q21" i="1" s="1"/>
  <c r="K20" i="1"/>
  <c r="L20" i="1" s="1"/>
  <c r="Q20" i="1" s="1"/>
  <c r="I55" i="1"/>
  <c r="J55" i="1" s="1"/>
  <c r="I50" i="1"/>
  <c r="J50" i="1" s="1"/>
  <c r="I46" i="1"/>
  <c r="J46" i="1" s="1"/>
  <c r="I29" i="1"/>
  <c r="I24" i="1"/>
  <c r="J24" i="1" s="1"/>
  <c r="I22" i="1"/>
  <c r="J22" i="1" s="1"/>
  <c r="I19" i="1"/>
  <c r="J19" i="1" s="1"/>
  <c r="I16" i="1"/>
  <c r="I15" i="1"/>
  <c r="J15" i="1" s="1"/>
  <c r="I11" i="1"/>
  <c r="J11" i="1" s="1"/>
  <c r="I5" i="1"/>
  <c r="J5" i="1" s="1"/>
  <c r="I4" i="1"/>
  <c r="I3" i="1"/>
  <c r="J3" i="1" s="1"/>
  <c r="H55" i="1"/>
  <c r="H50" i="1"/>
  <c r="H46" i="1"/>
  <c r="H29" i="1"/>
  <c r="H24" i="1"/>
  <c r="H22" i="1"/>
  <c r="H19" i="1"/>
  <c r="H16" i="1"/>
  <c r="H15" i="1"/>
  <c r="H11" i="1"/>
  <c r="H5" i="1"/>
  <c r="H4" i="1"/>
  <c r="K4" i="1" s="1"/>
  <c r="H3" i="1"/>
  <c r="R23" i="1" l="1"/>
  <c r="P23" i="1"/>
  <c r="R48" i="1"/>
  <c r="P48" i="1"/>
  <c r="P47" i="1"/>
  <c r="R47" i="1"/>
  <c r="P53" i="1"/>
  <c r="R53" i="1"/>
  <c r="R25" i="1"/>
  <c r="P25" i="1"/>
  <c r="R43" i="1"/>
  <c r="Q43" i="1"/>
  <c r="P43" i="1"/>
  <c r="R26" i="1"/>
  <c r="P26" i="1"/>
  <c r="R51" i="1"/>
  <c r="P51" i="1"/>
  <c r="R20" i="1"/>
  <c r="P20" i="1"/>
  <c r="P37" i="1"/>
  <c r="R37" i="1"/>
  <c r="R30" i="1"/>
  <c r="P30" i="1"/>
  <c r="P27" i="1"/>
  <c r="R27" i="1"/>
  <c r="Q53" i="1"/>
  <c r="Q23" i="1"/>
  <c r="Q25" i="1"/>
  <c r="P21" i="1"/>
  <c r="R21" i="1"/>
  <c r="Q9" i="1"/>
  <c r="P9" i="1"/>
  <c r="R9" i="1"/>
  <c r="R31" i="1"/>
  <c r="P31" i="1"/>
  <c r="P34" i="1"/>
  <c r="R34" i="1"/>
  <c r="Q34" i="1"/>
  <c r="R52" i="1"/>
  <c r="P52" i="1"/>
  <c r="Q31" i="1"/>
  <c r="Q47" i="1"/>
  <c r="Q48" i="1"/>
  <c r="Q51" i="1"/>
  <c r="K40" i="1"/>
  <c r="L40" i="1" s="1"/>
  <c r="K3" i="1"/>
  <c r="L3" i="1" s="1"/>
  <c r="K24" i="1"/>
  <c r="L24" i="1" s="1"/>
  <c r="L4" i="1"/>
  <c r="J49" i="1"/>
  <c r="K49" i="1" s="1"/>
  <c r="L49" i="1" s="1"/>
  <c r="K55" i="1"/>
  <c r="L55" i="1" s="1"/>
  <c r="K15" i="1"/>
  <c r="L15" i="1" s="1"/>
  <c r="J18" i="1"/>
  <c r="K18" i="1" s="1"/>
  <c r="L18" i="1" s="1"/>
  <c r="K16" i="1"/>
  <c r="L16" i="1" s="1"/>
  <c r="K29" i="1"/>
  <c r="L29" i="1" s="1"/>
  <c r="K10" i="1"/>
  <c r="L10" i="1" s="1"/>
  <c r="K35" i="1"/>
  <c r="L35" i="1" s="1"/>
  <c r="K54" i="1"/>
  <c r="L54" i="1" s="1"/>
  <c r="K14" i="1"/>
  <c r="L14" i="1" s="1"/>
  <c r="K5" i="1"/>
  <c r="L5" i="1" s="1"/>
  <c r="K19" i="1"/>
  <c r="L19" i="1" s="1"/>
  <c r="K46" i="1"/>
  <c r="L46" i="1" s="1"/>
  <c r="K28" i="1"/>
  <c r="L28" i="1" s="1"/>
  <c r="K7" i="1"/>
  <c r="L7" i="1" s="1"/>
  <c r="K11" i="1"/>
  <c r="L11" i="1" s="1"/>
  <c r="K22" i="1"/>
  <c r="L22" i="1" s="1"/>
  <c r="K50" i="1"/>
  <c r="L50" i="1" s="1"/>
  <c r="K33" i="1"/>
  <c r="L33" i="1" s="1"/>
  <c r="K39" i="1"/>
  <c r="L39" i="1" s="1"/>
  <c r="K32" i="1"/>
  <c r="L32" i="1" s="1"/>
  <c r="K13" i="1"/>
  <c r="L13" i="1" s="1"/>
  <c r="K8" i="1"/>
  <c r="L8" i="1" s="1"/>
  <c r="K6" i="1"/>
  <c r="L6" i="1" s="1"/>
  <c r="K42" i="1"/>
  <c r="L42" i="1" s="1"/>
  <c r="K44" i="1"/>
  <c r="L44" i="1" s="1"/>
  <c r="K41" i="1"/>
  <c r="L41" i="1" s="1"/>
  <c r="K17" i="1"/>
  <c r="L17" i="1" s="1"/>
  <c r="K38" i="1"/>
  <c r="L38" i="1" s="1"/>
  <c r="K12" i="1"/>
  <c r="L12" i="1" s="1"/>
  <c r="K36" i="1"/>
  <c r="L36" i="1" s="1"/>
  <c r="K45" i="1"/>
  <c r="L45" i="1" s="1"/>
  <c r="R40" i="1" l="1"/>
  <c r="P40" i="1"/>
  <c r="Q40" i="1"/>
  <c r="P45" i="1"/>
  <c r="R45" i="1"/>
  <c r="Q45" i="1"/>
  <c r="R39" i="1"/>
  <c r="P39" i="1"/>
  <c r="Q39" i="1"/>
  <c r="R11" i="1"/>
  <c r="Q11" i="1"/>
  <c r="P11" i="1"/>
  <c r="P35" i="1"/>
  <c r="R35" i="1"/>
  <c r="Q35" i="1"/>
  <c r="P36" i="1"/>
  <c r="R36" i="1"/>
  <c r="Q36" i="1"/>
  <c r="R41" i="1"/>
  <c r="Q41" i="1"/>
  <c r="P41" i="1"/>
  <c r="R8" i="1"/>
  <c r="Q8" i="1"/>
  <c r="P8" i="1"/>
  <c r="P33" i="1"/>
  <c r="R33" i="1"/>
  <c r="Q33" i="1"/>
  <c r="P7" i="1"/>
  <c r="R7" i="1"/>
  <c r="Q7" i="1"/>
  <c r="R5" i="1"/>
  <c r="Q5" i="1"/>
  <c r="P5" i="1"/>
  <c r="Q10" i="1"/>
  <c r="P10" i="1"/>
  <c r="R10" i="1"/>
  <c r="R4" i="1"/>
  <c r="Q4" i="1"/>
  <c r="P4" i="1"/>
  <c r="P32" i="1"/>
  <c r="R32" i="1"/>
  <c r="Q32" i="1"/>
  <c r="R6" i="1"/>
  <c r="Q6" i="1"/>
  <c r="P6" i="1"/>
  <c r="Q12" i="1"/>
  <c r="P12" i="1"/>
  <c r="R12" i="1"/>
  <c r="R44" i="1"/>
  <c r="P44" i="1"/>
  <c r="Q44" i="1"/>
  <c r="R13" i="1"/>
  <c r="Q13" i="1"/>
  <c r="P13" i="1"/>
  <c r="R50" i="1"/>
  <c r="Q50" i="1"/>
  <c r="P50" i="1"/>
  <c r="Q28" i="1"/>
  <c r="P28" i="1"/>
  <c r="R28" i="1"/>
  <c r="Q14" i="1"/>
  <c r="P14" i="1"/>
  <c r="R14" i="1"/>
  <c r="R29" i="1"/>
  <c r="P29" i="1"/>
  <c r="Q29" i="1"/>
  <c r="R15" i="1"/>
  <c r="Q15" i="1"/>
  <c r="P15" i="1"/>
  <c r="R24" i="1"/>
  <c r="Q24" i="1"/>
  <c r="P24" i="1"/>
  <c r="Q38" i="1"/>
  <c r="P38" i="1"/>
  <c r="R38" i="1"/>
  <c r="Q22" i="1"/>
  <c r="P22" i="1"/>
  <c r="R22" i="1"/>
  <c r="P46" i="1"/>
  <c r="R46" i="1"/>
  <c r="Q46" i="1"/>
  <c r="Q54" i="1"/>
  <c r="P54" i="1"/>
  <c r="R54" i="1"/>
  <c r="R16" i="1"/>
  <c r="Q16" i="1"/>
  <c r="P16" i="1"/>
  <c r="Q55" i="1"/>
  <c r="P55" i="1"/>
  <c r="R55" i="1"/>
  <c r="M3" i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Q3" i="1"/>
  <c r="R3" i="1"/>
  <c r="P3" i="1"/>
  <c r="R42" i="1"/>
  <c r="Q42" i="1"/>
  <c r="P42" i="1"/>
  <c r="R17" i="1"/>
  <c r="Q17" i="1"/>
  <c r="P17" i="1"/>
  <c r="R19" i="1"/>
  <c r="P19" i="1"/>
  <c r="Q19" i="1"/>
  <c r="R18" i="1"/>
  <c r="Q18" i="1"/>
  <c r="P18" i="1"/>
  <c r="R49" i="1"/>
  <c r="Q49" i="1"/>
  <c r="P49" i="1"/>
  <c r="P57" i="1" l="1"/>
  <c r="P58" i="1" s="1"/>
  <c r="R57" i="1"/>
  <c r="R58" i="1" s="1"/>
  <c r="Q57" i="1"/>
  <c r="Q58" i="1" s="1"/>
</calcChain>
</file>

<file path=xl/sharedStrings.xml><?xml version="1.0" encoding="utf-8"?>
<sst xmlns="http://schemas.openxmlformats.org/spreadsheetml/2006/main" count="140" uniqueCount="29">
  <si>
    <t>EU</t>
  </si>
  <si>
    <t>short</t>
  </si>
  <si>
    <t>long</t>
  </si>
  <si>
    <t>Date</t>
  </si>
  <si>
    <t>Pair</t>
  </si>
  <si>
    <t>Direction</t>
  </si>
  <si>
    <t>Level</t>
  </si>
  <si>
    <t>Worst</t>
  </si>
  <si>
    <t>10 BE</t>
  </si>
  <si>
    <t>Best</t>
  </si>
  <si>
    <t>Against</t>
  </si>
  <si>
    <t>Spread</t>
  </si>
  <si>
    <t>BE</t>
  </si>
  <si>
    <t>macro news event</t>
  </si>
  <si>
    <t>turned within 2 pips</t>
  </si>
  <si>
    <t>NFP due</t>
  </si>
  <si>
    <t>Stopped</t>
  </si>
  <si>
    <t>PT</t>
  </si>
  <si>
    <t>Total</t>
  </si>
  <si>
    <t>BRN was a bit of a magnet</t>
  </si>
  <si>
    <t>AU</t>
  </si>
  <si>
    <t>Ucad</t>
  </si>
  <si>
    <t>Comments</t>
  </si>
  <si>
    <t>NFP Day</t>
  </si>
  <si>
    <t>UJ</t>
  </si>
  <si>
    <t>NFP macro news</t>
  </si>
  <si>
    <t>Trades</t>
  </si>
  <si>
    <t>Wins</t>
  </si>
  <si>
    <t>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</si>
</sst>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_ ;[Red]\-0.0\ "/>
    <numFmt numFmtId="165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Sheet1!$M$2:$M$55</c:f>
              <c:numCache>
                <c:formatCode>0.0_ ;[Red]\-0.0\ </c:formatCode>
                <c:ptCount val="54"/>
                <c:pt idx="0">
                  <c:v>0</c:v>
                </c:pt>
                <c:pt idx="1">
                  <c:v>15</c:v>
                </c:pt>
                <c:pt idx="2">
                  <c:v>-5</c:v>
                </c:pt>
                <c:pt idx="3">
                  <c:v>10</c:v>
                </c:pt>
                <c:pt idx="4">
                  <c:v>10</c:v>
                </c:pt>
                <c:pt idx="5">
                  <c:v>25</c:v>
                </c:pt>
                <c:pt idx="6">
                  <c:v>40</c:v>
                </c:pt>
                <c:pt idx="7">
                  <c:v>40</c:v>
                </c:pt>
                <c:pt idx="8">
                  <c:v>55</c:v>
                </c:pt>
                <c:pt idx="9">
                  <c:v>70</c:v>
                </c:pt>
                <c:pt idx="10">
                  <c:v>85</c:v>
                </c:pt>
                <c:pt idx="11">
                  <c:v>100</c:v>
                </c:pt>
                <c:pt idx="12">
                  <c:v>100</c:v>
                </c:pt>
                <c:pt idx="13">
                  <c:v>115</c:v>
                </c:pt>
                <c:pt idx="14">
                  <c:v>115</c:v>
                </c:pt>
                <c:pt idx="15">
                  <c:v>130</c:v>
                </c:pt>
                <c:pt idx="16">
                  <c:v>145</c:v>
                </c:pt>
                <c:pt idx="17">
                  <c:v>145</c:v>
                </c:pt>
                <c:pt idx="18">
                  <c:v>145</c:v>
                </c:pt>
                <c:pt idx="19">
                  <c:v>145</c:v>
                </c:pt>
                <c:pt idx="20">
                  <c:v>160</c:v>
                </c:pt>
                <c:pt idx="21">
                  <c:v>160</c:v>
                </c:pt>
                <c:pt idx="22">
                  <c:v>175</c:v>
                </c:pt>
                <c:pt idx="23">
                  <c:v>175</c:v>
                </c:pt>
                <c:pt idx="24">
                  <c:v>175</c:v>
                </c:pt>
                <c:pt idx="25">
                  <c:v>175</c:v>
                </c:pt>
                <c:pt idx="26">
                  <c:v>190</c:v>
                </c:pt>
                <c:pt idx="27">
                  <c:v>190</c:v>
                </c:pt>
                <c:pt idx="28">
                  <c:v>190</c:v>
                </c:pt>
                <c:pt idx="29">
                  <c:v>190</c:v>
                </c:pt>
                <c:pt idx="30">
                  <c:v>170</c:v>
                </c:pt>
                <c:pt idx="31">
                  <c:v>170</c:v>
                </c:pt>
                <c:pt idx="32">
                  <c:v>150</c:v>
                </c:pt>
                <c:pt idx="33">
                  <c:v>165</c:v>
                </c:pt>
                <c:pt idx="34">
                  <c:v>180</c:v>
                </c:pt>
                <c:pt idx="35">
                  <c:v>180</c:v>
                </c:pt>
                <c:pt idx="36">
                  <c:v>195</c:v>
                </c:pt>
                <c:pt idx="37">
                  <c:v>195</c:v>
                </c:pt>
                <c:pt idx="38">
                  <c:v>195</c:v>
                </c:pt>
                <c:pt idx="39">
                  <c:v>210</c:v>
                </c:pt>
                <c:pt idx="40">
                  <c:v>225</c:v>
                </c:pt>
                <c:pt idx="41">
                  <c:v>205</c:v>
                </c:pt>
                <c:pt idx="42">
                  <c:v>205</c:v>
                </c:pt>
                <c:pt idx="43">
                  <c:v>220</c:v>
                </c:pt>
                <c:pt idx="44">
                  <c:v>235</c:v>
                </c:pt>
                <c:pt idx="45">
                  <c:v>235</c:v>
                </c:pt>
                <c:pt idx="46">
                  <c:v>235</c:v>
                </c:pt>
                <c:pt idx="47">
                  <c:v>250</c:v>
                </c:pt>
                <c:pt idx="48">
                  <c:v>265</c:v>
                </c:pt>
                <c:pt idx="49">
                  <c:v>265</c:v>
                </c:pt>
                <c:pt idx="50">
                  <c:v>265</c:v>
                </c:pt>
                <c:pt idx="51">
                  <c:v>265</c:v>
                </c:pt>
                <c:pt idx="52">
                  <c:v>280</c:v>
                </c:pt>
                <c:pt idx="53">
                  <c:v>295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77-4D9A-8FA8-F156164EE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4878784"/>
        <c:axId val="394874520"/>
      </c:scatterChart>
      <c:valAx>
        <c:axId val="394878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874520"/>
        <c:crosses val="autoZero"/>
        <c:crossBetween val="midCat"/>
      </c:valAx>
      <c:valAx>
        <c:axId val="394874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;[Red]\-0.0\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4878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480060</xdr:colOff>
      <xdr:row>57</xdr:row>
      <xdr:rowOff>137160</xdr:rowOff>
    </xdr:from>
    <xdr:to>
      <xdr:col>11</xdr:col>
      <xdr:colOff>449580</xdr:colOff>
      <xdr:row>72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7788C70-25C1-4192-AA15-D64BEE6FE4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workbookViewId="0">
      <pane xSplit="3" ySplit="2" topLeftCell="D48" activePane="bottomRight" state="frozen"/>
      <selection pane="topRight" activeCell="D1" sqref="D1"/>
      <selection pane="bottomLeft" activeCell="A3" sqref="A3"/>
      <selection pane="bottomRight" activeCell="A56" sqref="A56"/>
    </sheetView>
  </sheetViews>
  <sheetFormatPr defaultRowHeight="14.4" x14ac:dyDescent="0.3"/>
  <cols>
    <col min="1" max="1" width="8.88671875" style="2"/>
    <col min="2" max="2" width="8.88671875" style="3"/>
    <col min="4" max="7" width="8.88671875" style="3"/>
    <col min="8" max="13" width="8.88671875" style="5"/>
    <col min="14" max="14" width="2.21875" customWidth="1"/>
    <col min="15" max="18" width="6.77734375" style="3" customWidth="1"/>
    <col min="19" max="19" width="36.109375" customWidth="1"/>
  </cols>
  <sheetData>
    <row r="1" spans="1:19" x14ac:dyDescent="0.3">
      <c r="A1" s="2" t="s">
        <v>3</v>
      </c>
      <c r="B1" s="3" t="s">
        <v>4</v>
      </c>
      <c r="C1" t="s">
        <v>5</v>
      </c>
      <c r="D1" s="3" t="s">
        <v>6</v>
      </c>
      <c r="E1" s="3" t="s">
        <v>7</v>
      </c>
      <c r="F1" s="3" t="s">
        <v>8</v>
      </c>
      <c r="G1" s="3" t="s">
        <v>11</v>
      </c>
      <c r="H1" s="5" t="s">
        <v>10</v>
      </c>
      <c r="I1" s="5" t="s">
        <v>9</v>
      </c>
      <c r="J1" s="5" t="s">
        <v>12</v>
      </c>
      <c r="K1" s="5" t="s">
        <v>16</v>
      </c>
      <c r="L1" s="5" t="s">
        <v>17</v>
      </c>
      <c r="M1" s="5" t="s">
        <v>18</v>
      </c>
      <c r="O1" s="5" t="s">
        <v>26</v>
      </c>
      <c r="P1" s="5" t="s">
        <v>27</v>
      </c>
      <c r="Q1" s="5" t="s">
        <v>12</v>
      </c>
      <c r="R1" s="5" t="s">
        <v>28</v>
      </c>
      <c r="S1" s="5" t="s">
        <v>22</v>
      </c>
    </row>
    <row r="2" spans="1:19" x14ac:dyDescent="0.3">
      <c r="F2" s="3" t="s">
        <v>9</v>
      </c>
      <c r="J2" s="5">
        <v>10</v>
      </c>
      <c r="K2" s="5">
        <v>20</v>
      </c>
      <c r="L2" s="5">
        <v>15</v>
      </c>
      <c r="M2" s="5">
        <v>0</v>
      </c>
    </row>
    <row r="3" spans="1:19" x14ac:dyDescent="0.3">
      <c r="A3" s="1">
        <v>42640</v>
      </c>
      <c r="B3" s="3" t="s">
        <v>0</v>
      </c>
      <c r="C3" t="s">
        <v>1</v>
      </c>
      <c r="D3" s="3">
        <v>112580</v>
      </c>
      <c r="E3" s="3">
        <v>112583</v>
      </c>
      <c r="F3" s="3">
        <v>111095</v>
      </c>
      <c r="G3" s="3">
        <v>7</v>
      </c>
      <c r="H3" s="5">
        <f t="shared" ref="H3:H19" si="0">IF(E3&gt;D3,(E3-D3+G3)/10,(D3-E3+G3)/10)</f>
        <v>1</v>
      </c>
      <c r="I3" s="5">
        <f t="shared" ref="I3:I19" si="1">IF(F3&gt;D3,(F3-D3-G3)/10,(D3-F3-G3)/10)</f>
        <v>147.80000000000001</v>
      </c>
      <c r="J3" s="5">
        <f t="shared" ref="J3:J19" si="2">IF(I3+(G3/10)&gt;=J$2,0,K$2)</f>
        <v>0</v>
      </c>
      <c r="K3" s="5">
        <f t="shared" ref="K3:K34" si="3">IF(H3&gt;=K$2,-K$2,-J3)</f>
        <v>0</v>
      </c>
      <c r="L3" s="5">
        <f t="shared" ref="L3:L34" si="4">IF(AND(K3=0,I3&gt;L$2),L$2,K3)</f>
        <v>15</v>
      </c>
      <c r="M3" s="5">
        <f t="shared" ref="M3:M34" si="5">M2+L3</f>
        <v>15</v>
      </c>
      <c r="O3" s="3">
        <f>IF(E3&gt;0,1, )</f>
        <v>1</v>
      </c>
      <c r="P3" s="3">
        <f>IF(L3&gt;0,1, )</f>
        <v>1</v>
      </c>
      <c r="Q3" s="3">
        <f>IF(L3=0,O3, )</f>
        <v>0</v>
      </c>
      <c r="R3" s="3">
        <f>IF(L3&lt;0,1, )</f>
        <v>0</v>
      </c>
    </row>
    <row r="4" spans="1:19" x14ac:dyDescent="0.3">
      <c r="A4" s="1">
        <v>42640</v>
      </c>
      <c r="B4" s="3" t="s">
        <v>0</v>
      </c>
      <c r="C4" t="s">
        <v>2</v>
      </c>
      <c r="D4" s="3">
        <v>112160</v>
      </c>
      <c r="E4" s="3">
        <v>111905</v>
      </c>
      <c r="F4" s="3">
        <v>112540</v>
      </c>
      <c r="G4" s="3">
        <v>7</v>
      </c>
      <c r="H4" s="5">
        <f t="shared" si="0"/>
        <v>26.2</v>
      </c>
      <c r="I4" s="5">
        <f t="shared" si="1"/>
        <v>37.299999999999997</v>
      </c>
      <c r="J4" s="5">
        <f t="shared" si="2"/>
        <v>0</v>
      </c>
      <c r="K4" s="5">
        <f t="shared" si="3"/>
        <v>-20</v>
      </c>
      <c r="L4" s="5">
        <f t="shared" si="4"/>
        <v>-20</v>
      </c>
      <c r="M4" s="5">
        <f t="shared" si="5"/>
        <v>-5</v>
      </c>
      <c r="O4" s="3">
        <f t="shared" ref="O4:O55" si="6">IF(E4&gt;0,1, )</f>
        <v>1</v>
      </c>
      <c r="P4" s="3">
        <f t="shared" ref="P4:P55" si="7">IF(L4&gt;0,1, )</f>
        <v>0</v>
      </c>
      <c r="Q4" s="3">
        <f t="shared" ref="Q4:Q55" si="8">IF(L4=0,O4, )</f>
        <v>0</v>
      </c>
      <c r="R4" s="3">
        <f t="shared" ref="R4:R55" si="9">IF(L4&lt;0,1, )</f>
        <v>1</v>
      </c>
    </row>
    <row r="5" spans="1:19" x14ac:dyDescent="0.3">
      <c r="A5" s="1">
        <v>42640</v>
      </c>
      <c r="B5" s="3" t="s">
        <v>0</v>
      </c>
      <c r="C5" t="s">
        <v>1</v>
      </c>
      <c r="D5" s="3">
        <v>112080</v>
      </c>
      <c r="E5" s="3">
        <v>112203</v>
      </c>
      <c r="F5" s="3">
        <v>111905</v>
      </c>
      <c r="G5" s="3">
        <v>7</v>
      </c>
      <c r="H5" s="5">
        <f t="shared" si="0"/>
        <v>13</v>
      </c>
      <c r="I5" s="5">
        <f t="shared" si="1"/>
        <v>16.8</v>
      </c>
      <c r="J5" s="5">
        <f t="shared" si="2"/>
        <v>0</v>
      </c>
      <c r="K5" s="5">
        <f t="shared" si="3"/>
        <v>0</v>
      </c>
      <c r="L5" s="5">
        <f t="shared" si="4"/>
        <v>15</v>
      </c>
      <c r="M5" s="5">
        <f t="shared" si="5"/>
        <v>10</v>
      </c>
      <c r="O5" s="3">
        <f t="shared" si="6"/>
        <v>1</v>
      </c>
      <c r="P5" s="3">
        <f t="shared" si="7"/>
        <v>1</v>
      </c>
      <c r="Q5" s="3">
        <f t="shared" si="8"/>
        <v>0</v>
      </c>
      <c r="R5" s="3">
        <f t="shared" si="9"/>
        <v>0</v>
      </c>
    </row>
    <row r="6" spans="1:19" x14ac:dyDescent="0.3">
      <c r="A6" s="1">
        <v>42640</v>
      </c>
      <c r="B6" s="3" t="s">
        <v>24</v>
      </c>
      <c r="C6" t="s">
        <v>2</v>
      </c>
      <c r="D6" s="3">
        <v>100370</v>
      </c>
      <c r="E6" s="3">
        <v>100186</v>
      </c>
      <c r="F6" s="3">
        <v>100502</v>
      </c>
      <c r="G6" s="3">
        <v>7</v>
      </c>
      <c r="H6" s="5">
        <f t="shared" si="0"/>
        <v>19.100000000000001</v>
      </c>
      <c r="I6" s="5">
        <f t="shared" si="1"/>
        <v>12.5</v>
      </c>
      <c r="J6" s="5">
        <f t="shared" si="2"/>
        <v>0</v>
      </c>
      <c r="K6" s="5">
        <f t="shared" si="3"/>
        <v>0</v>
      </c>
      <c r="L6" s="5">
        <f t="shared" si="4"/>
        <v>0</v>
      </c>
      <c r="M6" s="5">
        <f t="shared" si="5"/>
        <v>10</v>
      </c>
      <c r="O6" s="3">
        <f t="shared" si="6"/>
        <v>1</v>
      </c>
      <c r="P6" s="3">
        <f t="shared" si="7"/>
        <v>0</v>
      </c>
      <c r="Q6" s="3">
        <f t="shared" si="8"/>
        <v>1</v>
      </c>
      <c r="R6" s="3">
        <f t="shared" si="9"/>
        <v>0</v>
      </c>
    </row>
    <row r="7" spans="1:19" x14ac:dyDescent="0.3">
      <c r="A7" s="1">
        <v>42641</v>
      </c>
      <c r="B7" s="3" t="s">
        <v>21</v>
      </c>
      <c r="C7" t="s">
        <v>1</v>
      </c>
      <c r="D7" s="3">
        <v>132580</v>
      </c>
      <c r="E7" s="3">
        <v>132689</v>
      </c>
      <c r="F7" s="3">
        <v>130473</v>
      </c>
      <c r="G7" s="3">
        <v>20</v>
      </c>
      <c r="H7" s="5">
        <f t="shared" si="0"/>
        <v>12.9</v>
      </c>
      <c r="I7" s="5">
        <f t="shared" si="1"/>
        <v>208.7</v>
      </c>
      <c r="J7" s="5">
        <f t="shared" si="2"/>
        <v>0</v>
      </c>
      <c r="K7" s="5">
        <f t="shared" si="3"/>
        <v>0</v>
      </c>
      <c r="L7" s="5">
        <f t="shared" si="4"/>
        <v>15</v>
      </c>
      <c r="M7" s="5">
        <f t="shared" si="5"/>
        <v>25</v>
      </c>
      <c r="O7" s="3">
        <f t="shared" si="6"/>
        <v>1</v>
      </c>
      <c r="P7" s="3">
        <f t="shared" si="7"/>
        <v>1</v>
      </c>
      <c r="Q7" s="3">
        <f t="shared" si="8"/>
        <v>0</v>
      </c>
      <c r="R7" s="3">
        <f t="shared" si="9"/>
        <v>0</v>
      </c>
    </row>
    <row r="8" spans="1:19" x14ac:dyDescent="0.3">
      <c r="A8" s="1">
        <v>42641</v>
      </c>
      <c r="B8" s="3" t="s">
        <v>24</v>
      </c>
      <c r="C8" t="s">
        <v>1</v>
      </c>
      <c r="D8" s="3">
        <v>100770</v>
      </c>
      <c r="E8" s="3">
        <v>100812</v>
      </c>
      <c r="F8" s="3">
        <v>100445</v>
      </c>
      <c r="G8" s="3">
        <v>7</v>
      </c>
      <c r="H8" s="5">
        <f t="shared" si="0"/>
        <v>4.9000000000000004</v>
      </c>
      <c r="I8" s="5">
        <f t="shared" si="1"/>
        <v>31.8</v>
      </c>
      <c r="J8" s="5">
        <f t="shared" si="2"/>
        <v>0</v>
      </c>
      <c r="K8" s="5">
        <f t="shared" si="3"/>
        <v>0</v>
      </c>
      <c r="L8" s="5">
        <f t="shared" si="4"/>
        <v>15</v>
      </c>
      <c r="M8" s="5">
        <f t="shared" si="5"/>
        <v>40</v>
      </c>
      <c r="O8" s="3">
        <f t="shared" si="6"/>
        <v>1</v>
      </c>
      <c r="P8" s="3">
        <f t="shared" si="7"/>
        <v>1</v>
      </c>
      <c r="Q8" s="3">
        <f t="shared" si="8"/>
        <v>0</v>
      </c>
      <c r="R8" s="3">
        <f t="shared" si="9"/>
        <v>0</v>
      </c>
    </row>
    <row r="9" spans="1:19" x14ac:dyDescent="0.3">
      <c r="A9" s="1">
        <v>42642</v>
      </c>
      <c r="B9" s="3" t="s">
        <v>20</v>
      </c>
      <c r="C9" t="s">
        <v>2</v>
      </c>
      <c r="D9" s="3">
        <v>76560</v>
      </c>
      <c r="E9" s="3">
        <v>76525</v>
      </c>
      <c r="F9" s="3">
        <v>76691</v>
      </c>
      <c r="G9" s="3">
        <v>8</v>
      </c>
      <c r="H9" s="5">
        <f t="shared" si="0"/>
        <v>4.3</v>
      </c>
      <c r="I9" s="5">
        <f t="shared" si="1"/>
        <v>12.3</v>
      </c>
      <c r="J9" s="5">
        <f t="shared" si="2"/>
        <v>0</v>
      </c>
      <c r="K9" s="5">
        <f t="shared" si="3"/>
        <v>0</v>
      </c>
      <c r="L9" s="5">
        <f t="shared" si="4"/>
        <v>0</v>
      </c>
      <c r="M9" s="5">
        <f t="shared" si="5"/>
        <v>40</v>
      </c>
      <c r="O9" s="3">
        <f t="shared" si="6"/>
        <v>1</v>
      </c>
      <c r="P9" s="3">
        <f t="shared" si="7"/>
        <v>0</v>
      </c>
      <c r="Q9" s="3">
        <f t="shared" si="8"/>
        <v>1</v>
      </c>
      <c r="R9" s="3">
        <f t="shared" si="9"/>
        <v>0</v>
      </c>
    </row>
    <row r="10" spans="1:19" x14ac:dyDescent="0.3">
      <c r="A10" s="1">
        <v>42642</v>
      </c>
      <c r="B10" s="3" t="s">
        <v>20</v>
      </c>
      <c r="C10" t="s">
        <v>1</v>
      </c>
      <c r="D10" s="3">
        <v>76860</v>
      </c>
      <c r="E10" s="3">
        <v>76883</v>
      </c>
      <c r="F10" s="3">
        <v>75890</v>
      </c>
      <c r="G10" s="3">
        <v>8</v>
      </c>
      <c r="H10" s="5">
        <f t="shared" si="0"/>
        <v>3.1</v>
      </c>
      <c r="I10" s="5">
        <f t="shared" si="1"/>
        <v>96.2</v>
      </c>
      <c r="J10" s="5">
        <f t="shared" si="2"/>
        <v>0</v>
      </c>
      <c r="K10" s="5">
        <f t="shared" si="3"/>
        <v>0</v>
      </c>
      <c r="L10" s="5">
        <f t="shared" si="4"/>
        <v>15</v>
      </c>
      <c r="M10" s="5">
        <f t="shared" si="5"/>
        <v>55</v>
      </c>
      <c r="O10" s="3">
        <f t="shared" si="6"/>
        <v>1</v>
      </c>
      <c r="P10" s="3">
        <f t="shared" si="7"/>
        <v>1</v>
      </c>
      <c r="Q10" s="3">
        <f t="shared" si="8"/>
        <v>0</v>
      </c>
      <c r="R10" s="3">
        <f t="shared" si="9"/>
        <v>0</v>
      </c>
    </row>
    <row r="11" spans="1:19" x14ac:dyDescent="0.3">
      <c r="A11" s="1">
        <v>42642</v>
      </c>
      <c r="B11" s="3" t="s">
        <v>0</v>
      </c>
      <c r="C11" t="s">
        <v>1</v>
      </c>
      <c r="D11" s="3">
        <v>112460</v>
      </c>
      <c r="E11" s="3">
        <v>112491</v>
      </c>
      <c r="F11" s="3">
        <v>111676</v>
      </c>
      <c r="G11" s="3">
        <v>7</v>
      </c>
      <c r="H11" s="5">
        <f t="shared" si="0"/>
        <v>3.8</v>
      </c>
      <c r="I11" s="5">
        <f t="shared" si="1"/>
        <v>77.7</v>
      </c>
      <c r="J11" s="5">
        <f t="shared" si="2"/>
        <v>0</v>
      </c>
      <c r="K11" s="5">
        <f t="shared" si="3"/>
        <v>0</v>
      </c>
      <c r="L11" s="5">
        <f t="shared" si="4"/>
        <v>15</v>
      </c>
      <c r="M11" s="5">
        <f t="shared" si="5"/>
        <v>70</v>
      </c>
      <c r="O11" s="3">
        <f t="shared" si="6"/>
        <v>1</v>
      </c>
      <c r="P11" s="3">
        <f t="shared" si="7"/>
        <v>1</v>
      </c>
      <c r="Q11" s="3">
        <f t="shared" si="8"/>
        <v>0</v>
      </c>
      <c r="R11" s="3">
        <f t="shared" si="9"/>
        <v>0</v>
      </c>
    </row>
    <row r="12" spans="1:19" x14ac:dyDescent="0.3">
      <c r="A12" s="1">
        <v>42642</v>
      </c>
      <c r="B12" s="3" t="s">
        <v>21</v>
      </c>
      <c r="C12" t="s">
        <v>1</v>
      </c>
      <c r="D12" s="3">
        <v>131130</v>
      </c>
      <c r="E12" s="3">
        <v>131150</v>
      </c>
      <c r="F12" s="3">
        <v>130573</v>
      </c>
      <c r="G12" s="3">
        <v>20</v>
      </c>
      <c r="H12" s="5">
        <f t="shared" si="0"/>
        <v>4</v>
      </c>
      <c r="I12" s="5">
        <f t="shared" si="1"/>
        <v>53.7</v>
      </c>
      <c r="J12" s="5">
        <f t="shared" si="2"/>
        <v>0</v>
      </c>
      <c r="K12" s="5">
        <f t="shared" si="3"/>
        <v>0</v>
      </c>
      <c r="L12" s="5">
        <f t="shared" si="4"/>
        <v>15</v>
      </c>
      <c r="M12" s="5">
        <f t="shared" si="5"/>
        <v>85</v>
      </c>
      <c r="O12" s="3">
        <f t="shared" si="6"/>
        <v>1</v>
      </c>
      <c r="P12" s="3">
        <f t="shared" si="7"/>
        <v>1</v>
      </c>
      <c r="Q12" s="3">
        <f t="shared" si="8"/>
        <v>0</v>
      </c>
      <c r="R12" s="3">
        <f t="shared" si="9"/>
        <v>0</v>
      </c>
    </row>
    <row r="13" spans="1:19" x14ac:dyDescent="0.3">
      <c r="A13" s="1">
        <v>42642</v>
      </c>
      <c r="B13" s="3" t="s">
        <v>24</v>
      </c>
      <c r="C13" t="s">
        <v>2</v>
      </c>
      <c r="D13" s="3">
        <v>101350</v>
      </c>
      <c r="E13" s="3">
        <v>101346</v>
      </c>
      <c r="F13" s="3">
        <v>101837</v>
      </c>
      <c r="G13" s="3">
        <v>7</v>
      </c>
      <c r="H13" s="5">
        <f t="shared" si="0"/>
        <v>1.1000000000000001</v>
      </c>
      <c r="I13" s="5">
        <f t="shared" si="1"/>
        <v>48</v>
      </c>
      <c r="J13" s="5">
        <f t="shared" si="2"/>
        <v>0</v>
      </c>
      <c r="K13" s="5">
        <f t="shared" si="3"/>
        <v>0</v>
      </c>
      <c r="L13" s="5">
        <f t="shared" si="4"/>
        <v>15</v>
      </c>
      <c r="M13" s="5">
        <f t="shared" si="5"/>
        <v>100</v>
      </c>
      <c r="O13" s="3">
        <f t="shared" si="6"/>
        <v>1</v>
      </c>
      <c r="P13" s="3">
        <f t="shared" si="7"/>
        <v>1</v>
      </c>
      <c r="Q13" s="3">
        <f t="shared" si="8"/>
        <v>0</v>
      </c>
      <c r="R13" s="3">
        <f t="shared" si="9"/>
        <v>0</v>
      </c>
    </row>
    <row r="14" spans="1:19" x14ac:dyDescent="0.3">
      <c r="A14" s="1">
        <v>42643</v>
      </c>
      <c r="B14" s="3" t="s">
        <v>20</v>
      </c>
      <c r="C14" t="s">
        <v>1</v>
      </c>
      <c r="D14" s="3">
        <v>76530</v>
      </c>
      <c r="E14" s="3">
        <v>76706</v>
      </c>
      <c r="F14" s="3">
        <v>76396</v>
      </c>
      <c r="G14" s="3">
        <v>8</v>
      </c>
      <c r="H14" s="5">
        <f t="shared" si="0"/>
        <v>18.399999999999999</v>
      </c>
      <c r="I14" s="5">
        <f t="shared" si="1"/>
        <v>12.6</v>
      </c>
      <c r="J14" s="5">
        <f t="shared" si="2"/>
        <v>0</v>
      </c>
      <c r="K14" s="5">
        <f t="shared" si="3"/>
        <v>0</v>
      </c>
      <c r="L14" s="5">
        <f t="shared" si="4"/>
        <v>0</v>
      </c>
      <c r="M14" s="5">
        <f t="shared" si="5"/>
        <v>100</v>
      </c>
      <c r="O14" s="3">
        <f t="shared" si="6"/>
        <v>1</v>
      </c>
      <c r="P14" s="3">
        <f t="shared" si="7"/>
        <v>0</v>
      </c>
      <c r="Q14" s="3">
        <f t="shared" si="8"/>
        <v>1</v>
      </c>
      <c r="R14" s="3">
        <f t="shared" si="9"/>
        <v>0</v>
      </c>
    </row>
    <row r="15" spans="1:19" x14ac:dyDescent="0.3">
      <c r="A15" s="1">
        <v>42643</v>
      </c>
      <c r="B15" s="3" t="s">
        <v>0</v>
      </c>
      <c r="C15" t="s">
        <v>2</v>
      </c>
      <c r="D15" s="3">
        <v>111610</v>
      </c>
      <c r="E15" s="3">
        <v>111528</v>
      </c>
      <c r="F15" s="3">
        <v>112502</v>
      </c>
      <c r="G15" s="3">
        <v>7</v>
      </c>
      <c r="H15" s="5">
        <f t="shared" si="0"/>
        <v>8.9</v>
      </c>
      <c r="I15" s="5">
        <f t="shared" si="1"/>
        <v>88.5</v>
      </c>
      <c r="J15" s="5">
        <f t="shared" si="2"/>
        <v>0</v>
      </c>
      <c r="K15" s="5">
        <f t="shared" si="3"/>
        <v>0</v>
      </c>
      <c r="L15" s="5">
        <f t="shared" si="4"/>
        <v>15</v>
      </c>
      <c r="M15" s="5">
        <f t="shared" si="5"/>
        <v>115</v>
      </c>
      <c r="O15" s="3">
        <f t="shared" si="6"/>
        <v>1</v>
      </c>
      <c r="P15" s="3">
        <f t="shared" si="7"/>
        <v>1</v>
      </c>
      <c r="Q15" s="3">
        <f t="shared" si="8"/>
        <v>0</v>
      </c>
      <c r="R15" s="3">
        <f t="shared" si="9"/>
        <v>0</v>
      </c>
    </row>
    <row r="16" spans="1:19" x14ac:dyDescent="0.3">
      <c r="A16" s="1">
        <v>42643</v>
      </c>
      <c r="B16" s="3" t="s">
        <v>0</v>
      </c>
      <c r="C16" t="s">
        <v>1</v>
      </c>
      <c r="D16" s="3">
        <v>112440</v>
      </c>
      <c r="E16" s="3">
        <v>112502</v>
      </c>
      <c r="F16" s="3">
        <v>112312</v>
      </c>
      <c r="G16" s="3">
        <v>7</v>
      </c>
      <c r="H16" s="5">
        <f t="shared" si="0"/>
        <v>6.9</v>
      </c>
      <c r="I16" s="5">
        <f t="shared" si="1"/>
        <v>12.1</v>
      </c>
      <c r="J16" s="5">
        <f t="shared" si="2"/>
        <v>0</v>
      </c>
      <c r="K16" s="5">
        <f t="shared" si="3"/>
        <v>0</v>
      </c>
      <c r="L16" s="5">
        <f t="shared" si="4"/>
        <v>0</v>
      </c>
      <c r="M16" s="5">
        <f t="shared" si="5"/>
        <v>115</v>
      </c>
      <c r="O16" s="3">
        <f t="shared" si="6"/>
        <v>1</v>
      </c>
      <c r="P16" s="3">
        <f t="shared" si="7"/>
        <v>0</v>
      </c>
      <c r="Q16" s="3">
        <f t="shared" si="8"/>
        <v>1</v>
      </c>
      <c r="R16" s="3">
        <f t="shared" si="9"/>
        <v>0</v>
      </c>
    </row>
    <row r="17" spans="1:19" x14ac:dyDescent="0.3">
      <c r="A17" s="1">
        <v>42643</v>
      </c>
      <c r="B17" s="3" t="s">
        <v>21</v>
      </c>
      <c r="C17" t="s">
        <v>1</v>
      </c>
      <c r="D17" s="3">
        <v>132130</v>
      </c>
      <c r="E17" s="3">
        <v>132196</v>
      </c>
      <c r="F17" s="3">
        <v>131950</v>
      </c>
      <c r="G17" s="3">
        <v>20</v>
      </c>
      <c r="H17" s="5">
        <f t="shared" si="0"/>
        <v>8.6</v>
      </c>
      <c r="I17" s="5">
        <f t="shared" si="1"/>
        <v>16</v>
      </c>
      <c r="J17" s="5">
        <f t="shared" si="2"/>
        <v>0</v>
      </c>
      <c r="K17" s="5">
        <f t="shared" si="3"/>
        <v>0</v>
      </c>
      <c r="L17" s="5">
        <f t="shared" si="4"/>
        <v>15</v>
      </c>
      <c r="M17" s="5">
        <f t="shared" si="5"/>
        <v>130</v>
      </c>
      <c r="O17" s="3">
        <f t="shared" si="6"/>
        <v>1</v>
      </c>
      <c r="P17" s="3">
        <f t="shared" si="7"/>
        <v>1</v>
      </c>
      <c r="Q17" s="3">
        <f t="shared" si="8"/>
        <v>0</v>
      </c>
      <c r="R17" s="3">
        <f t="shared" si="9"/>
        <v>0</v>
      </c>
    </row>
    <row r="18" spans="1:19" x14ac:dyDescent="0.3">
      <c r="A18" s="1">
        <v>42647</v>
      </c>
      <c r="B18" s="3" t="s">
        <v>20</v>
      </c>
      <c r="C18" t="s">
        <v>2</v>
      </c>
      <c r="D18" s="3">
        <v>76240</v>
      </c>
      <c r="E18" s="3">
        <v>76055</v>
      </c>
      <c r="F18" s="3">
        <v>76440</v>
      </c>
      <c r="G18" s="3">
        <v>8</v>
      </c>
      <c r="H18" s="5">
        <f t="shared" si="0"/>
        <v>19.3</v>
      </c>
      <c r="I18" s="5">
        <f t="shared" si="1"/>
        <v>19.2</v>
      </c>
      <c r="J18" s="5">
        <f t="shared" si="2"/>
        <v>0</v>
      </c>
      <c r="K18" s="5">
        <f t="shared" si="3"/>
        <v>0</v>
      </c>
      <c r="L18" s="5">
        <f t="shared" si="4"/>
        <v>15</v>
      </c>
      <c r="M18" s="5">
        <f t="shared" si="5"/>
        <v>145</v>
      </c>
      <c r="O18" s="3">
        <f t="shared" si="6"/>
        <v>1</v>
      </c>
      <c r="P18" s="3">
        <f t="shared" si="7"/>
        <v>1</v>
      </c>
      <c r="Q18" s="3">
        <f t="shared" si="8"/>
        <v>0</v>
      </c>
      <c r="R18" s="3">
        <f t="shared" si="9"/>
        <v>0</v>
      </c>
    </row>
    <row r="19" spans="1:19" x14ac:dyDescent="0.3">
      <c r="A19" s="1">
        <v>42647</v>
      </c>
      <c r="B19" s="3" t="s">
        <v>0</v>
      </c>
      <c r="C19" t="s">
        <v>2</v>
      </c>
      <c r="D19" s="3">
        <v>111690</v>
      </c>
      <c r="E19" s="3">
        <v>111645</v>
      </c>
      <c r="F19" s="3">
        <v>111802</v>
      </c>
      <c r="G19" s="3">
        <v>7</v>
      </c>
      <c r="H19" s="5">
        <f t="shared" si="0"/>
        <v>5.2</v>
      </c>
      <c r="I19" s="5">
        <f t="shared" si="1"/>
        <v>10.5</v>
      </c>
      <c r="J19" s="5">
        <f t="shared" si="2"/>
        <v>0</v>
      </c>
      <c r="K19" s="5">
        <f t="shared" si="3"/>
        <v>0</v>
      </c>
      <c r="L19" s="5">
        <f t="shared" si="4"/>
        <v>0</v>
      </c>
      <c r="M19" s="5">
        <f t="shared" si="5"/>
        <v>145</v>
      </c>
      <c r="O19" s="3">
        <f t="shared" si="6"/>
        <v>1</v>
      </c>
      <c r="P19" s="3">
        <f t="shared" si="7"/>
        <v>0</v>
      </c>
      <c r="Q19" s="3">
        <f t="shared" si="8"/>
        <v>1</v>
      </c>
      <c r="R19" s="3">
        <f t="shared" si="9"/>
        <v>0</v>
      </c>
    </row>
    <row r="20" spans="1:19" x14ac:dyDescent="0.3">
      <c r="A20" s="1">
        <v>42647</v>
      </c>
      <c r="B20" s="3" t="s">
        <v>0</v>
      </c>
      <c r="C20" t="s">
        <v>1</v>
      </c>
      <c r="D20" s="3">
        <v>112150</v>
      </c>
      <c r="K20" s="5">
        <f t="shared" si="3"/>
        <v>0</v>
      </c>
      <c r="L20" s="5">
        <f t="shared" si="4"/>
        <v>0</v>
      </c>
      <c r="M20" s="5">
        <f t="shared" si="5"/>
        <v>145</v>
      </c>
      <c r="O20" s="3">
        <f t="shared" si="6"/>
        <v>0</v>
      </c>
      <c r="P20" s="3">
        <f t="shared" si="7"/>
        <v>0</v>
      </c>
      <c r="Q20" s="3">
        <f t="shared" si="8"/>
        <v>0</v>
      </c>
      <c r="R20" s="3">
        <f t="shared" si="9"/>
        <v>0</v>
      </c>
      <c r="S20" s="4" t="s">
        <v>13</v>
      </c>
    </row>
    <row r="21" spans="1:19" x14ac:dyDescent="0.3">
      <c r="A21" s="1">
        <v>42647</v>
      </c>
      <c r="B21" s="3" t="s">
        <v>0</v>
      </c>
      <c r="C21" t="s">
        <v>1</v>
      </c>
      <c r="D21" s="3">
        <v>112350</v>
      </c>
      <c r="K21" s="5">
        <f t="shared" si="3"/>
        <v>0</v>
      </c>
      <c r="L21" s="5">
        <f t="shared" si="4"/>
        <v>0</v>
      </c>
      <c r="M21" s="5">
        <f t="shared" si="5"/>
        <v>145</v>
      </c>
      <c r="O21" s="3">
        <f t="shared" si="6"/>
        <v>0</v>
      </c>
      <c r="P21" s="3">
        <f t="shared" si="7"/>
        <v>0</v>
      </c>
      <c r="Q21" s="3">
        <f t="shared" si="8"/>
        <v>0</v>
      </c>
      <c r="R21" s="3">
        <f t="shared" si="9"/>
        <v>0</v>
      </c>
      <c r="S21" s="4" t="s">
        <v>13</v>
      </c>
    </row>
    <row r="22" spans="1:19" x14ac:dyDescent="0.3">
      <c r="A22" s="1">
        <v>42648</v>
      </c>
      <c r="B22" s="3" t="s">
        <v>0</v>
      </c>
      <c r="C22" t="s">
        <v>2</v>
      </c>
      <c r="D22" s="3">
        <v>111940</v>
      </c>
      <c r="E22" s="3">
        <v>111892</v>
      </c>
      <c r="F22" s="3">
        <v>112111</v>
      </c>
      <c r="G22" s="3">
        <v>7</v>
      </c>
      <c r="H22" s="5">
        <f>IF(E22&gt;D22,(E22-D22+G22)/10,(D22-E22+G22)/10)</f>
        <v>5.5</v>
      </c>
      <c r="I22" s="5">
        <f>IF(F22&gt;D22,(F22-D22-G22)/10,(D22-F22-G22)/10)</f>
        <v>16.399999999999999</v>
      </c>
      <c r="J22" s="5">
        <f>IF(I22+(G22/10)&gt;=J$2,0,K$2)</f>
        <v>0</v>
      </c>
      <c r="K22" s="5">
        <f t="shared" si="3"/>
        <v>0</v>
      </c>
      <c r="L22" s="5">
        <f t="shared" si="4"/>
        <v>15</v>
      </c>
      <c r="M22" s="5">
        <f t="shared" si="5"/>
        <v>160</v>
      </c>
      <c r="O22" s="3">
        <f t="shared" si="6"/>
        <v>1</v>
      </c>
      <c r="P22" s="3">
        <f t="shared" si="7"/>
        <v>1</v>
      </c>
      <c r="Q22" s="3">
        <f t="shared" si="8"/>
        <v>0</v>
      </c>
      <c r="R22" s="3">
        <f t="shared" si="9"/>
        <v>0</v>
      </c>
    </row>
    <row r="23" spans="1:19" x14ac:dyDescent="0.3">
      <c r="A23" s="1">
        <v>42649</v>
      </c>
      <c r="B23" s="3" t="s">
        <v>0</v>
      </c>
      <c r="C23" t="s">
        <v>2</v>
      </c>
      <c r="D23" s="3">
        <v>111590</v>
      </c>
      <c r="K23" s="5">
        <f t="shared" si="3"/>
        <v>0</v>
      </c>
      <c r="L23" s="5">
        <f t="shared" si="4"/>
        <v>0</v>
      </c>
      <c r="M23" s="5">
        <f t="shared" si="5"/>
        <v>160</v>
      </c>
      <c r="O23" s="3">
        <f t="shared" si="6"/>
        <v>0</v>
      </c>
      <c r="P23" s="3">
        <f t="shared" si="7"/>
        <v>0</v>
      </c>
      <c r="Q23" s="3">
        <f t="shared" si="8"/>
        <v>0</v>
      </c>
      <c r="R23" s="3">
        <f t="shared" si="9"/>
        <v>0</v>
      </c>
      <c r="S23" s="4" t="s">
        <v>14</v>
      </c>
    </row>
    <row r="24" spans="1:19" x14ac:dyDescent="0.3">
      <c r="A24" s="1">
        <v>42649</v>
      </c>
      <c r="B24" s="3" t="s">
        <v>0</v>
      </c>
      <c r="C24" t="s">
        <v>2</v>
      </c>
      <c r="D24" s="3">
        <v>111470</v>
      </c>
      <c r="E24" s="3">
        <v>111462</v>
      </c>
      <c r="F24" s="3">
        <v>111648</v>
      </c>
      <c r="G24" s="3">
        <v>7</v>
      </c>
      <c r="H24" s="5">
        <f>IF(E24&gt;D24,(E24-D24+G24)/10,(D24-E24+G24)/10)</f>
        <v>1.5</v>
      </c>
      <c r="I24" s="5">
        <f>IF(F24&gt;D24,(F24-D24-G24)/10,(D24-F24-G24)/10)</f>
        <v>17.100000000000001</v>
      </c>
      <c r="J24" s="5">
        <f>IF(I24+(G24/10)&gt;=J$2,0,K$2)</f>
        <v>0</v>
      </c>
      <c r="K24" s="5">
        <f t="shared" si="3"/>
        <v>0</v>
      </c>
      <c r="L24" s="5">
        <f t="shared" si="4"/>
        <v>15</v>
      </c>
      <c r="M24" s="5">
        <f t="shared" si="5"/>
        <v>175</v>
      </c>
      <c r="O24" s="3">
        <f t="shared" si="6"/>
        <v>1</v>
      </c>
      <c r="P24" s="3">
        <f t="shared" si="7"/>
        <v>1</v>
      </c>
      <c r="Q24" s="3">
        <f t="shared" si="8"/>
        <v>0</v>
      </c>
      <c r="R24" s="3">
        <f t="shared" si="9"/>
        <v>0</v>
      </c>
    </row>
    <row r="25" spans="1:19" x14ac:dyDescent="0.3">
      <c r="A25" s="1">
        <v>42650</v>
      </c>
      <c r="B25" s="3" t="s">
        <v>0</v>
      </c>
      <c r="C25" t="s">
        <v>1</v>
      </c>
      <c r="D25" s="3">
        <v>111430</v>
      </c>
      <c r="K25" s="5">
        <f t="shared" si="3"/>
        <v>0</v>
      </c>
      <c r="L25" s="5">
        <f t="shared" si="4"/>
        <v>0</v>
      </c>
      <c r="M25" s="5">
        <f t="shared" si="5"/>
        <v>175</v>
      </c>
      <c r="O25" s="3">
        <f t="shared" si="6"/>
        <v>0</v>
      </c>
      <c r="P25" s="3">
        <f t="shared" si="7"/>
        <v>0</v>
      </c>
      <c r="Q25" s="3">
        <f t="shared" si="8"/>
        <v>0</v>
      </c>
      <c r="R25" s="3">
        <f t="shared" si="9"/>
        <v>0</v>
      </c>
      <c r="S25" s="4" t="s">
        <v>15</v>
      </c>
    </row>
    <row r="26" spans="1:19" x14ac:dyDescent="0.3">
      <c r="A26" s="1">
        <v>42650</v>
      </c>
      <c r="B26" s="3" t="s">
        <v>21</v>
      </c>
      <c r="C26" t="s">
        <v>1</v>
      </c>
      <c r="D26" s="3">
        <v>132550</v>
      </c>
      <c r="E26" s="3">
        <v>132960</v>
      </c>
      <c r="F26" s="3">
        <v>132085</v>
      </c>
      <c r="K26" s="5">
        <f t="shared" si="3"/>
        <v>0</v>
      </c>
      <c r="L26" s="5">
        <f t="shared" si="4"/>
        <v>0</v>
      </c>
      <c r="M26" s="5">
        <f t="shared" si="5"/>
        <v>175</v>
      </c>
      <c r="O26" s="3">
        <f t="shared" si="6"/>
        <v>1</v>
      </c>
      <c r="P26" s="3">
        <f t="shared" si="7"/>
        <v>0</v>
      </c>
      <c r="Q26" s="3">
        <f t="shared" si="8"/>
        <v>1</v>
      </c>
      <c r="R26" s="3">
        <f t="shared" si="9"/>
        <v>0</v>
      </c>
      <c r="S26" t="s">
        <v>23</v>
      </c>
    </row>
    <row r="27" spans="1:19" x14ac:dyDescent="0.3">
      <c r="A27" s="1">
        <v>42650</v>
      </c>
      <c r="B27" s="3" t="s">
        <v>24</v>
      </c>
      <c r="C27" t="s">
        <v>2</v>
      </c>
      <c r="D27" s="3">
        <v>103070</v>
      </c>
      <c r="K27" s="5">
        <f t="shared" si="3"/>
        <v>0</v>
      </c>
      <c r="L27" s="5">
        <f t="shared" si="4"/>
        <v>0</v>
      </c>
      <c r="M27" s="5">
        <f t="shared" si="5"/>
        <v>175</v>
      </c>
      <c r="O27" s="3">
        <f t="shared" si="6"/>
        <v>0</v>
      </c>
      <c r="P27" s="3">
        <f t="shared" si="7"/>
        <v>0</v>
      </c>
      <c r="Q27" s="3">
        <f t="shared" si="8"/>
        <v>0</v>
      </c>
      <c r="R27" s="3">
        <f t="shared" si="9"/>
        <v>0</v>
      </c>
      <c r="S27" t="s">
        <v>25</v>
      </c>
    </row>
    <row r="28" spans="1:19" x14ac:dyDescent="0.3">
      <c r="A28" s="1">
        <v>42653</v>
      </c>
      <c r="B28" s="3" t="s">
        <v>20</v>
      </c>
      <c r="C28" t="s">
        <v>1</v>
      </c>
      <c r="D28" s="3">
        <v>76140</v>
      </c>
      <c r="E28" s="3">
        <v>76278</v>
      </c>
      <c r="F28" s="3">
        <v>75326</v>
      </c>
      <c r="G28" s="3">
        <v>8</v>
      </c>
      <c r="H28" s="5">
        <f>IF(E28&gt;D28,(E28-D28+G28)/10,(D28-E28+G28)/10)</f>
        <v>14.6</v>
      </c>
      <c r="I28" s="5">
        <f>IF(F28&gt;D28,(F28-D28-G28)/10,(D28-F28-G28)/10)</f>
        <v>80.599999999999994</v>
      </c>
      <c r="J28" s="5">
        <f>IF(I28+(G28/10)&gt;=J$2,0,K$2)</f>
        <v>0</v>
      </c>
      <c r="K28" s="5">
        <f t="shared" si="3"/>
        <v>0</v>
      </c>
      <c r="L28" s="5">
        <f t="shared" si="4"/>
        <v>15</v>
      </c>
      <c r="M28" s="5">
        <f t="shared" si="5"/>
        <v>190</v>
      </c>
      <c r="O28" s="3">
        <f t="shared" si="6"/>
        <v>1</v>
      </c>
      <c r="P28" s="3">
        <f t="shared" si="7"/>
        <v>1</v>
      </c>
      <c r="Q28" s="3">
        <f t="shared" si="8"/>
        <v>0</v>
      </c>
      <c r="R28" s="3">
        <f t="shared" si="9"/>
        <v>0</v>
      </c>
    </row>
    <row r="29" spans="1:19" x14ac:dyDescent="0.3">
      <c r="A29" s="1">
        <v>42653</v>
      </c>
      <c r="B29" s="3" t="s">
        <v>0</v>
      </c>
      <c r="C29" t="s">
        <v>2</v>
      </c>
      <c r="D29" s="3">
        <v>111540</v>
      </c>
      <c r="E29" s="3">
        <v>111476</v>
      </c>
      <c r="F29" s="3">
        <v>111640</v>
      </c>
      <c r="G29" s="3">
        <v>7</v>
      </c>
      <c r="H29" s="5">
        <f>IF(E29&gt;D29,(E29-D29+G29)/10,(D29-E29+G29)/10)</f>
        <v>7.1</v>
      </c>
      <c r="I29" s="5">
        <f>IF(F29&gt;D29,(F29-D29-G29)/10,(D29-F29-G29)/10)</f>
        <v>9.3000000000000007</v>
      </c>
      <c r="J29" s="5">
        <f>IF(I29+(G29/10)&gt;=J$2,0,K$2)</f>
        <v>0</v>
      </c>
      <c r="K29" s="5">
        <f t="shared" si="3"/>
        <v>0</v>
      </c>
      <c r="L29" s="5">
        <f t="shared" si="4"/>
        <v>0</v>
      </c>
      <c r="M29" s="5">
        <f t="shared" si="5"/>
        <v>190</v>
      </c>
      <c r="O29" s="3">
        <f t="shared" si="6"/>
        <v>1</v>
      </c>
      <c r="P29" s="3">
        <f t="shared" si="7"/>
        <v>0</v>
      </c>
      <c r="Q29" s="3">
        <f t="shared" si="8"/>
        <v>1</v>
      </c>
      <c r="R29" s="3">
        <f t="shared" si="9"/>
        <v>0</v>
      </c>
    </row>
    <row r="30" spans="1:19" x14ac:dyDescent="0.3">
      <c r="A30" s="1">
        <v>42653</v>
      </c>
      <c r="B30" s="3" t="s">
        <v>21</v>
      </c>
      <c r="C30" t="s">
        <v>2</v>
      </c>
      <c r="D30" s="3">
        <v>132110</v>
      </c>
      <c r="K30" s="5">
        <f t="shared" si="3"/>
        <v>0</v>
      </c>
      <c r="L30" s="5">
        <f t="shared" si="4"/>
        <v>0</v>
      </c>
      <c r="M30" s="5">
        <f t="shared" si="5"/>
        <v>190</v>
      </c>
      <c r="O30" s="3">
        <f t="shared" si="6"/>
        <v>0</v>
      </c>
      <c r="P30" s="3">
        <f t="shared" si="7"/>
        <v>0</v>
      </c>
      <c r="Q30" s="3">
        <f t="shared" si="8"/>
        <v>0</v>
      </c>
      <c r="R30" s="3">
        <f t="shared" si="9"/>
        <v>0</v>
      </c>
      <c r="S30" t="s">
        <v>13</v>
      </c>
    </row>
    <row r="31" spans="1:19" x14ac:dyDescent="0.3">
      <c r="A31" s="1">
        <v>42653</v>
      </c>
      <c r="B31" s="3" t="s">
        <v>21</v>
      </c>
      <c r="C31" t="s">
        <v>2</v>
      </c>
      <c r="D31" s="3">
        <v>131640</v>
      </c>
      <c r="K31" s="5">
        <f t="shared" si="3"/>
        <v>0</v>
      </c>
      <c r="L31" s="5">
        <f t="shared" si="4"/>
        <v>0</v>
      </c>
      <c r="M31" s="5">
        <f t="shared" si="5"/>
        <v>190</v>
      </c>
      <c r="O31" s="3">
        <f t="shared" si="6"/>
        <v>0</v>
      </c>
      <c r="P31" s="3">
        <f t="shared" si="7"/>
        <v>0</v>
      </c>
      <c r="Q31" s="3">
        <f t="shared" si="8"/>
        <v>0</v>
      </c>
      <c r="R31" s="3">
        <f t="shared" si="9"/>
        <v>0</v>
      </c>
      <c r="S31" t="s">
        <v>13</v>
      </c>
    </row>
    <row r="32" spans="1:19" x14ac:dyDescent="0.3">
      <c r="A32" s="1">
        <v>42653</v>
      </c>
      <c r="B32" s="3" t="s">
        <v>24</v>
      </c>
      <c r="C32" t="s">
        <v>1</v>
      </c>
      <c r="D32" s="3">
        <v>103660</v>
      </c>
      <c r="E32" s="3">
        <v>103781</v>
      </c>
      <c r="F32" s="3">
        <v>103564</v>
      </c>
      <c r="G32" s="3">
        <v>7</v>
      </c>
      <c r="H32" s="5">
        <f>IF(E32&gt;D32,(E32-D32+G32)/10,(D32-E32+G32)/10)</f>
        <v>12.8</v>
      </c>
      <c r="I32" s="5">
        <f>IF(F32&gt;D32,(F32-D32-G32)/10,(D32-F32-G32)/10)</f>
        <v>8.9</v>
      </c>
      <c r="J32" s="5">
        <f>IF(I32+(G32/10)&gt;=J$2,0,K$2)</f>
        <v>20</v>
      </c>
      <c r="K32" s="5">
        <f t="shared" si="3"/>
        <v>-20</v>
      </c>
      <c r="L32" s="5">
        <f t="shared" si="4"/>
        <v>-20</v>
      </c>
      <c r="M32" s="5">
        <f t="shared" si="5"/>
        <v>170</v>
      </c>
      <c r="O32" s="3">
        <f t="shared" si="6"/>
        <v>1</v>
      </c>
      <c r="P32" s="3">
        <f t="shared" si="7"/>
        <v>0</v>
      </c>
      <c r="Q32" s="3">
        <f t="shared" si="8"/>
        <v>0</v>
      </c>
      <c r="R32" s="3">
        <f t="shared" si="9"/>
        <v>1</v>
      </c>
    </row>
    <row r="33" spans="1:19" x14ac:dyDescent="0.3">
      <c r="A33" s="1">
        <v>42654</v>
      </c>
      <c r="B33" s="3" t="s">
        <v>21</v>
      </c>
      <c r="C33" t="s">
        <v>1</v>
      </c>
      <c r="D33" s="3">
        <v>132540</v>
      </c>
      <c r="E33" s="3">
        <v>132719</v>
      </c>
      <c r="F33" s="3">
        <v>132385</v>
      </c>
      <c r="G33" s="3">
        <v>20</v>
      </c>
      <c r="H33" s="5">
        <f>IF(E33&gt;D33,(E33-D33+G33)/10,(D33-E33+G33)/10)</f>
        <v>19.899999999999999</v>
      </c>
      <c r="I33" s="5">
        <f>IF(F33&gt;D33,(F33-D33-G33)/10,(D33-F33-G33)/10)</f>
        <v>13.5</v>
      </c>
      <c r="J33" s="5">
        <f>IF(I33+(G33/10)&gt;=J$2,0,K$2)</f>
        <v>0</v>
      </c>
      <c r="K33" s="5">
        <f t="shared" si="3"/>
        <v>0</v>
      </c>
      <c r="L33" s="5">
        <f t="shared" si="4"/>
        <v>0</v>
      </c>
      <c r="M33" s="5">
        <f t="shared" si="5"/>
        <v>170</v>
      </c>
      <c r="O33" s="3">
        <f t="shared" si="6"/>
        <v>1</v>
      </c>
      <c r="P33" s="3">
        <f t="shared" si="7"/>
        <v>0</v>
      </c>
      <c r="Q33" s="3">
        <f t="shared" si="8"/>
        <v>1</v>
      </c>
      <c r="R33" s="3">
        <f t="shared" si="9"/>
        <v>0</v>
      </c>
    </row>
    <row r="34" spans="1:19" x14ac:dyDescent="0.3">
      <c r="A34" s="1">
        <v>42654</v>
      </c>
      <c r="B34" s="3" t="s">
        <v>24</v>
      </c>
      <c r="C34" t="s">
        <v>2</v>
      </c>
      <c r="D34" s="3">
        <v>103400</v>
      </c>
      <c r="E34" s="3">
        <v>103169</v>
      </c>
      <c r="F34" s="3">
        <v>103584</v>
      </c>
      <c r="G34" s="3">
        <v>7</v>
      </c>
      <c r="H34" s="5">
        <f>IF(E34&gt;D34,(E34-D34+G34)/10,(D34-E34+G34)/10)</f>
        <v>23.8</v>
      </c>
      <c r="I34" s="5">
        <f>IF(F34&gt;D34,(F34-D34-G34)/10,(D34-F34-G34)/10)</f>
        <v>17.7</v>
      </c>
      <c r="J34" s="5">
        <f>IF(I34+(G34/10)&gt;=J$2,0,K$2)</f>
        <v>0</v>
      </c>
      <c r="K34" s="5">
        <f t="shared" si="3"/>
        <v>-20</v>
      </c>
      <c r="L34" s="5">
        <f t="shared" si="4"/>
        <v>-20</v>
      </c>
      <c r="M34" s="5">
        <f t="shared" si="5"/>
        <v>150</v>
      </c>
      <c r="O34" s="3">
        <f t="shared" si="6"/>
        <v>1</v>
      </c>
      <c r="P34" s="3">
        <f t="shared" si="7"/>
        <v>0</v>
      </c>
      <c r="Q34" s="3">
        <f t="shared" si="8"/>
        <v>0</v>
      </c>
      <c r="R34" s="3">
        <f t="shared" si="9"/>
        <v>1</v>
      </c>
    </row>
    <row r="35" spans="1:19" x14ac:dyDescent="0.3">
      <c r="A35" s="1">
        <v>42655</v>
      </c>
      <c r="B35" s="3" t="s">
        <v>20</v>
      </c>
      <c r="C35" t="s">
        <v>2</v>
      </c>
      <c r="D35" s="3">
        <v>75590</v>
      </c>
      <c r="E35" s="3">
        <v>75553</v>
      </c>
      <c r="F35" s="3">
        <v>75773</v>
      </c>
      <c r="G35" s="3">
        <v>8</v>
      </c>
      <c r="H35" s="5">
        <f>IF(E35&gt;D35,(E35-D35+G35)/10,(D35-E35+G35)/10)</f>
        <v>4.5</v>
      </c>
      <c r="I35" s="5">
        <f>IF(F35&gt;D35,(F35-D35-G35)/10,(D35-F35-G35)/10)</f>
        <v>17.5</v>
      </c>
      <c r="J35" s="5">
        <f>IF(I35+(G35/10)&gt;=J$2,0,K$2)</f>
        <v>0</v>
      </c>
      <c r="K35" s="5">
        <f t="shared" ref="K35:K66" si="10">IF(H35&gt;=K$2,-K$2,-J35)</f>
        <v>0</v>
      </c>
      <c r="L35" s="5">
        <f t="shared" ref="L35:L66" si="11">IF(AND(K35=0,I35&gt;L$2),L$2,K35)</f>
        <v>15</v>
      </c>
      <c r="M35" s="5">
        <f t="shared" ref="M35:M66" si="12">M34+L35</f>
        <v>165</v>
      </c>
      <c r="O35" s="3">
        <f t="shared" si="6"/>
        <v>1</v>
      </c>
      <c r="P35" s="3">
        <f t="shared" si="7"/>
        <v>1</v>
      </c>
      <c r="Q35" s="3">
        <f t="shared" si="8"/>
        <v>0</v>
      </c>
      <c r="R35" s="3">
        <f t="shared" si="9"/>
        <v>0</v>
      </c>
    </row>
    <row r="36" spans="1:19" x14ac:dyDescent="0.3">
      <c r="A36" s="1">
        <v>42656</v>
      </c>
      <c r="B36" s="3" t="s">
        <v>20</v>
      </c>
      <c r="C36" t="s">
        <v>1</v>
      </c>
      <c r="D36" s="3">
        <v>75670</v>
      </c>
      <c r="E36" s="3">
        <v>75677</v>
      </c>
      <c r="F36" s="3">
        <v>75365</v>
      </c>
      <c r="G36" s="3">
        <v>8</v>
      </c>
      <c r="H36" s="5">
        <f>IF(E36&gt;D36,(E36-D36+G36)/10,(D36-E36+G36)/10)</f>
        <v>1.5</v>
      </c>
      <c r="I36" s="5">
        <f>IF(F36&gt;D36,(F36-D36-G36)/10,(D36-F36-G36)/10)</f>
        <v>29.7</v>
      </c>
      <c r="J36" s="5">
        <f>IF(I36+(G36/10)&gt;=J$2,0,K$2)</f>
        <v>0</v>
      </c>
      <c r="K36" s="5">
        <f t="shared" si="10"/>
        <v>0</v>
      </c>
      <c r="L36" s="5">
        <f t="shared" si="11"/>
        <v>15</v>
      </c>
      <c r="M36" s="5">
        <f t="shared" si="12"/>
        <v>180</v>
      </c>
      <c r="O36" s="3">
        <f t="shared" si="6"/>
        <v>1</v>
      </c>
      <c r="P36" s="3">
        <f t="shared" si="7"/>
        <v>1</v>
      </c>
      <c r="Q36" s="3">
        <f t="shared" si="8"/>
        <v>0</v>
      </c>
      <c r="R36" s="3">
        <f t="shared" si="9"/>
        <v>0</v>
      </c>
    </row>
    <row r="37" spans="1:19" x14ac:dyDescent="0.3">
      <c r="A37" s="1">
        <v>42656</v>
      </c>
      <c r="B37" s="3" t="s">
        <v>0</v>
      </c>
      <c r="C37" t="s">
        <v>1</v>
      </c>
      <c r="D37" s="3">
        <v>110420</v>
      </c>
      <c r="K37" s="5">
        <f t="shared" si="10"/>
        <v>0</v>
      </c>
      <c r="L37" s="5">
        <f t="shared" si="11"/>
        <v>0</v>
      </c>
      <c r="M37" s="5">
        <f t="shared" si="12"/>
        <v>180</v>
      </c>
      <c r="O37" s="3">
        <f t="shared" si="6"/>
        <v>0</v>
      </c>
      <c r="P37" s="3">
        <f t="shared" si="7"/>
        <v>0</v>
      </c>
      <c r="Q37" s="3">
        <f t="shared" si="8"/>
        <v>0</v>
      </c>
      <c r="R37" s="3">
        <f t="shared" si="9"/>
        <v>0</v>
      </c>
      <c r="S37" s="4" t="s">
        <v>14</v>
      </c>
    </row>
    <row r="38" spans="1:19" x14ac:dyDescent="0.3">
      <c r="A38" s="1">
        <v>42656</v>
      </c>
      <c r="B38" s="3" t="s">
        <v>21</v>
      </c>
      <c r="C38" t="s">
        <v>1</v>
      </c>
      <c r="D38" s="3">
        <v>133060</v>
      </c>
      <c r="E38" s="3">
        <v>133062</v>
      </c>
      <c r="F38" s="3">
        <v>131839</v>
      </c>
      <c r="G38" s="3">
        <v>20</v>
      </c>
      <c r="H38" s="5">
        <f t="shared" ref="H38:H46" si="13">IF(E38&gt;D38,(E38-D38+G38)/10,(D38-E38+G38)/10)</f>
        <v>2.2000000000000002</v>
      </c>
      <c r="I38" s="5">
        <f t="shared" ref="I38:I46" si="14">IF(F38&gt;D38,(F38-D38-G38)/10,(D38-F38-G38)/10)</f>
        <v>120.1</v>
      </c>
      <c r="J38" s="5">
        <f t="shared" ref="J38:J46" si="15">IF(I38+(G38/10)&gt;=J$2,0,K$2)</f>
        <v>0</v>
      </c>
      <c r="K38" s="5">
        <f t="shared" si="10"/>
        <v>0</v>
      </c>
      <c r="L38" s="5">
        <f t="shared" si="11"/>
        <v>15</v>
      </c>
      <c r="M38" s="5">
        <f t="shared" si="12"/>
        <v>195</v>
      </c>
      <c r="O38" s="3">
        <f t="shared" si="6"/>
        <v>1</v>
      </c>
      <c r="P38" s="3">
        <f t="shared" si="7"/>
        <v>1</v>
      </c>
      <c r="Q38" s="3">
        <f t="shared" si="8"/>
        <v>0</v>
      </c>
      <c r="R38" s="3">
        <f t="shared" si="9"/>
        <v>0</v>
      </c>
    </row>
    <row r="39" spans="1:19" x14ac:dyDescent="0.3">
      <c r="A39" s="1">
        <v>42656</v>
      </c>
      <c r="B39" s="3" t="s">
        <v>21</v>
      </c>
      <c r="C39" t="s">
        <v>2</v>
      </c>
      <c r="D39" s="3">
        <v>132500</v>
      </c>
      <c r="E39" s="3">
        <v>132398</v>
      </c>
      <c r="F39" s="3">
        <v>132615</v>
      </c>
      <c r="G39" s="3">
        <v>20</v>
      </c>
      <c r="H39" s="5">
        <f t="shared" si="13"/>
        <v>12.2</v>
      </c>
      <c r="I39" s="5">
        <f t="shared" si="14"/>
        <v>9.5</v>
      </c>
      <c r="J39" s="5">
        <f t="shared" si="15"/>
        <v>0</v>
      </c>
      <c r="K39" s="5">
        <f t="shared" si="10"/>
        <v>0</v>
      </c>
      <c r="L39" s="5">
        <f t="shared" si="11"/>
        <v>0</v>
      </c>
      <c r="M39" s="5">
        <f t="shared" si="12"/>
        <v>195</v>
      </c>
      <c r="O39" s="3">
        <f t="shared" si="6"/>
        <v>1</v>
      </c>
      <c r="P39" s="3">
        <f t="shared" si="7"/>
        <v>0</v>
      </c>
      <c r="Q39" s="3">
        <f t="shared" si="8"/>
        <v>1</v>
      </c>
      <c r="R39" s="3">
        <f t="shared" si="9"/>
        <v>0</v>
      </c>
    </row>
    <row r="40" spans="1:19" x14ac:dyDescent="0.3">
      <c r="A40" s="1">
        <v>42656</v>
      </c>
      <c r="B40" s="3" t="s">
        <v>21</v>
      </c>
      <c r="C40" t="s">
        <v>2</v>
      </c>
      <c r="D40" s="3">
        <v>131980</v>
      </c>
      <c r="E40" s="3">
        <v>131850</v>
      </c>
      <c r="F40" s="3">
        <v>132111</v>
      </c>
      <c r="G40" s="3">
        <v>20</v>
      </c>
      <c r="H40" s="5">
        <f t="shared" si="13"/>
        <v>15</v>
      </c>
      <c r="I40" s="5">
        <f t="shared" si="14"/>
        <v>11.1</v>
      </c>
      <c r="J40" s="5">
        <f t="shared" si="15"/>
        <v>0</v>
      </c>
      <c r="K40" s="5">
        <f t="shared" si="10"/>
        <v>0</v>
      </c>
      <c r="L40" s="5">
        <f t="shared" si="11"/>
        <v>0</v>
      </c>
      <c r="M40" s="5">
        <f t="shared" si="12"/>
        <v>195</v>
      </c>
      <c r="O40" s="3">
        <f t="shared" si="6"/>
        <v>1</v>
      </c>
      <c r="P40" s="3">
        <f t="shared" si="7"/>
        <v>0</v>
      </c>
      <c r="Q40" s="3">
        <f t="shared" si="8"/>
        <v>1</v>
      </c>
      <c r="R40" s="3">
        <f t="shared" si="9"/>
        <v>0</v>
      </c>
    </row>
    <row r="41" spans="1:19" x14ac:dyDescent="0.3">
      <c r="A41" s="1">
        <v>42657</v>
      </c>
      <c r="B41" s="3" t="s">
        <v>21</v>
      </c>
      <c r="C41" t="s">
        <v>2</v>
      </c>
      <c r="D41" s="3">
        <v>131540</v>
      </c>
      <c r="E41" s="3">
        <v>131528</v>
      </c>
      <c r="F41" s="3">
        <v>131773</v>
      </c>
      <c r="G41" s="3">
        <v>20</v>
      </c>
      <c r="H41" s="5">
        <f t="shared" si="13"/>
        <v>3.2</v>
      </c>
      <c r="I41" s="5">
        <f t="shared" si="14"/>
        <v>21.3</v>
      </c>
      <c r="J41" s="5">
        <f t="shared" si="15"/>
        <v>0</v>
      </c>
      <c r="K41" s="5">
        <f t="shared" si="10"/>
        <v>0</v>
      </c>
      <c r="L41" s="5">
        <f t="shared" si="11"/>
        <v>15</v>
      </c>
      <c r="M41" s="5">
        <f t="shared" si="12"/>
        <v>210</v>
      </c>
      <c r="O41" s="3">
        <f t="shared" si="6"/>
        <v>1</v>
      </c>
      <c r="P41" s="3">
        <f t="shared" si="7"/>
        <v>1</v>
      </c>
      <c r="Q41" s="3">
        <f t="shared" si="8"/>
        <v>0</v>
      </c>
      <c r="R41" s="3">
        <f t="shared" si="9"/>
        <v>0</v>
      </c>
    </row>
    <row r="42" spans="1:19" x14ac:dyDescent="0.3">
      <c r="A42" s="1">
        <v>42657</v>
      </c>
      <c r="B42" s="3" t="s">
        <v>24</v>
      </c>
      <c r="C42" t="s">
        <v>2</v>
      </c>
      <c r="D42" s="3">
        <v>103820</v>
      </c>
      <c r="E42" s="3">
        <v>103789</v>
      </c>
      <c r="F42" s="3">
        <v>104362</v>
      </c>
      <c r="G42" s="3">
        <v>7</v>
      </c>
      <c r="H42" s="5">
        <f t="shared" si="13"/>
        <v>3.8</v>
      </c>
      <c r="I42" s="5">
        <f t="shared" si="14"/>
        <v>53.5</v>
      </c>
      <c r="J42" s="5">
        <f t="shared" si="15"/>
        <v>0</v>
      </c>
      <c r="K42" s="5">
        <f t="shared" si="10"/>
        <v>0</v>
      </c>
      <c r="L42" s="5">
        <f t="shared" si="11"/>
        <v>15</v>
      </c>
      <c r="M42" s="5">
        <f t="shared" si="12"/>
        <v>225</v>
      </c>
      <c r="O42" s="3">
        <f t="shared" si="6"/>
        <v>1</v>
      </c>
      <c r="P42" s="3">
        <f t="shared" si="7"/>
        <v>1</v>
      </c>
      <c r="Q42" s="3">
        <f t="shared" si="8"/>
        <v>0</v>
      </c>
      <c r="R42" s="3">
        <f t="shared" si="9"/>
        <v>0</v>
      </c>
    </row>
    <row r="43" spans="1:19" x14ac:dyDescent="0.3">
      <c r="A43" s="1">
        <v>42660</v>
      </c>
      <c r="B43" s="3" t="s">
        <v>20</v>
      </c>
      <c r="C43" t="s">
        <v>1</v>
      </c>
      <c r="D43" s="3">
        <v>76220</v>
      </c>
      <c r="E43" s="3">
        <v>76470</v>
      </c>
      <c r="F43" s="3">
        <v>75806</v>
      </c>
      <c r="G43" s="3">
        <v>8</v>
      </c>
      <c r="H43" s="5">
        <f t="shared" si="13"/>
        <v>25.8</v>
      </c>
      <c r="I43" s="5">
        <f t="shared" si="14"/>
        <v>40.6</v>
      </c>
      <c r="J43" s="5">
        <f t="shared" si="15"/>
        <v>0</v>
      </c>
      <c r="K43" s="5">
        <f t="shared" si="10"/>
        <v>-20</v>
      </c>
      <c r="L43" s="5">
        <f t="shared" si="11"/>
        <v>-20</v>
      </c>
      <c r="M43" s="5">
        <f t="shared" si="12"/>
        <v>205</v>
      </c>
      <c r="O43" s="3">
        <f t="shared" si="6"/>
        <v>1</v>
      </c>
      <c r="P43" s="3">
        <f t="shared" si="7"/>
        <v>0</v>
      </c>
      <c r="Q43" s="3">
        <f t="shared" si="8"/>
        <v>0</v>
      </c>
      <c r="R43" s="3">
        <f t="shared" si="9"/>
        <v>1</v>
      </c>
    </row>
    <row r="44" spans="1:19" x14ac:dyDescent="0.3">
      <c r="A44" s="1">
        <v>42661</v>
      </c>
      <c r="B44" s="3" t="s">
        <v>21</v>
      </c>
      <c r="C44" t="s">
        <v>1</v>
      </c>
      <c r="D44" s="3">
        <v>131270</v>
      </c>
      <c r="E44" s="3">
        <v>131295</v>
      </c>
      <c r="F44" s="3">
        <v>131163</v>
      </c>
      <c r="G44" s="3">
        <v>20</v>
      </c>
      <c r="H44" s="5">
        <f t="shared" si="13"/>
        <v>4.5</v>
      </c>
      <c r="I44" s="5">
        <f t="shared" si="14"/>
        <v>8.6999999999999993</v>
      </c>
      <c r="J44" s="5">
        <f t="shared" si="15"/>
        <v>0</v>
      </c>
      <c r="K44" s="5">
        <f t="shared" si="10"/>
        <v>0</v>
      </c>
      <c r="L44" s="5">
        <f t="shared" si="11"/>
        <v>0</v>
      </c>
      <c r="M44" s="5">
        <f t="shared" si="12"/>
        <v>205</v>
      </c>
      <c r="O44" s="3">
        <f t="shared" si="6"/>
        <v>1</v>
      </c>
      <c r="P44" s="3">
        <f t="shared" si="7"/>
        <v>0</v>
      </c>
      <c r="Q44" s="3">
        <f t="shared" si="8"/>
        <v>1</v>
      </c>
      <c r="R44" s="3">
        <f t="shared" si="9"/>
        <v>0</v>
      </c>
    </row>
    <row r="45" spans="1:19" x14ac:dyDescent="0.3">
      <c r="A45" s="1">
        <v>42662</v>
      </c>
      <c r="B45" s="3" t="s">
        <v>20</v>
      </c>
      <c r="C45" t="s">
        <v>1</v>
      </c>
      <c r="D45" s="3">
        <v>76840</v>
      </c>
      <c r="E45" s="3">
        <v>76873</v>
      </c>
      <c r="F45" s="3">
        <v>76679</v>
      </c>
      <c r="G45" s="3">
        <v>8</v>
      </c>
      <c r="H45" s="5">
        <f t="shared" si="13"/>
        <v>4.0999999999999996</v>
      </c>
      <c r="I45" s="5">
        <f t="shared" si="14"/>
        <v>15.3</v>
      </c>
      <c r="J45" s="5">
        <f t="shared" si="15"/>
        <v>0</v>
      </c>
      <c r="K45" s="5">
        <f t="shared" si="10"/>
        <v>0</v>
      </c>
      <c r="L45" s="5">
        <f t="shared" si="11"/>
        <v>15</v>
      </c>
      <c r="M45" s="5">
        <f t="shared" si="12"/>
        <v>220</v>
      </c>
      <c r="O45" s="3">
        <f t="shared" si="6"/>
        <v>1</v>
      </c>
      <c r="P45" s="3">
        <f t="shared" si="7"/>
        <v>1</v>
      </c>
      <c r="Q45" s="3">
        <f t="shared" si="8"/>
        <v>0</v>
      </c>
      <c r="R45" s="3">
        <f t="shared" si="9"/>
        <v>0</v>
      </c>
    </row>
    <row r="46" spans="1:19" x14ac:dyDescent="0.3">
      <c r="A46" s="1">
        <v>42662</v>
      </c>
      <c r="B46" s="3" t="s">
        <v>0</v>
      </c>
      <c r="C46" t="s">
        <v>1</v>
      </c>
      <c r="D46" s="3">
        <v>109900</v>
      </c>
      <c r="E46" s="3">
        <v>110043</v>
      </c>
      <c r="F46" s="3">
        <v>109545</v>
      </c>
      <c r="G46" s="3">
        <v>7</v>
      </c>
      <c r="H46" s="5">
        <f t="shared" si="13"/>
        <v>15</v>
      </c>
      <c r="I46" s="5">
        <f t="shared" si="14"/>
        <v>34.799999999999997</v>
      </c>
      <c r="J46" s="5">
        <f t="shared" si="15"/>
        <v>0</v>
      </c>
      <c r="K46" s="5">
        <f t="shared" si="10"/>
        <v>0</v>
      </c>
      <c r="L46" s="5">
        <f t="shared" si="11"/>
        <v>15</v>
      </c>
      <c r="M46" s="5">
        <f t="shared" si="12"/>
        <v>235</v>
      </c>
      <c r="O46" s="3">
        <f t="shared" si="6"/>
        <v>1</v>
      </c>
      <c r="P46" s="3">
        <f t="shared" si="7"/>
        <v>1</v>
      </c>
      <c r="Q46" s="3">
        <f t="shared" si="8"/>
        <v>0</v>
      </c>
      <c r="R46" s="3">
        <f t="shared" si="9"/>
        <v>0</v>
      </c>
      <c r="S46" t="s">
        <v>19</v>
      </c>
    </row>
    <row r="47" spans="1:19" x14ac:dyDescent="0.3">
      <c r="A47" s="1">
        <v>42662</v>
      </c>
      <c r="B47" s="3" t="s">
        <v>21</v>
      </c>
      <c r="C47" t="s">
        <v>2</v>
      </c>
      <c r="D47" s="3">
        <v>130730</v>
      </c>
      <c r="K47" s="5">
        <f t="shared" si="10"/>
        <v>0</v>
      </c>
      <c r="L47" s="5">
        <f t="shared" si="11"/>
        <v>0</v>
      </c>
      <c r="M47" s="5">
        <f t="shared" si="12"/>
        <v>235</v>
      </c>
      <c r="O47" s="3">
        <f t="shared" si="6"/>
        <v>0</v>
      </c>
      <c r="P47" s="3">
        <f t="shared" si="7"/>
        <v>0</v>
      </c>
      <c r="Q47" s="3">
        <f t="shared" si="8"/>
        <v>0</v>
      </c>
      <c r="R47" s="3">
        <f t="shared" si="9"/>
        <v>0</v>
      </c>
      <c r="S47" t="s">
        <v>14</v>
      </c>
    </row>
    <row r="48" spans="1:19" x14ac:dyDescent="0.3">
      <c r="A48" s="1">
        <v>42663</v>
      </c>
      <c r="B48" s="3" t="s">
        <v>21</v>
      </c>
      <c r="C48" t="s">
        <v>1</v>
      </c>
      <c r="D48" s="3">
        <v>131930</v>
      </c>
      <c r="K48" s="5">
        <f t="shared" si="10"/>
        <v>0</v>
      </c>
      <c r="L48" s="5">
        <f t="shared" si="11"/>
        <v>0</v>
      </c>
      <c r="M48" s="5">
        <f t="shared" si="12"/>
        <v>235</v>
      </c>
      <c r="O48" s="3">
        <f t="shared" si="6"/>
        <v>0</v>
      </c>
      <c r="P48" s="3">
        <f t="shared" si="7"/>
        <v>0</v>
      </c>
      <c r="Q48" s="3">
        <f t="shared" si="8"/>
        <v>0</v>
      </c>
      <c r="R48" s="3">
        <f t="shared" si="9"/>
        <v>0</v>
      </c>
      <c r="S48" t="s">
        <v>14</v>
      </c>
    </row>
    <row r="49" spans="1:19" x14ac:dyDescent="0.3">
      <c r="A49" s="1">
        <v>42663</v>
      </c>
      <c r="B49" s="3" t="s">
        <v>24</v>
      </c>
      <c r="C49" t="s">
        <v>1</v>
      </c>
      <c r="D49" s="3">
        <v>104080</v>
      </c>
      <c r="E49" s="3">
        <v>104100</v>
      </c>
      <c r="F49" s="3">
        <v>103877</v>
      </c>
      <c r="G49" s="3">
        <v>7</v>
      </c>
      <c r="H49" s="5">
        <f>IF(E49&gt;D49,(E49-D49+G49)/10,(D49-E49+G49)/10)</f>
        <v>2.7</v>
      </c>
      <c r="I49" s="5">
        <f>IF(F49&gt;D49,(F49-D49-G49)/10,(D49-F49-G49)/10)</f>
        <v>19.600000000000001</v>
      </c>
      <c r="J49" s="5">
        <f>IF(I49+(G49/10)&gt;=J$2,0,K$2)</f>
        <v>0</v>
      </c>
      <c r="K49" s="5">
        <f t="shared" si="10"/>
        <v>0</v>
      </c>
      <c r="L49" s="5">
        <f t="shared" si="11"/>
        <v>15</v>
      </c>
      <c r="M49" s="5">
        <f t="shared" si="12"/>
        <v>250</v>
      </c>
      <c r="O49" s="3">
        <f t="shared" si="6"/>
        <v>1</v>
      </c>
      <c r="P49" s="3">
        <f t="shared" si="7"/>
        <v>1</v>
      </c>
      <c r="Q49" s="3">
        <f t="shared" si="8"/>
        <v>0</v>
      </c>
      <c r="R49" s="3">
        <f t="shared" si="9"/>
        <v>0</v>
      </c>
    </row>
    <row r="50" spans="1:19" x14ac:dyDescent="0.3">
      <c r="A50" s="1">
        <v>42664</v>
      </c>
      <c r="B50" s="3" t="s">
        <v>0</v>
      </c>
      <c r="C50" t="s">
        <v>1</v>
      </c>
      <c r="D50" s="3">
        <v>108950</v>
      </c>
      <c r="E50" s="3">
        <v>109034</v>
      </c>
      <c r="F50" s="3">
        <v>108592</v>
      </c>
      <c r="G50" s="3">
        <v>7</v>
      </c>
      <c r="H50" s="5">
        <f>IF(E50&gt;D50,(E50-D50+G50)/10,(D50-E50+G50)/10)</f>
        <v>9.1</v>
      </c>
      <c r="I50" s="5">
        <f>IF(F50&gt;D50,(F50-D50-G50)/10,(D50-F50-G50)/10)</f>
        <v>35.1</v>
      </c>
      <c r="J50" s="5">
        <f>IF(I50+(G50/10)&gt;=J$2,0,K$2)</f>
        <v>0</v>
      </c>
      <c r="K50" s="5">
        <f t="shared" si="10"/>
        <v>0</v>
      </c>
      <c r="L50" s="5">
        <f t="shared" si="11"/>
        <v>15</v>
      </c>
      <c r="M50" s="5">
        <f t="shared" si="12"/>
        <v>265</v>
      </c>
      <c r="O50" s="3">
        <f t="shared" si="6"/>
        <v>1</v>
      </c>
      <c r="P50" s="3">
        <f t="shared" si="7"/>
        <v>1</v>
      </c>
      <c r="Q50" s="3">
        <f t="shared" si="8"/>
        <v>0</v>
      </c>
      <c r="R50" s="3">
        <f t="shared" si="9"/>
        <v>0</v>
      </c>
    </row>
    <row r="51" spans="1:19" x14ac:dyDescent="0.3">
      <c r="A51" s="1">
        <v>42664</v>
      </c>
      <c r="B51" s="3" t="s">
        <v>21</v>
      </c>
      <c r="C51" t="s">
        <v>1</v>
      </c>
      <c r="D51" s="3">
        <v>132900</v>
      </c>
      <c r="K51" s="5">
        <f t="shared" si="10"/>
        <v>0</v>
      </c>
      <c r="L51" s="5">
        <f t="shared" si="11"/>
        <v>0</v>
      </c>
      <c r="M51" s="5">
        <f t="shared" si="12"/>
        <v>265</v>
      </c>
      <c r="O51" s="3">
        <f t="shared" si="6"/>
        <v>0</v>
      </c>
      <c r="P51" s="3">
        <f t="shared" si="7"/>
        <v>0</v>
      </c>
      <c r="Q51" s="3">
        <f t="shared" si="8"/>
        <v>0</v>
      </c>
      <c r="R51" s="3">
        <f t="shared" si="9"/>
        <v>0</v>
      </c>
      <c r="S51" t="s">
        <v>13</v>
      </c>
    </row>
    <row r="52" spans="1:19" x14ac:dyDescent="0.3">
      <c r="A52" s="1">
        <v>42667</v>
      </c>
      <c r="B52" s="3" t="s">
        <v>24</v>
      </c>
      <c r="C52" t="s">
        <v>1</v>
      </c>
      <c r="D52" s="3">
        <v>104080</v>
      </c>
      <c r="K52" s="5">
        <f t="shared" si="10"/>
        <v>0</v>
      </c>
      <c r="L52" s="5">
        <f t="shared" si="11"/>
        <v>0</v>
      </c>
      <c r="M52" s="5">
        <f t="shared" si="12"/>
        <v>265</v>
      </c>
      <c r="O52" s="3">
        <f t="shared" si="6"/>
        <v>0</v>
      </c>
      <c r="P52" s="3">
        <f t="shared" si="7"/>
        <v>0</v>
      </c>
      <c r="Q52" s="3">
        <f t="shared" si="8"/>
        <v>0</v>
      </c>
      <c r="R52" s="3">
        <f t="shared" si="9"/>
        <v>0</v>
      </c>
      <c r="S52" t="s">
        <v>13</v>
      </c>
    </row>
    <row r="53" spans="1:19" x14ac:dyDescent="0.3">
      <c r="A53" s="1">
        <v>42668</v>
      </c>
      <c r="B53" s="3" t="s">
        <v>24</v>
      </c>
      <c r="C53" t="s">
        <v>2</v>
      </c>
      <c r="D53" s="3">
        <v>104230</v>
      </c>
      <c r="K53" s="5">
        <f t="shared" si="10"/>
        <v>0</v>
      </c>
      <c r="L53" s="5">
        <f t="shared" si="11"/>
        <v>0</v>
      </c>
      <c r="M53" s="5">
        <f t="shared" si="12"/>
        <v>265</v>
      </c>
      <c r="O53" s="3">
        <f t="shared" si="6"/>
        <v>0</v>
      </c>
      <c r="P53" s="3">
        <f t="shared" si="7"/>
        <v>0</v>
      </c>
      <c r="Q53" s="3">
        <f t="shared" si="8"/>
        <v>0</v>
      </c>
      <c r="R53" s="3">
        <f t="shared" si="9"/>
        <v>0</v>
      </c>
      <c r="S53" t="s">
        <v>14</v>
      </c>
    </row>
    <row r="54" spans="1:19" x14ac:dyDescent="0.3">
      <c r="A54" s="1">
        <v>42669</v>
      </c>
      <c r="B54" s="3" t="s">
        <v>20</v>
      </c>
      <c r="C54" t="s">
        <v>2</v>
      </c>
      <c r="D54" s="3">
        <v>76470</v>
      </c>
      <c r="E54" s="3">
        <v>76403</v>
      </c>
      <c r="F54" s="3">
        <v>76697</v>
      </c>
      <c r="G54" s="3">
        <v>8</v>
      </c>
      <c r="H54" s="5">
        <f>IF(E54&gt;D54,(E54-D54+G54)/10,(D54-E54+G54)/10)</f>
        <v>7.5</v>
      </c>
      <c r="I54" s="5">
        <f>IF(F54&gt;D54,(F54-D54-G54)/10,(D54-F54-G54)/10)</f>
        <v>21.9</v>
      </c>
      <c r="J54" s="5">
        <f>IF(I54+(G54/10)&gt;=J$2,0,K$2)</f>
        <v>0</v>
      </c>
      <c r="K54" s="5">
        <f t="shared" si="10"/>
        <v>0</v>
      </c>
      <c r="L54" s="5">
        <f t="shared" si="11"/>
        <v>15</v>
      </c>
      <c r="M54" s="5">
        <f t="shared" si="12"/>
        <v>280</v>
      </c>
      <c r="O54" s="3">
        <f t="shared" si="6"/>
        <v>1</v>
      </c>
      <c r="P54" s="3">
        <f t="shared" si="7"/>
        <v>1</v>
      </c>
      <c r="Q54" s="3">
        <f t="shared" si="8"/>
        <v>0</v>
      </c>
      <c r="R54" s="3">
        <f t="shared" si="9"/>
        <v>0</v>
      </c>
    </row>
    <row r="55" spans="1:19" x14ac:dyDescent="0.3">
      <c r="A55" s="1">
        <v>42669</v>
      </c>
      <c r="B55" s="3" t="s">
        <v>0</v>
      </c>
      <c r="C55" t="s">
        <v>1</v>
      </c>
      <c r="D55" s="3">
        <v>109270</v>
      </c>
      <c r="E55" s="3">
        <v>109324</v>
      </c>
      <c r="F55" s="3">
        <v>109106</v>
      </c>
      <c r="G55" s="3">
        <v>7</v>
      </c>
      <c r="H55" s="5">
        <f>IF(E55&gt;D55,(E55-D55+G55)/10,(D55-E55+G55)/10)</f>
        <v>6.1</v>
      </c>
      <c r="I55" s="5">
        <f>IF(F55&gt;D55,(F55-D55-G55)/10,(D55-F55-G55)/10)</f>
        <v>15.7</v>
      </c>
      <c r="J55" s="5">
        <f>IF(I55+(G55/10)&gt;=J$2,0,K$2)</f>
        <v>0</v>
      </c>
      <c r="K55" s="5">
        <f t="shared" si="10"/>
        <v>0</v>
      </c>
      <c r="L55" s="5">
        <f t="shared" si="11"/>
        <v>15</v>
      </c>
      <c r="M55" s="5">
        <f t="shared" si="12"/>
        <v>295</v>
      </c>
      <c r="O55" s="3">
        <f t="shared" si="6"/>
        <v>1</v>
      </c>
      <c r="P55" s="3">
        <f t="shared" si="7"/>
        <v>1</v>
      </c>
      <c r="Q55" s="3">
        <f t="shared" si="8"/>
        <v>0</v>
      </c>
      <c r="R55" s="3">
        <f t="shared" si="9"/>
        <v>0</v>
      </c>
    </row>
    <row r="57" spans="1:19" x14ac:dyDescent="0.3">
      <c r="O57" s="3">
        <f>SUM(O3:O56)</f>
        <v>40</v>
      </c>
      <c r="P57" s="3">
        <f t="shared" ref="P57:R57" si="16">SUM(P3:P56)</f>
        <v>25</v>
      </c>
      <c r="Q57" s="3">
        <f t="shared" si="16"/>
        <v>11</v>
      </c>
      <c r="R57" s="3">
        <f t="shared" si="16"/>
        <v>4</v>
      </c>
    </row>
    <row r="58" spans="1:19" x14ac:dyDescent="0.3">
      <c r="P58" s="6">
        <f>P57/O57</f>
        <v>0.625</v>
      </c>
      <c r="Q58" s="6">
        <f>Q57/O57</f>
        <v>0.27500000000000002</v>
      </c>
      <c r="R58" s="6">
        <f>R57/O57</f>
        <v>0.1</v>
      </c>
    </row>
  </sheetData>
  <sortState ref="A3:O55">
    <sortCondition ref="A3:A55"/>
    <sortCondition ref="B3:B55"/>
  </sortState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</dc:creator>
  <cp:lastModifiedBy>Vic</cp:lastModifiedBy>
  <dcterms:created xsi:type="dcterms:W3CDTF">2016-10-26T15:14:58Z</dcterms:created>
  <dcterms:modified xsi:type="dcterms:W3CDTF">2016-10-27T08:21:25Z</dcterms:modified>
</cp:coreProperties>
</file>