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tabRatio="898" firstSheet="2" activeTab="7"/>
  </bookViews>
  <sheets>
    <sheet name="Lot_Size_Calculation (CITI)" sheetId="15" r:id="rId1"/>
    <sheet name="Projected Perfomance (CITI)" sheetId="12" r:id="rId2"/>
    <sheet name="Actual Perfomance (CITI)" sheetId="11" r:id="rId3"/>
    <sheet name="Lot_Size_Calculation (ICM)" sheetId="16" r:id="rId4"/>
    <sheet name="Projected Perfomance (ICM)" sheetId="10" r:id="rId5"/>
    <sheet name="Actual Perfomance (ICM)" sheetId="3" r:id="rId6"/>
    <sheet name="Lot_Size_Calculation (AU)" sheetId="2" r:id="rId7"/>
    <sheet name="Projected Perfomance(AU)" sheetId="13" r:id="rId8"/>
    <sheet name="Actual Perfomance (AU)" sheetId="14" r:id="rId9"/>
    <sheet name="Signal Strength Analysis" sheetId="8" r:id="rId10"/>
  </sheets>
  <calcPr calcId="125725"/>
</workbook>
</file>

<file path=xl/calcChain.xml><?xml version="1.0" encoding="utf-8"?>
<calcChain xmlns="http://schemas.openxmlformats.org/spreadsheetml/2006/main">
  <c r="E4" i="14"/>
  <c r="F4" s="1"/>
  <c r="C7" i="11"/>
  <c r="E7" s="1"/>
  <c r="S23" i="8"/>
  <c r="R23"/>
  <c r="Q23"/>
  <c r="P23"/>
  <c r="O23"/>
  <c r="N23"/>
  <c r="M23"/>
  <c r="S12"/>
  <c r="R12"/>
  <c r="Q12"/>
  <c r="P12"/>
  <c r="O12"/>
  <c r="N12"/>
  <c r="M12"/>
  <c r="H23"/>
  <c r="H12"/>
  <c r="E12" l="1"/>
  <c r="I23"/>
  <c r="G23"/>
  <c r="F23"/>
  <c r="I12"/>
  <c r="G12"/>
  <c r="F12"/>
  <c r="B17" i="10"/>
  <c r="C6" i="11"/>
  <c r="E23" i="8"/>
  <c r="B16" i="10"/>
  <c r="C16"/>
  <c r="B15"/>
  <c r="E3" i="11"/>
  <c r="F3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G12" i="15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C14" i="3"/>
  <c r="D12" i="13"/>
  <c r="D4"/>
  <c r="C16" i="3"/>
  <c r="E16" s="1"/>
  <c r="F16" s="1"/>
  <c r="C5" i="11"/>
  <c r="E5" s="1"/>
  <c r="C129" i="14"/>
  <c r="C127"/>
  <c r="C126"/>
  <c r="C125"/>
  <c r="C124"/>
  <c r="C122"/>
  <c r="C121"/>
  <c r="C120"/>
  <c r="C119"/>
  <c r="C117"/>
  <c r="C116"/>
  <c r="C115"/>
  <c r="C114"/>
  <c r="C112"/>
  <c r="C111"/>
  <c r="C110"/>
  <c r="C109"/>
  <c r="C107"/>
  <c r="C106"/>
  <c r="C105"/>
  <c r="C104"/>
  <c r="C102"/>
  <c r="C101"/>
  <c r="C100"/>
  <c r="C99"/>
  <c r="C97"/>
  <c r="C96"/>
  <c r="C95"/>
  <c r="C94"/>
  <c r="C92"/>
  <c r="C91"/>
  <c r="C90"/>
  <c r="C89"/>
  <c r="C87"/>
  <c r="C86"/>
  <c r="C85"/>
  <c r="C84"/>
  <c r="C82"/>
  <c r="C81"/>
  <c r="C80"/>
  <c r="C79"/>
  <c r="C77"/>
  <c r="C76"/>
  <c r="C75"/>
  <c r="C74"/>
  <c r="C72"/>
  <c r="C71"/>
  <c r="C70"/>
  <c r="C69"/>
  <c r="C67"/>
  <c r="C66"/>
  <c r="C65"/>
  <c r="C64"/>
  <c r="C62"/>
  <c r="C61"/>
  <c r="C60"/>
  <c r="C59"/>
  <c r="C57"/>
  <c r="C56"/>
  <c r="C55"/>
  <c r="C54"/>
  <c r="C52"/>
  <c r="C51"/>
  <c r="C50"/>
  <c r="C49"/>
  <c r="C47"/>
  <c r="C46"/>
  <c r="C45"/>
  <c r="C44"/>
  <c r="C42"/>
  <c r="C41"/>
  <c r="C40"/>
  <c r="C39"/>
  <c r="C37"/>
  <c r="C36"/>
  <c r="C35"/>
  <c r="C34"/>
  <c r="C32"/>
  <c r="C31"/>
  <c r="C30"/>
  <c r="C29"/>
  <c r="C27"/>
  <c r="C26"/>
  <c r="C25"/>
  <c r="C24"/>
  <c r="C22"/>
  <c r="C21"/>
  <c r="C20"/>
  <c r="C19"/>
  <c r="C17"/>
  <c r="C16"/>
  <c r="C15"/>
  <c r="C14"/>
  <c r="C12"/>
  <c r="C11"/>
  <c r="C10"/>
  <c r="C9"/>
  <c r="C7"/>
  <c r="C6"/>
  <c r="E6" s="1"/>
  <c r="C5"/>
  <c r="E5" s="1"/>
  <c r="F5" s="1"/>
  <c r="A5" i="13"/>
  <c r="A7"/>
  <c r="A8" s="1"/>
  <c r="A9" s="1"/>
  <c r="A10" s="1"/>
  <c r="A13"/>
  <c r="A14" s="1"/>
  <c r="A15" s="1"/>
  <c r="A17" s="1"/>
  <c r="A18" s="1"/>
  <c r="A19" s="1"/>
  <c r="A20" s="1"/>
  <c r="A22" s="1"/>
  <c r="A23" s="1"/>
  <c r="A24" s="1"/>
  <c r="A25" s="1"/>
  <c r="A27" s="1"/>
  <c r="A28" s="1"/>
  <c r="A29" s="1"/>
  <c r="A30" s="1"/>
  <c r="A32" s="1"/>
  <c r="A33" s="1"/>
  <c r="A34" s="1"/>
  <c r="A35" s="1"/>
  <c r="A37" s="1"/>
  <c r="A38" s="1"/>
  <c r="A39" s="1"/>
  <c r="A40" s="1"/>
  <c r="A42" s="1"/>
  <c r="A43" s="1"/>
  <c r="A44" s="1"/>
  <c r="A45" s="1"/>
  <c r="A47" s="1"/>
  <c r="A48" s="1"/>
  <c r="A49" s="1"/>
  <c r="A50" s="1"/>
  <c r="A52" s="1"/>
  <c r="A53" s="1"/>
  <c r="A54" s="1"/>
  <c r="A55" s="1"/>
  <c r="A57" s="1"/>
  <c r="A58" s="1"/>
  <c r="A59" s="1"/>
  <c r="A60" s="1"/>
  <c r="A62" s="1"/>
  <c r="A63" s="1"/>
  <c r="A64" s="1"/>
  <c r="A65" s="1"/>
  <c r="A67" s="1"/>
  <c r="A68" s="1"/>
  <c r="A69" s="1"/>
  <c r="A70" s="1"/>
  <c r="A72" s="1"/>
  <c r="A73" s="1"/>
  <c r="A74" s="1"/>
  <c r="A75" s="1"/>
  <c r="A77" s="1"/>
  <c r="A78" s="1"/>
  <c r="A79" s="1"/>
  <c r="A80" s="1"/>
  <c r="A82" s="1"/>
  <c r="A83" s="1"/>
  <c r="A84" s="1"/>
  <c r="A85" s="1"/>
  <c r="A87" s="1"/>
  <c r="A88" s="1"/>
  <c r="A89" s="1"/>
  <c r="A90" s="1"/>
  <c r="A92" s="1"/>
  <c r="A93" s="1"/>
  <c r="A94" s="1"/>
  <c r="A95" s="1"/>
  <c r="A97" s="1"/>
  <c r="A98" s="1"/>
  <c r="A99" s="1"/>
  <c r="A100" s="1"/>
  <c r="A102" s="1"/>
  <c r="A103" s="1"/>
  <c r="A104" s="1"/>
  <c r="A105" s="1"/>
  <c r="A107" s="1"/>
  <c r="A108" s="1"/>
  <c r="A109" s="1"/>
  <c r="A110" s="1"/>
  <c r="A112" s="1"/>
  <c r="A113" s="1"/>
  <c r="A114" s="1"/>
  <c r="A115" s="1"/>
  <c r="A117" s="1"/>
  <c r="A118" s="1"/>
  <c r="A119" s="1"/>
  <c r="A120" s="1"/>
  <c r="A122" s="1"/>
  <c r="A123" s="1"/>
  <c r="A124" s="1"/>
  <c r="A125" s="1"/>
  <c r="A127" s="1"/>
  <c r="A128" s="1"/>
  <c r="A129" s="1"/>
  <c r="A130" s="1"/>
  <c r="A132" s="1"/>
  <c r="A133" s="1"/>
  <c r="A134" s="1"/>
  <c r="A135" s="1"/>
  <c r="A137" s="1"/>
  <c r="A138" s="1"/>
  <c r="A139" s="1"/>
  <c r="A140" s="1"/>
  <c r="A142" s="1"/>
  <c r="A143" s="1"/>
  <c r="A144" s="1"/>
  <c r="A145" s="1"/>
  <c r="A147" s="1"/>
  <c r="A148" s="1"/>
  <c r="A149" s="1"/>
  <c r="A150" s="1"/>
  <c r="A152" s="1"/>
  <c r="A153" s="1"/>
  <c r="A154" s="1"/>
  <c r="A155" s="1"/>
  <c r="A157" s="1"/>
  <c r="A158" s="1"/>
  <c r="A159" s="1"/>
  <c r="A160" s="1"/>
  <c r="A162" s="1"/>
  <c r="A163" s="1"/>
  <c r="A164" s="1"/>
  <c r="A165" s="1"/>
  <c r="A167" s="1"/>
  <c r="A168" s="1"/>
  <c r="A169" s="1"/>
  <c r="A170" s="1"/>
  <c r="A172" s="1"/>
  <c r="A173" s="1"/>
  <c r="A174" s="1"/>
  <c r="A175" s="1"/>
  <c r="A177" s="1"/>
  <c r="A178" s="1"/>
  <c r="A179" s="1"/>
  <c r="A180" s="1"/>
  <c r="A182" s="1"/>
  <c r="A183" s="1"/>
  <c r="A184" s="1"/>
  <c r="A185" s="1"/>
  <c r="A187" s="1"/>
  <c r="A188" s="1"/>
  <c r="A189" s="1"/>
  <c r="A190" s="1"/>
  <c r="A192" s="1"/>
  <c r="A193" s="1"/>
  <c r="A194" s="1"/>
  <c r="A195" s="1"/>
  <c r="B14" i="10"/>
  <c r="C13" i="3"/>
  <c r="D137" i="12"/>
  <c r="C137"/>
  <c r="A5"/>
  <c r="A6" s="1"/>
  <c r="A8" s="1"/>
  <c r="A9" s="1"/>
  <c r="A10" s="1"/>
  <c r="A11" s="1"/>
  <c r="A13" s="1"/>
  <c r="A14" s="1"/>
  <c r="A15" s="1"/>
  <c r="A16" s="1"/>
  <c r="A18" s="1"/>
  <c r="A19" s="1"/>
  <c r="A20" s="1"/>
  <c r="A21" s="1"/>
  <c r="A23" s="1"/>
  <c r="A24" s="1"/>
  <c r="A25" s="1"/>
  <c r="A26" s="1"/>
  <c r="A28" s="1"/>
  <c r="A29" s="1"/>
  <c r="A30" s="1"/>
  <c r="A31" s="1"/>
  <c r="A33" s="1"/>
  <c r="A34" s="1"/>
  <c r="A35" s="1"/>
  <c r="A36" s="1"/>
  <c r="A38" s="1"/>
  <c r="A39" s="1"/>
  <c r="A40" s="1"/>
  <c r="A41" s="1"/>
  <c r="A43" s="1"/>
  <c r="A44" s="1"/>
  <c r="A45" s="1"/>
  <c r="A46" s="1"/>
  <c r="A48" s="1"/>
  <c r="A49" s="1"/>
  <c r="A50" s="1"/>
  <c r="A51" s="1"/>
  <c r="A53" s="1"/>
  <c r="A54" s="1"/>
  <c r="A55" s="1"/>
  <c r="A56" s="1"/>
  <c r="A58" s="1"/>
  <c r="A59" s="1"/>
  <c r="A60" s="1"/>
  <c r="A61" s="1"/>
  <c r="A63" s="1"/>
  <c r="A64" s="1"/>
  <c r="A65" s="1"/>
  <c r="A66" s="1"/>
  <c r="A68" s="1"/>
  <c r="A69" s="1"/>
  <c r="A70" s="1"/>
  <c r="A71" s="1"/>
  <c r="A73" s="1"/>
  <c r="A74" s="1"/>
  <c r="A75" s="1"/>
  <c r="A76" s="1"/>
  <c r="A78" s="1"/>
  <c r="A79" s="1"/>
  <c r="A80" s="1"/>
  <c r="A81" s="1"/>
  <c r="A83" s="1"/>
  <c r="A84" s="1"/>
  <c r="A85" s="1"/>
  <c r="A86" s="1"/>
  <c r="A88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C130" i="11"/>
  <c r="C128"/>
  <c r="C127"/>
  <c r="C126"/>
  <c r="C125"/>
  <c r="C123"/>
  <c r="C122"/>
  <c r="C121"/>
  <c r="C120"/>
  <c r="C118"/>
  <c r="C117"/>
  <c r="C116"/>
  <c r="C115"/>
  <c r="C113"/>
  <c r="C112"/>
  <c r="C111"/>
  <c r="C110"/>
  <c r="C108"/>
  <c r="C107"/>
  <c r="C106"/>
  <c r="C105"/>
  <c r="C103"/>
  <c r="C102"/>
  <c r="C101"/>
  <c r="C100"/>
  <c r="C98"/>
  <c r="C97"/>
  <c r="C96"/>
  <c r="C95"/>
  <c r="C93"/>
  <c r="C92"/>
  <c r="C91"/>
  <c r="C90"/>
  <c r="C88"/>
  <c r="C87"/>
  <c r="C86"/>
  <c r="C85"/>
  <c r="C83"/>
  <c r="C82"/>
  <c r="C81"/>
  <c r="C80"/>
  <c r="C78"/>
  <c r="C77"/>
  <c r="C76"/>
  <c r="C75"/>
  <c r="C73"/>
  <c r="C72"/>
  <c r="C71"/>
  <c r="C70"/>
  <c r="C68"/>
  <c r="C67"/>
  <c r="C66"/>
  <c r="C65"/>
  <c r="C63"/>
  <c r="C62"/>
  <c r="C61"/>
  <c r="C60"/>
  <c r="C58"/>
  <c r="C57"/>
  <c r="C56"/>
  <c r="C55"/>
  <c r="C53"/>
  <c r="C52"/>
  <c r="C51"/>
  <c r="C50"/>
  <c r="C48"/>
  <c r="C47"/>
  <c r="C46"/>
  <c r="C45"/>
  <c r="C43"/>
  <c r="C42"/>
  <c r="C41"/>
  <c r="C40"/>
  <c r="C38"/>
  <c r="C37"/>
  <c r="C36"/>
  <c r="C35"/>
  <c r="C33"/>
  <c r="C32"/>
  <c r="C31"/>
  <c r="C30"/>
  <c r="C28"/>
  <c r="C27"/>
  <c r="C26"/>
  <c r="C25"/>
  <c r="C23"/>
  <c r="C22"/>
  <c r="C21"/>
  <c r="C20"/>
  <c r="C18"/>
  <c r="C17"/>
  <c r="C16"/>
  <c r="C15"/>
  <c r="C13"/>
  <c r="C12"/>
  <c r="C11"/>
  <c r="C10"/>
  <c r="C8"/>
  <c r="B12" i="10"/>
  <c r="B11"/>
  <c r="B9"/>
  <c r="C8" i="3"/>
  <c r="D4" i="10"/>
  <c r="I4" s="1"/>
  <c r="C4"/>
  <c r="B5" s="1"/>
  <c r="C4" i="3"/>
  <c r="E4" s="1"/>
  <c r="F4" s="1"/>
  <c r="C9"/>
  <c r="E9" s="1"/>
  <c r="C7"/>
  <c r="E7" s="1"/>
  <c r="E3"/>
  <c r="F3" s="1"/>
  <c r="A5" i="1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A194" s="1"/>
  <c r="A195" s="1"/>
  <c r="A196" s="1"/>
  <c r="A197" s="1"/>
  <c r="A199" s="1"/>
  <c r="A200" s="1"/>
  <c r="A201" s="1"/>
  <c r="A202" s="1"/>
  <c r="A204" s="1"/>
  <c r="A205" s="1"/>
  <c r="A206" s="1"/>
  <c r="A207" s="1"/>
  <c r="D23" i="8"/>
  <c r="D12"/>
  <c r="F5" i="11" l="1"/>
  <c r="E6"/>
  <c r="F6" s="1"/>
  <c r="F14" i="3"/>
  <c r="E14"/>
  <c r="F9"/>
  <c r="E8"/>
  <c r="F8" s="1"/>
  <c r="E13"/>
  <c r="F13" s="1"/>
  <c r="F7"/>
  <c r="C5" i="10"/>
  <c r="B6" s="1"/>
  <c r="C6" s="1"/>
  <c r="B7" s="1"/>
  <c r="D5"/>
  <c r="E4"/>
  <c r="H4"/>
  <c r="C23" i="8"/>
  <c r="C12"/>
  <c r="D6" i="10" l="1"/>
  <c r="H5"/>
  <c r="C141" i="3"/>
  <c r="C139"/>
  <c r="C138"/>
  <c r="C137"/>
  <c r="C136"/>
  <c r="C134"/>
  <c r="C133"/>
  <c r="C132"/>
  <c r="C131"/>
  <c r="C129"/>
  <c r="C128"/>
  <c r="C127"/>
  <c r="C126"/>
  <c r="C124"/>
  <c r="C123"/>
  <c r="C122"/>
  <c r="C121"/>
  <c r="C119"/>
  <c r="C118"/>
  <c r="C117"/>
  <c r="C116"/>
  <c r="C114"/>
  <c r="C113"/>
  <c r="C112"/>
  <c r="C111"/>
  <c r="C109"/>
  <c r="C108"/>
  <c r="C107"/>
  <c r="C106"/>
  <c r="C104"/>
  <c r="C103"/>
  <c r="C102"/>
  <c r="C101"/>
  <c r="C99"/>
  <c r="C98"/>
  <c r="C97"/>
  <c r="C96"/>
  <c r="C94"/>
  <c r="C93"/>
  <c r="C92"/>
  <c r="C91"/>
  <c r="C89"/>
  <c r="C88"/>
  <c r="C87"/>
  <c r="C86"/>
  <c r="C84"/>
  <c r="C83"/>
  <c r="C82"/>
  <c r="C81"/>
  <c r="C79"/>
  <c r="C78"/>
  <c r="C77"/>
  <c r="C76"/>
  <c r="C74"/>
  <c r="C73"/>
  <c r="C72"/>
  <c r="C71"/>
  <c r="C69"/>
  <c r="C68"/>
  <c r="C67"/>
  <c r="C66"/>
  <c r="C64"/>
  <c r="C63"/>
  <c r="C62"/>
  <c r="C61"/>
  <c r="C59"/>
  <c r="C58"/>
  <c r="C57"/>
  <c r="C56"/>
  <c r="C54"/>
  <c r="C53"/>
  <c r="C52"/>
  <c r="C51"/>
  <c r="C49"/>
  <c r="C48"/>
  <c r="C47"/>
  <c r="C46"/>
  <c r="C44"/>
  <c r="C43"/>
  <c r="C42"/>
  <c r="C41"/>
  <c r="C39"/>
  <c r="C38"/>
  <c r="C37"/>
  <c r="C36"/>
  <c r="C34"/>
  <c r="C33"/>
  <c r="C32"/>
  <c r="C31"/>
  <c r="C29"/>
  <c r="C28"/>
  <c r="C27"/>
  <c r="C26"/>
  <c r="C24"/>
  <c r="C23"/>
  <c r="C22"/>
  <c r="C21"/>
  <c r="C19"/>
  <c r="C18"/>
  <c r="E18" s="1"/>
  <c r="C17"/>
  <c r="E17" s="1"/>
  <c r="F17" s="1"/>
  <c r="C12"/>
  <c r="E12" s="1"/>
  <c r="C11"/>
  <c r="E11" s="1"/>
  <c r="C6"/>
  <c r="F11" l="1"/>
  <c r="E6"/>
  <c r="F6" s="1"/>
  <c r="F12"/>
  <c r="I6" i="10"/>
  <c r="I5"/>
  <c r="E5"/>
  <c r="G4" i="2"/>
  <c r="H4" s="1"/>
  <c r="G5"/>
  <c r="H5" s="1"/>
  <c r="G6"/>
  <c r="H6" s="1"/>
  <c r="G7"/>
  <c r="H7" s="1"/>
  <c r="G8"/>
  <c r="H8" s="1"/>
  <c r="G9"/>
  <c r="H9" s="1"/>
  <c r="G10"/>
  <c r="H10" s="1"/>
  <c r="G11"/>
  <c r="H11" s="1"/>
  <c r="G12"/>
  <c r="H12" s="1"/>
  <c r="G3"/>
  <c r="H3" s="1"/>
  <c r="H6" i="10" l="1"/>
  <c r="E6"/>
  <c r="C4" i="2"/>
  <c r="E4" s="1"/>
  <c r="F4" s="1"/>
  <c r="C5"/>
  <c r="E5" s="1"/>
  <c r="F5" s="1"/>
  <c r="C6"/>
  <c r="E6" s="1"/>
  <c r="F6" s="1"/>
  <c r="C7"/>
  <c r="E7" s="1"/>
  <c r="F7" s="1"/>
  <c r="C8"/>
  <c r="E8" s="1"/>
  <c r="F8" s="1"/>
  <c r="C9"/>
  <c r="E9" s="1"/>
  <c r="F9" s="1"/>
  <c r="C10"/>
  <c r="E10" s="1"/>
  <c r="F10" s="1"/>
  <c r="C11"/>
  <c r="E11" s="1"/>
  <c r="F11" s="1"/>
  <c r="C12"/>
  <c r="E12" s="1"/>
  <c r="F12" s="1"/>
  <c r="C3"/>
  <c r="E3" s="1"/>
  <c r="F3" s="1"/>
  <c r="C7" i="10" l="1"/>
  <c r="D7"/>
  <c r="I7" s="1"/>
  <c r="H7" l="1"/>
  <c r="E7"/>
  <c r="C9" l="1"/>
  <c r="D9"/>
  <c r="I9" s="1"/>
  <c r="H9" l="1"/>
  <c r="E9"/>
  <c r="B10"/>
  <c r="C10" l="1"/>
  <c r="D10"/>
  <c r="I10" s="1"/>
  <c r="C11" l="1"/>
  <c r="D11"/>
  <c r="I11" s="1"/>
  <c r="H10"/>
  <c r="E10"/>
  <c r="C12" l="1"/>
  <c r="D12"/>
  <c r="I12" s="1"/>
  <c r="H11"/>
  <c r="E11"/>
  <c r="C14" l="1"/>
  <c r="D15" s="1"/>
  <c r="D14"/>
  <c r="I14" s="1"/>
  <c r="H12"/>
  <c r="E12"/>
  <c r="C15" l="1"/>
  <c r="H15"/>
  <c r="E14"/>
  <c r="H14"/>
  <c r="D16"/>
  <c r="C17" l="1"/>
  <c r="H16"/>
  <c r="E15"/>
  <c r="I15"/>
  <c r="D17" l="1"/>
  <c r="H17" s="1"/>
  <c r="B19"/>
  <c r="C19" s="1"/>
  <c r="E16"/>
  <c r="I16"/>
  <c r="D19" l="1"/>
  <c r="H19" s="1"/>
  <c r="B20"/>
  <c r="C20" s="1"/>
  <c r="E17"/>
  <c r="I17"/>
  <c r="D20" l="1"/>
  <c r="H20" s="1"/>
  <c r="D4" i="12"/>
  <c r="H4" s="1"/>
  <c r="C4"/>
  <c r="B21" i="10"/>
  <c r="C21" s="1"/>
  <c r="E19"/>
  <c r="I19"/>
  <c r="B5" i="12" l="1"/>
  <c r="E4"/>
  <c r="D21" i="10"/>
  <c r="H21" s="1"/>
  <c r="H4" i="13"/>
  <c r="C4"/>
  <c r="B5" s="1"/>
  <c r="I4" i="12"/>
  <c r="B22" i="10"/>
  <c r="C22" s="1"/>
  <c r="E20"/>
  <c r="I20"/>
  <c r="D22" l="1"/>
  <c r="H22" s="1"/>
  <c r="E4" i="13"/>
  <c r="D5"/>
  <c r="I4"/>
  <c r="C5" i="12"/>
  <c r="B6" s="1"/>
  <c r="D5"/>
  <c r="H5" s="1"/>
  <c r="B24" i="10"/>
  <c r="C24" s="1"/>
  <c r="E21"/>
  <c r="I21"/>
  <c r="D24" l="1"/>
  <c r="H24" s="1"/>
  <c r="C5" i="13"/>
  <c r="H5"/>
  <c r="E5" i="12"/>
  <c r="I5"/>
  <c r="B25" i="10"/>
  <c r="C25" s="1"/>
  <c r="E22"/>
  <c r="I22"/>
  <c r="D25" l="1"/>
  <c r="H25" s="1"/>
  <c r="E5" i="13"/>
  <c r="B7"/>
  <c r="D7" s="1"/>
  <c r="I5"/>
  <c r="D6" i="12"/>
  <c r="H6" s="1"/>
  <c r="C6"/>
  <c r="B26" i="10"/>
  <c r="C26" s="1"/>
  <c r="E24"/>
  <c r="I24"/>
  <c r="D26" l="1"/>
  <c r="H26" s="1"/>
  <c r="H7" i="13"/>
  <c r="C7"/>
  <c r="I7"/>
  <c r="I6" i="12"/>
  <c r="B8"/>
  <c r="E6"/>
  <c r="B27" i="10"/>
  <c r="C27" s="1"/>
  <c r="E25"/>
  <c r="I25"/>
  <c r="D27" l="1"/>
  <c r="H27" s="1"/>
  <c r="E7" i="13"/>
  <c r="B8"/>
  <c r="D8" s="1"/>
  <c r="C8" i="12"/>
  <c r="D8"/>
  <c r="H8" s="1"/>
  <c r="B29" i="10"/>
  <c r="C29" s="1"/>
  <c r="E26"/>
  <c r="I26"/>
  <c r="D29" l="1"/>
  <c r="H29" s="1"/>
  <c r="C8" i="13"/>
  <c r="H8"/>
  <c r="I8" i="12"/>
  <c r="B9"/>
  <c r="E8"/>
  <c r="B30" i="10"/>
  <c r="C30" s="1"/>
  <c r="E27"/>
  <c r="I27"/>
  <c r="D30" l="1"/>
  <c r="I30" s="1"/>
  <c r="E8" i="13"/>
  <c r="B9"/>
  <c r="D9" s="1"/>
  <c r="I8"/>
  <c r="D9" i="12"/>
  <c r="H9" s="1"/>
  <c r="C9"/>
  <c r="E29" i="10"/>
  <c r="I29"/>
  <c r="H9" i="13" l="1"/>
  <c r="C9"/>
  <c r="I9"/>
  <c r="I9" i="12"/>
  <c r="B10"/>
  <c r="E9"/>
  <c r="H30" i="10"/>
  <c r="E30"/>
  <c r="B31"/>
  <c r="C31" s="1"/>
  <c r="D31" l="1"/>
  <c r="I31" s="1"/>
  <c r="E9" i="13"/>
  <c r="B10"/>
  <c r="D10" s="1"/>
  <c r="C10" i="12"/>
  <c r="B11" s="1"/>
  <c r="D10"/>
  <c r="H10" s="1"/>
  <c r="C10" i="13" l="1"/>
  <c r="H10"/>
  <c r="E10" i="12"/>
  <c r="I10"/>
  <c r="H31" i="10"/>
  <c r="B32"/>
  <c r="C32" s="1"/>
  <c r="E31"/>
  <c r="D32" l="1"/>
  <c r="I32" s="1"/>
  <c r="E10" i="13"/>
  <c r="I10"/>
  <c r="D11" i="12"/>
  <c r="H11" s="1"/>
  <c r="C11"/>
  <c r="I11" l="1"/>
  <c r="B13"/>
  <c r="E11"/>
  <c r="H32" i="10"/>
  <c r="E32"/>
  <c r="B34"/>
  <c r="C34" s="1"/>
  <c r="D34" l="1"/>
  <c r="I34" s="1"/>
  <c r="C12" i="13"/>
  <c r="H12"/>
  <c r="C13" i="12"/>
  <c r="D13"/>
  <c r="H13" s="1"/>
  <c r="I12" i="13" l="1"/>
  <c r="B13"/>
  <c r="D13" s="1"/>
  <c r="E12"/>
  <c r="B14" i="12"/>
  <c r="E13"/>
  <c r="I13"/>
  <c r="H34" i="10"/>
  <c r="B35"/>
  <c r="C35" s="1"/>
  <c r="E34"/>
  <c r="D35" l="1"/>
  <c r="I35" s="1"/>
  <c r="H13" i="13"/>
  <c r="C13"/>
  <c r="D14" i="12"/>
  <c r="H14" s="1"/>
  <c r="C14"/>
  <c r="I14" l="1"/>
  <c r="I13" i="13"/>
  <c r="B14"/>
  <c r="D14" s="1"/>
  <c r="E13"/>
  <c r="B15" i="12"/>
  <c r="E14"/>
  <c r="H35" i="10"/>
  <c r="E35"/>
  <c r="B36"/>
  <c r="C36" s="1"/>
  <c r="D36" l="1"/>
  <c r="I36" s="1"/>
  <c r="C14" i="13"/>
  <c r="H14"/>
  <c r="C15" i="12"/>
  <c r="D15"/>
  <c r="H15" s="1"/>
  <c r="I14" i="13" l="1"/>
  <c r="B15"/>
  <c r="D15" s="1"/>
  <c r="E14"/>
  <c r="B16" i="12"/>
  <c r="E15"/>
  <c r="I15"/>
  <c r="H36" i="10"/>
  <c r="B37"/>
  <c r="C37" s="1"/>
  <c r="E36"/>
  <c r="D37" l="1"/>
  <c r="I37" s="1"/>
  <c r="H15" i="13"/>
  <c r="C15"/>
  <c r="D16" i="12"/>
  <c r="H16" s="1"/>
  <c r="C16"/>
  <c r="I16" l="1"/>
  <c r="I15" i="13"/>
  <c r="B17"/>
  <c r="D17" s="1"/>
  <c r="E15"/>
  <c r="B18" i="12"/>
  <c r="E16"/>
  <c r="H37" i="10"/>
  <c r="B39"/>
  <c r="C39" s="1"/>
  <c r="E37"/>
  <c r="D39" l="1"/>
  <c r="I39" s="1"/>
  <c r="C17" i="13"/>
  <c r="H17"/>
  <c r="C18" i="12"/>
  <c r="D18"/>
  <c r="H18" s="1"/>
  <c r="I17" i="13" l="1"/>
  <c r="B18"/>
  <c r="D18" s="1"/>
  <c r="E17"/>
  <c r="B19" i="12"/>
  <c r="E18"/>
  <c r="I18"/>
  <c r="H39" i="10"/>
  <c r="B40"/>
  <c r="C40" s="1"/>
  <c r="E39"/>
  <c r="D40" l="1"/>
  <c r="I40" s="1"/>
  <c r="H18" i="13"/>
  <c r="C18"/>
  <c r="D19" i="12"/>
  <c r="H19" s="1"/>
  <c r="C19"/>
  <c r="I19" l="1"/>
  <c r="I18" i="13"/>
  <c r="B19"/>
  <c r="D19" s="1"/>
  <c r="E18"/>
  <c r="B20" i="12"/>
  <c r="E19"/>
  <c r="H40" i="10"/>
  <c r="B41"/>
  <c r="C41" s="1"/>
  <c r="E40"/>
  <c r="D41" l="1"/>
  <c r="I41" s="1"/>
  <c r="C19" i="13"/>
  <c r="H19"/>
  <c r="C20" i="12"/>
  <c r="D20"/>
  <c r="H20" s="1"/>
  <c r="I19" i="13" l="1"/>
  <c r="B20"/>
  <c r="D20" s="1"/>
  <c r="E19"/>
  <c r="B21" i="12"/>
  <c r="E20"/>
  <c r="I20"/>
  <c r="H41" i="10"/>
  <c r="B42"/>
  <c r="C42" s="1"/>
  <c r="E41"/>
  <c r="D42" l="1"/>
  <c r="I42" s="1"/>
  <c r="H20" i="13"/>
  <c r="C20"/>
  <c r="D21" i="12"/>
  <c r="H21" s="1"/>
  <c r="C21"/>
  <c r="I20" i="13" l="1"/>
  <c r="B22"/>
  <c r="D22" s="1"/>
  <c r="E20"/>
  <c r="I21" i="12"/>
  <c r="B23"/>
  <c r="E21"/>
  <c r="H42" i="10"/>
  <c r="B44"/>
  <c r="C44" s="1"/>
  <c r="E42"/>
  <c r="D44" l="1"/>
  <c r="I44" s="1"/>
  <c r="C22" i="13"/>
  <c r="H22"/>
  <c r="C23" i="12"/>
  <c r="D23"/>
  <c r="H23" s="1"/>
  <c r="B45" i="10"/>
  <c r="C45" s="1"/>
  <c r="D45" l="1"/>
  <c r="I45" s="1"/>
  <c r="I22" i="13"/>
  <c r="B23"/>
  <c r="D23" s="1"/>
  <c r="E22"/>
  <c r="B24" i="12"/>
  <c r="E23"/>
  <c r="I23"/>
  <c r="H44" i="10"/>
  <c r="E44"/>
  <c r="H23" i="13" l="1"/>
  <c r="C23"/>
  <c r="D24" i="12"/>
  <c r="H24" s="1"/>
  <c r="C24"/>
  <c r="H45" i="10"/>
  <c r="E45"/>
  <c r="B46"/>
  <c r="C46" s="1"/>
  <c r="D46" l="1"/>
  <c r="I46" s="1"/>
  <c r="I23" i="13"/>
  <c r="B24"/>
  <c r="D24" s="1"/>
  <c r="E23"/>
  <c r="I24" i="12"/>
  <c r="B25"/>
  <c r="E24"/>
  <c r="B47" i="10"/>
  <c r="C47" s="1"/>
  <c r="D47" l="1"/>
  <c r="C24" i="13"/>
  <c r="H24"/>
  <c r="C25" i="12"/>
  <c r="D25"/>
  <c r="H25" s="1"/>
  <c r="B49" i="10"/>
  <c r="C49" s="1"/>
  <c r="I47"/>
  <c r="H46"/>
  <c r="E46"/>
  <c r="D49" l="1"/>
  <c r="I49" s="1"/>
  <c r="I24" i="13"/>
  <c r="B25"/>
  <c r="D25" s="1"/>
  <c r="E24"/>
  <c r="I25" i="12"/>
  <c r="B26"/>
  <c r="E25"/>
  <c r="H47" i="10"/>
  <c r="B50"/>
  <c r="C50" s="1"/>
  <c r="E47"/>
  <c r="D50" l="1"/>
  <c r="I50" s="1"/>
  <c r="H25" i="13"/>
  <c r="C25"/>
  <c r="D26" i="12"/>
  <c r="H26" s="1"/>
  <c r="C26"/>
  <c r="H49" i="10"/>
  <c r="E49"/>
  <c r="B51"/>
  <c r="C51" s="1"/>
  <c r="D51" l="1"/>
  <c r="I51" s="1"/>
  <c r="I25" i="13"/>
  <c r="B27"/>
  <c r="D27" s="1"/>
  <c r="E25"/>
  <c r="I26" i="12"/>
  <c r="B28"/>
  <c r="E26"/>
  <c r="B52" i="10"/>
  <c r="C52" s="1"/>
  <c r="E50"/>
  <c r="H50"/>
  <c r="D52" l="1"/>
  <c r="H52" s="1"/>
  <c r="C27" i="13"/>
  <c r="H27"/>
  <c r="C28" i="12"/>
  <c r="D28"/>
  <c r="H28" s="1"/>
  <c r="B54" i="10"/>
  <c r="C54" s="1"/>
  <c r="H51"/>
  <c r="E51"/>
  <c r="D54" l="1"/>
  <c r="H54" s="1"/>
  <c r="I27" i="13"/>
  <c r="B28"/>
  <c r="D28" s="1"/>
  <c r="E27"/>
  <c r="B29" i="12"/>
  <c r="E28"/>
  <c r="I28"/>
  <c r="E52" i="10"/>
  <c r="I52"/>
  <c r="B55"/>
  <c r="C55" s="1"/>
  <c r="D55" l="1"/>
  <c r="B56"/>
  <c r="C56" s="1"/>
  <c r="H28" i="13"/>
  <c r="C28"/>
  <c r="D29" i="12"/>
  <c r="H29" s="1"/>
  <c r="C29"/>
  <c r="I55" i="10"/>
  <c r="E54"/>
  <c r="I54"/>
  <c r="D56" l="1"/>
  <c r="I56" s="1"/>
  <c r="B57"/>
  <c r="C57" s="1"/>
  <c r="I28" i="13"/>
  <c r="B29"/>
  <c r="D29" s="1"/>
  <c r="E28"/>
  <c r="I29" i="12"/>
  <c r="B30"/>
  <c r="E29"/>
  <c r="H55" i="10"/>
  <c r="E55"/>
  <c r="D57" l="1"/>
  <c r="I57" s="1"/>
  <c r="C29" i="13"/>
  <c r="H29"/>
  <c r="C30" i="12"/>
  <c r="D30"/>
  <c r="H30" s="1"/>
  <c r="B59" i="10"/>
  <c r="C59" s="1"/>
  <c r="H56"/>
  <c r="E56"/>
  <c r="D59" l="1"/>
  <c r="I59" s="1"/>
  <c r="I29" i="13"/>
  <c r="B30"/>
  <c r="D30" s="1"/>
  <c r="E29"/>
  <c r="I30" i="12"/>
  <c r="B31"/>
  <c r="E30"/>
  <c r="B60" i="10"/>
  <c r="C60" s="1"/>
  <c r="E57"/>
  <c r="H57"/>
  <c r="D60" l="1"/>
  <c r="I60" s="1"/>
  <c r="H30" i="13"/>
  <c r="C30"/>
  <c r="D31" i="12"/>
  <c r="H31" s="1"/>
  <c r="C31"/>
  <c r="B61" i="10"/>
  <c r="C61" s="1"/>
  <c r="H59"/>
  <c r="E59"/>
  <c r="D61" l="1"/>
  <c r="I61" s="1"/>
  <c r="I30" i="13"/>
  <c r="B32"/>
  <c r="D32" s="1"/>
  <c r="E30"/>
  <c r="I31" i="12"/>
  <c r="B33"/>
  <c r="E31"/>
  <c r="B62" i="10"/>
  <c r="C62" s="1"/>
  <c r="H60"/>
  <c r="E60"/>
  <c r="D62" l="1"/>
  <c r="I62" s="1"/>
  <c r="C32" i="13"/>
  <c r="H32"/>
  <c r="C33" i="12"/>
  <c r="D33"/>
  <c r="H33" s="1"/>
  <c r="H61" i="10"/>
  <c r="B64"/>
  <c r="C64" s="1"/>
  <c r="E61"/>
  <c r="D64" l="1"/>
  <c r="I64" s="1"/>
  <c r="I32" i="13"/>
  <c r="B33"/>
  <c r="D33" s="1"/>
  <c r="E32"/>
  <c r="I33" i="12"/>
  <c r="B34"/>
  <c r="E33"/>
  <c r="B65" i="10"/>
  <c r="C65" s="1"/>
  <c r="E62"/>
  <c r="H62"/>
  <c r="D65" l="1"/>
  <c r="H65" s="1"/>
  <c r="H33" i="13"/>
  <c r="C33"/>
  <c r="D34" i="12"/>
  <c r="H34" s="1"/>
  <c r="C34"/>
  <c r="B66" i="10"/>
  <c r="C66" s="1"/>
  <c r="H64"/>
  <c r="E64"/>
  <c r="D66" l="1"/>
  <c r="I33" i="13"/>
  <c r="B34"/>
  <c r="D34" s="1"/>
  <c r="E33"/>
  <c r="I34" i="12"/>
  <c r="B35"/>
  <c r="E34"/>
  <c r="B67" i="10"/>
  <c r="C67" s="1"/>
  <c r="H66"/>
  <c r="E65"/>
  <c r="I65"/>
  <c r="D67" l="1"/>
  <c r="I67" s="1"/>
  <c r="C34" i="13"/>
  <c r="H34"/>
  <c r="C35" i="12"/>
  <c r="D35"/>
  <c r="H35" s="1"/>
  <c r="B69" i="10"/>
  <c r="C69" s="1"/>
  <c r="G69" s="1"/>
  <c r="E66"/>
  <c r="I66"/>
  <c r="D69" l="1"/>
  <c r="I69" s="1"/>
  <c r="I34" i="13"/>
  <c r="B35"/>
  <c r="D35" s="1"/>
  <c r="E34"/>
  <c r="I35" i="12"/>
  <c r="B36"/>
  <c r="E35"/>
  <c r="H67" i="10"/>
  <c r="B70"/>
  <c r="C70" s="1"/>
  <c r="G70" s="1"/>
  <c r="E67"/>
  <c r="D70" l="1"/>
  <c r="H35" i="13"/>
  <c r="C35"/>
  <c r="D36" i="12"/>
  <c r="H36" s="1"/>
  <c r="C36"/>
  <c r="B71" i="10"/>
  <c r="C71" s="1"/>
  <c r="G71" s="1"/>
  <c r="I70"/>
  <c r="H69"/>
  <c r="E69"/>
  <c r="D71" l="1"/>
  <c r="I71" s="1"/>
  <c r="I35" i="13"/>
  <c r="B37"/>
  <c r="D37" s="1"/>
  <c r="E35"/>
  <c r="I36" i="12"/>
  <c r="B38"/>
  <c r="E36"/>
  <c r="B72" i="10"/>
  <c r="C72" s="1"/>
  <c r="G72" s="1"/>
  <c r="J72" s="1"/>
  <c r="H70"/>
  <c r="E70"/>
  <c r="D72" l="1"/>
  <c r="I72" s="1"/>
  <c r="C37" i="13"/>
  <c r="H37"/>
  <c r="C38" i="12"/>
  <c r="D38"/>
  <c r="H38" s="1"/>
  <c r="B74" i="10"/>
  <c r="C74" s="1"/>
  <c r="G74" s="1"/>
  <c r="H71"/>
  <c r="E71"/>
  <c r="D74" l="1"/>
  <c r="I74" s="1"/>
  <c r="I37" i="13"/>
  <c r="B38"/>
  <c r="D38" s="1"/>
  <c r="E37"/>
  <c r="B39" i="12"/>
  <c r="E38"/>
  <c r="I38"/>
  <c r="H72" i="10"/>
  <c r="B75"/>
  <c r="C75" s="1"/>
  <c r="G75" s="1"/>
  <c r="E72"/>
  <c r="D75" l="1"/>
  <c r="I75" s="1"/>
  <c r="H38" i="13"/>
  <c r="C38"/>
  <c r="D39" i="12"/>
  <c r="H39" s="1"/>
  <c r="C39"/>
  <c r="E74" i="10"/>
  <c r="H74"/>
  <c r="I38" i="13" l="1"/>
  <c r="B39"/>
  <c r="D39" s="1"/>
  <c r="E38"/>
  <c r="I39" i="12"/>
  <c r="B40"/>
  <c r="E39"/>
  <c r="H75" i="10"/>
  <c r="B76"/>
  <c r="C76" s="1"/>
  <c r="G76" s="1"/>
  <c r="E75"/>
  <c r="D76" l="1"/>
  <c r="I76" s="1"/>
  <c r="C39" i="13"/>
  <c r="H39"/>
  <c r="C40" i="12"/>
  <c r="D40"/>
  <c r="H40" s="1"/>
  <c r="B77" i="10"/>
  <c r="C77" s="1"/>
  <c r="G77" s="1"/>
  <c r="J77" s="1"/>
  <c r="D77" l="1"/>
  <c r="I77" s="1"/>
  <c r="I39" i="13"/>
  <c r="B40"/>
  <c r="D40" s="1"/>
  <c r="E39"/>
  <c r="I40" i="12"/>
  <c r="B41"/>
  <c r="E40"/>
  <c r="H76" i="10"/>
  <c r="E76"/>
  <c r="H40" i="13" l="1"/>
  <c r="C40"/>
  <c r="D41" i="12"/>
  <c r="H41" s="1"/>
  <c r="C41"/>
  <c r="H77" i="10"/>
  <c r="E77"/>
  <c r="I40" i="13" l="1"/>
  <c r="B42"/>
  <c r="D42" s="1"/>
  <c r="E40"/>
  <c r="I41" i="12"/>
  <c r="B43"/>
  <c r="E41"/>
  <c r="B79" i="10"/>
  <c r="C79" s="1"/>
  <c r="G79" s="1"/>
  <c r="D79" l="1"/>
  <c r="I79" s="1"/>
  <c r="C42" i="13"/>
  <c r="H42"/>
  <c r="C43" i="12"/>
  <c r="D43"/>
  <c r="H43" s="1"/>
  <c r="I42" i="13" l="1"/>
  <c r="B43"/>
  <c r="D43" s="1"/>
  <c r="E42"/>
  <c r="B44" i="12"/>
  <c r="E43"/>
  <c r="I43"/>
  <c r="H79" i="10"/>
  <c r="B80"/>
  <c r="C80" s="1"/>
  <c r="G80" s="1"/>
  <c r="E79"/>
  <c r="D80" l="1"/>
  <c r="I80" s="1"/>
  <c r="H43" i="13"/>
  <c r="C43"/>
  <c r="D44" i="12"/>
  <c r="H44" s="1"/>
  <c r="C44"/>
  <c r="I43" i="13" l="1"/>
  <c r="B44"/>
  <c r="D44" s="1"/>
  <c r="E43"/>
  <c r="I44" i="12"/>
  <c r="B45"/>
  <c r="E44"/>
  <c r="H80" i="10"/>
  <c r="E80"/>
  <c r="B81"/>
  <c r="C81" s="1"/>
  <c r="G81" s="1"/>
  <c r="D81" l="1"/>
  <c r="I81" s="1"/>
  <c r="C44" i="13"/>
  <c r="H44"/>
  <c r="C45" i="12"/>
  <c r="D45"/>
  <c r="H45" s="1"/>
  <c r="I44" i="13" l="1"/>
  <c r="B45"/>
  <c r="D45" s="1"/>
  <c r="E44"/>
  <c r="B46" i="12"/>
  <c r="E45"/>
  <c r="I45"/>
  <c r="H81" i="10"/>
  <c r="B82"/>
  <c r="C82" s="1"/>
  <c r="G82" s="1"/>
  <c r="J82" s="1"/>
  <c r="E81"/>
  <c r="D82" l="1"/>
  <c r="I82" s="1"/>
  <c r="H45" i="13"/>
  <c r="C45"/>
  <c r="D46" i="12"/>
  <c r="H46" s="1"/>
  <c r="C46"/>
  <c r="I45" i="13" l="1"/>
  <c r="B47"/>
  <c r="D47" s="1"/>
  <c r="E45"/>
  <c r="I46" i="12"/>
  <c r="B48"/>
  <c r="E46"/>
  <c r="H82" i="10"/>
  <c r="E82"/>
  <c r="B84"/>
  <c r="C84" s="1"/>
  <c r="G84" s="1"/>
  <c r="D84" l="1"/>
  <c r="H84" s="1"/>
  <c r="C47" i="13"/>
  <c r="H47"/>
  <c r="C48" i="12"/>
  <c r="D48"/>
  <c r="H48" s="1"/>
  <c r="I47" i="13" l="1"/>
  <c r="B48"/>
  <c r="D48" s="1"/>
  <c r="E47"/>
  <c r="B49" i="12"/>
  <c r="E48"/>
  <c r="I48"/>
  <c r="I84" i="10"/>
  <c r="B85"/>
  <c r="C85" s="1"/>
  <c r="G85" s="1"/>
  <c r="E84"/>
  <c r="D85" l="1"/>
  <c r="H85" s="1"/>
  <c r="H48" i="13"/>
  <c r="C48"/>
  <c r="D49" i="12"/>
  <c r="H49" s="1"/>
  <c r="C49"/>
  <c r="I48" i="13" l="1"/>
  <c r="B49"/>
  <c r="D49" s="1"/>
  <c r="E48"/>
  <c r="I49" i="12"/>
  <c r="B50"/>
  <c r="E49"/>
  <c r="I85" i="10"/>
  <c r="B86"/>
  <c r="C86" s="1"/>
  <c r="G86" s="1"/>
  <c r="E85"/>
  <c r="D86" l="1"/>
  <c r="H86" s="1"/>
  <c r="C49" i="13"/>
  <c r="H49"/>
  <c r="C50" i="12"/>
  <c r="D50"/>
  <c r="H50" s="1"/>
  <c r="I49" i="13" l="1"/>
  <c r="B50"/>
  <c r="D50" s="1"/>
  <c r="E49"/>
  <c r="I50" i="12"/>
  <c r="B51"/>
  <c r="E50"/>
  <c r="I86" i="10"/>
  <c r="B87"/>
  <c r="C87" s="1"/>
  <c r="G87" s="1"/>
  <c r="J87" s="1"/>
  <c r="E86"/>
  <c r="D87" l="1"/>
  <c r="H87" s="1"/>
  <c r="H50" i="13"/>
  <c r="C50"/>
  <c r="D51" i="12"/>
  <c r="H51" s="1"/>
  <c r="C51"/>
  <c r="I50" i="13" l="1"/>
  <c r="B52"/>
  <c r="D52" s="1"/>
  <c r="E50"/>
  <c r="I51" i="12"/>
  <c r="B53"/>
  <c r="E51"/>
  <c r="I87" i="10"/>
  <c r="E87"/>
  <c r="B89"/>
  <c r="D89" l="1"/>
  <c r="H89" s="1"/>
  <c r="C89"/>
  <c r="G89" s="1"/>
  <c r="C52" i="13"/>
  <c r="H52"/>
  <c r="C53" i="12"/>
  <c r="D53"/>
  <c r="H53" s="1"/>
  <c r="I52" i="13" l="1"/>
  <c r="B53"/>
  <c r="D53" s="1"/>
  <c r="E52"/>
  <c r="B54" i="12"/>
  <c r="E53"/>
  <c r="I53"/>
  <c r="I89" i="10"/>
  <c r="E89"/>
  <c r="B90"/>
  <c r="D90" l="1"/>
  <c r="H90" s="1"/>
  <c r="C90"/>
  <c r="G90" s="1"/>
  <c r="H53" i="13"/>
  <c r="C53"/>
  <c r="D54" i="12"/>
  <c r="H54" s="1"/>
  <c r="C54"/>
  <c r="I53" i="13" l="1"/>
  <c r="B54"/>
  <c r="D54" s="1"/>
  <c r="E53"/>
  <c r="I54" i="12"/>
  <c r="B55"/>
  <c r="E54"/>
  <c r="I90" i="10"/>
  <c r="E90"/>
  <c r="B91"/>
  <c r="D91" l="1"/>
  <c r="H91" s="1"/>
  <c r="C91"/>
  <c r="G91" s="1"/>
  <c r="C54" i="13"/>
  <c r="H54"/>
  <c r="C55" i="12"/>
  <c r="D55"/>
  <c r="H55" s="1"/>
  <c r="I54" i="13" l="1"/>
  <c r="B55"/>
  <c r="D55" s="1"/>
  <c r="E54"/>
  <c r="B56" i="12"/>
  <c r="E55"/>
  <c r="I55"/>
  <c r="I91" i="10"/>
  <c r="B92"/>
  <c r="E91"/>
  <c r="D92" l="1"/>
  <c r="H92" s="1"/>
  <c r="C92"/>
  <c r="G92" s="1"/>
  <c r="J92" s="1"/>
  <c r="H55" i="13"/>
  <c r="C55"/>
  <c r="D56" i="12"/>
  <c r="H56" s="1"/>
  <c r="C56"/>
  <c r="I55" i="13" l="1"/>
  <c r="B57"/>
  <c r="D57" s="1"/>
  <c r="E55"/>
  <c r="I56" i="12"/>
  <c r="B58"/>
  <c r="E56"/>
  <c r="I92" i="10"/>
  <c r="E92"/>
  <c r="B94"/>
  <c r="D94" l="1"/>
  <c r="H94" s="1"/>
  <c r="C94"/>
  <c r="G94" s="1"/>
  <c r="C57" i="13"/>
  <c r="H57"/>
  <c r="C58" i="12"/>
  <c r="D58"/>
  <c r="H58" s="1"/>
  <c r="I57" i="13" l="1"/>
  <c r="B58"/>
  <c r="D58" s="1"/>
  <c r="E57"/>
  <c r="B59" i="12"/>
  <c r="E58"/>
  <c r="I58"/>
  <c r="I94" i="10"/>
  <c r="E94"/>
  <c r="B95"/>
  <c r="D95" l="1"/>
  <c r="H95" s="1"/>
  <c r="C95"/>
  <c r="G95" s="1"/>
  <c r="H58" i="13"/>
  <c r="C58"/>
  <c r="D59" i="12"/>
  <c r="H59" s="1"/>
  <c r="C59"/>
  <c r="I58" i="13" l="1"/>
  <c r="B59"/>
  <c r="D59" s="1"/>
  <c r="E58"/>
  <c r="I59" i="12"/>
  <c r="B60"/>
  <c r="E59"/>
  <c r="B96" i="10"/>
  <c r="I95"/>
  <c r="E95"/>
  <c r="D96" l="1"/>
  <c r="H96" s="1"/>
  <c r="C96"/>
  <c r="G96" s="1"/>
  <c r="C59" i="13"/>
  <c r="H59"/>
  <c r="C60" i="12"/>
  <c r="D60"/>
  <c r="H60" s="1"/>
  <c r="B97" i="10" l="1"/>
  <c r="D97" s="1"/>
  <c r="H97" s="1"/>
  <c r="I59" i="13"/>
  <c r="B60"/>
  <c r="D60" s="1"/>
  <c r="E59"/>
  <c r="B61" i="12"/>
  <c r="E60"/>
  <c r="I60"/>
  <c r="E96" i="10"/>
  <c r="I96"/>
  <c r="C97" l="1"/>
  <c r="G97" s="1"/>
  <c r="J97" s="1"/>
  <c r="H60" i="13"/>
  <c r="C60"/>
  <c r="D61" i="12"/>
  <c r="H61" s="1"/>
  <c r="C61"/>
  <c r="I97" i="10"/>
  <c r="E97" l="1"/>
  <c r="I60" i="13"/>
  <c r="B62"/>
  <c r="D62" s="1"/>
  <c r="E60"/>
  <c r="I61" i="12"/>
  <c r="B63"/>
  <c r="E61"/>
  <c r="B99" i="10"/>
  <c r="D99" l="1"/>
  <c r="C99"/>
  <c r="G99" s="1"/>
  <c r="C62" i="13"/>
  <c r="H62"/>
  <c r="C63" i="12"/>
  <c r="D63"/>
  <c r="H63" s="1"/>
  <c r="I99" i="10"/>
  <c r="I62" i="13" l="1"/>
  <c r="B63"/>
  <c r="D63" s="1"/>
  <c r="E62"/>
  <c r="B64" i="12"/>
  <c r="E63"/>
  <c r="I63"/>
  <c r="H99" i="10"/>
  <c r="E99"/>
  <c r="H63" i="13" l="1"/>
  <c r="C63"/>
  <c r="D64" i="12"/>
  <c r="H64" s="1"/>
  <c r="C64"/>
  <c r="B100" i="10"/>
  <c r="D100" l="1"/>
  <c r="I100" s="1"/>
  <c r="C100"/>
  <c r="G100" s="1"/>
  <c r="I63" i="13"/>
  <c r="B64"/>
  <c r="D64" s="1"/>
  <c r="E63"/>
  <c r="I64" i="12"/>
  <c r="B65"/>
  <c r="E64"/>
  <c r="C64" i="13" l="1"/>
  <c r="H64"/>
  <c r="C65" i="12"/>
  <c r="D65"/>
  <c r="H65" s="1"/>
  <c r="E100" i="10"/>
  <c r="H100"/>
  <c r="I64" i="13" l="1"/>
  <c r="B65"/>
  <c r="D65" s="1"/>
  <c r="E64"/>
  <c r="B66" i="12"/>
  <c r="E65"/>
  <c r="I65"/>
  <c r="B101" i="10"/>
  <c r="D101" l="1"/>
  <c r="I101" s="1"/>
  <c r="C101"/>
  <c r="G101" s="1"/>
  <c r="H65" i="13"/>
  <c r="C65"/>
  <c r="D66" i="12"/>
  <c r="H66" s="1"/>
  <c r="C66"/>
  <c r="I65" i="13" l="1"/>
  <c r="B67"/>
  <c r="D67" s="1"/>
  <c r="E65"/>
  <c r="I66" i="12"/>
  <c r="B68"/>
  <c r="E66"/>
  <c r="H101" i="10"/>
  <c r="E101"/>
  <c r="B102"/>
  <c r="D102" l="1"/>
  <c r="I102" s="1"/>
  <c r="C102"/>
  <c r="C67" i="13"/>
  <c r="H67"/>
  <c r="C68" i="12"/>
  <c r="D68"/>
  <c r="H68" s="1"/>
  <c r="G102" i="10" l="1"/>
  <c r="J102" s="1"/>
  <c r="I67" i="13"/>
  <c r="B68"/>
  <c r="D68" s="1"/>
  <c r="E67"/>
  <c r="B69" i="12"/>
  <c r="E68"/>
  <c r="I68"/>
  <c r="E102" i="10"/>
  <c r="H102"/>
  <c r="B104" l="1"/>
  <c r="D104" s="1"/>
  <c r="I104" s="1"/>
  <c r="C104"/>
  <c r="H68" i="13"/>
  <c r="C68"/>
  <c r="D69" i="12"/>
  <c r="H69" s="1"/>
  <c r="C69"/>
  <c r="G104" i="10" l="1"/>
  <c r="B105" s="1"/>
  <c r="D105" s="1"/>
  <c r="H104"/>
  <c r="E104"/>
  <c r="I68" i="13"/>
  <c r="B69"/>
  <c r="D69" s="1"/>
  <c r="E68"/>
  <c r="I69" i="12"/>
  <c r="B70"/>
  <c r="E69"/>
  <c r="C105" i="10" l="1"/>
  <c r="I105"/>
  <c r="H105"/>
  <c r="C69" i="13"/>
  <c r="H69"/>
  <c r="C70" i="12"/>
  <c r="D70"/>
  <c r="H70" s="1"/>
  <c r="G105" i="10" l="1"/>
  <c r="B106" s="1"/>
  <c r="D106" s="1"/>
  <c r="E105"/>
  <c r="I69" i="13"/>
  <c r="B70"/>
  <c r="D70" s="1"/>
  <c r="E69"/>
  <c r="B71" i="12"/>
  <c r="E70"/>
  <c r="I70"/>
  <c r="I106" i="10" l="1"/>
  <c r="H106"/>
  <c r="C106"/>
  <c r="H70" i="13"/>
  <c r="C70"/>
  <c r="D71" i="12"/>
  <c r="H71" s="1"/>
  <c r="C71"/>
  <c r="G106" i="10" l="1"/>
  <c r="E106"/>
  <c r="B107"/>
  <c r="D107" s="1"/>
  <c r="I107" s="1"/>
  <c r="C107"/>
  <c r="G107" s="1"/>
  <c r="I70" i="13"/>
  <c r="B72"/>
  <c r="D72" s="1"/>
  <c r="E70"/>
  <c r="I71" i="12"/>
  <c r="B73"/>
  <c r="E71"/>
  <c r="C72" i="13" l="1"/>
  <c r="H72"/>
  <c r="C73" i="12"/>
  <c r="D73"/>
  <c r="H73" s="1"/>
  <c r="H107" i="10"/>
  <c r="J107"/>
  <c r="E107"/>
  <c r="I72" i="13" l="1"/>
  <c r="B73"/>
  <c r="D73" s="1"/>
  <c r="E72"/>
  <c r="B74" i="12"/>
  <c r="E73"/>
  <c r="I73"/>
  <c r="B109" i="10"/>
  <c r="D109" l="1"/>
  <c r="I109" s="1"/>
  <c r="C109"/>
  <c r="G109" s="1"/>
  <c r="H73" i="13"/>
  <c r="C73"/>
  <c r="D74" i="12"/>
  <c r="H74" s="1"/>
  <c r="C74"/>
  <c r="I73" i="13" l="1"/>
  <c r="B74"/>
  <c r="D74" s="1"/>
  <c r="E73"/>
  <c r="I74" i="12"/>
  <c r="B75"/>
  <c r="E74"/>
  <c r="B110" i="10"/>
  <c r="H109"/>
  <c r="E109"/>
  <c r="D110" l="1"/>
  <c r="I110" s="1"/>
  <c r="C110"/>
  <c r="G110" s="1"/>
  <c r="C74" i="13"/>
  <c r="H74"/>
  <c r="C75" i="12"/>
  <c r="D75"/>
  <c r="H75" s="1"/>
  <c r="I74" i="13" l="1"/>
  <c r="B75"/>
  <c r="D75" s="1"/>
  <c r="E74"/>
  <c r="B76" i="12"/>
  <c r="E75"/>
  <c r="I75"/>
  <c r="E110" i="10"/>
  <c r="H110"/>
  <c r="B111"/>
  <c r="D111" l="1"/>
  <c r="C111"/>
  <c r="G111" s="1"/>
  <c r="H75" i="13"/>
  <c r="C75"/>
  <c r="D76" i="12"/>
  <c r="H76" s="1"/>
  <c r="C76"/>
  <c r="I111" i="10"/>
  <c r="I75" i="13" l="1"/>
  <c r="B77"/>
  <c r="D77" s="1"/>
  <c r="E75"/>
  <c r="I76" i="12"/>
  <c r="B78"/>
  <c r="E76"/>
  <c r="E111" i="10"/>
  <c r="H111"/>
  <c r="B112"/>
  <c r="D112" l="1"/>
  <c r="I112" s="1"/>
  <c r="C112"/>
  <c r="C77" i="13"/>
  <c r="H77"/>
  <c r="C78" i="12"/>
  <c r="D78"/>
  <c r="H78" s="1"/>
  <c r="G112" i="10" l="1"/>
  <c r="J112" s="1"/>
  <c r="I77" i="13"/>
  <c r="B78"/>
  <c r="D78" s="1"/>
  <c r="E77"/>
  <c r="B79" i="12"/>
  <c r="E78"/>
  <c r="I78"/>
  <c r="E112" i="10"/>
  <c r="H112"/>
  <c r="B114" l="1"/>
  <c r="D114"/>
  <c r="I114" s="1"/>
  <c r="C114"/>
  <c r="G114" s="1"/>
  <c r="H78" i="13"/>
  <c r="C78"/>
  <c r="D79" i="12"/>
  <c r="H79" s="1"/>
  <c r="C79"/>
  <c r="I78" i="13" l="1"/>
  <c r="B79"/>
  <c r="D79" s="1"/>
  <c r="E78"/>
  <c r="I79" i="12"/>
  <c r="B80"/>
  <c r="E79"/>
  <c r="H114" i="10"/>
  <c r="B115"/>
  <c r="E114"/>
  <c r="D115" l="1"/>
  <c r="I115" s="1"/>
  <c r="C115"/>
  <c r="G115" s="1"/>
  <c r="C79" i="13"/>
  <c r="H79"/>
  <c r="C80" i="12"/>
  <c r="D80"/>
  <c r="H80" s="1"/>
  <c r="I79" i="13" l="1"/>
  <c r="B80"/>
  <c r="D80" s="1"/>
  <c r="E79"/>
  <c r="I80" i="12"/>
  <c r="B81"/>
  <c r="E80"/>
  <c r="H115" i="10"/>
  <c r="B116"/>
  <c r="E115"/>
  <c r="D116" l="1"/>
  <c r="I116" s="1"/>
  <c r="C116"/>
  <c r="G116" s="1"/>
  <c r="H80" i="13"/>
  <c r="C80"/>
  <c r="D81" i="12"/>
  <c r="H81" s="1"/>
  <c r="C81"/>
  <c r="I80" i="13" l="1"/>
  <c r="B82"/>
  <c r="D82" s="1"/>
  <c r="E80"/>
  <c r="I81" i="12"/>
  <c r="B83"/>
  <c r="E81"/>
  <c r="H116" i="10"/>
  <c r="E116"/>
  <c r="B117"/>
  <c r="D117" l="1"/>
  <c r="C117"/>
  <c r="G117" s="1"/>
  <c r="C82" i="13"/>
  <c r="H82"/>
  <c r="C83" i="12"/>
  <c r="D83"/>
  <c r="H83" s="1"/>
  <c r="I117" i="10"/>
  <c r="I82" i="13" l="1"/>
  <c r="B83"/>
  <c r="D83" s="1"/>
  <c r="E82"/>
  <c r="I83" i="12"/>
  <c r="B84"/>
  <c r="E83"/>
  <c r="H117" i="10"/>
  <c r="E117"/>
  <c r="J117"/>
  <c r="H83" i="13" l="1"/>
  <c r="C83"/>
  <c r="D84" i="12"/>
  <c r="H84" s="1"/>
  <c r="C84"/>
  <c r="B119" i="10"/>
  <c r="D119" l="1"/>
  <c r="I119" s="1"/>
  <c r="C119"/>
  <c r="G119" s="1"/>
  <c r="I83" i="13"/>
  <c r="B84"/>
  <c r="D84" s="1"/>
  <c r="E83"/>
  <c r="I84" i="12"/>
  <c r="B85"/>
  <c r="E84"/>
  <c r="C84" i="13" l="1"/>
  <c r="H84"/>
  <c r="C85" i="12"/>
  <c r="D85"/>
  <c r="H85" s="1"/>
  <c r="B120" i="10"/>
  <c r="H119"/>
  <c r="E119"/>
  <c r="D120" l="1"/>
  <c r="I120" s="1"/>
  <c r="C120"/>
  <c r="I84" i="13"/>
  <c r="B85"/>
  <c r="D85" s="1"/>
  <c r="E84"/>
  <c r="B86" i="12"/>
  <c r="E85"/>
  <c r="I85"/>
  <c r="G120" i="10" l="1"/>
  <c r="B121" s="1"/>
  <c r="H85" i="13"/>
  <c r="C85"/>
  <c r="D86" i="12"/>
  <c r="H86" s="1"/>
  <c r="C86"/>
  <c r="H120" i="10"/>
  <c r="E120"/>
  <c r="C121" l="1"/>
  <c r="G121" s="1"/>
  <c r="D121"/>
  <c r="I121" s="1"/>
  <c r="I85" i="13"/>
  <c r="B87"/>
  <c r="D87" s="1"/>
  <c r="E85"/>
  <c r="I86" i="12"/>
  <c r="B88"/>
  <c r="E86"/>
  <c r="E121" i="10"/>
  <c r="H121" l="1"/>
  <c r="C87" i="13"/>
  <c r="H87"/>
  <c r="C88" i="12"/>
  <c r="D88"/>
  <c r="H88" s="1"/>
  <c r="B122" i="10"/>
  <c r="D122" l="1"/>
  <c r="I122" s="1"/>
  <c r="C122"/>
  <c r="G122" s="1"/>
  <c r="I87" i="13"/>
  <c r="E87"/>
  <c r="I88" i="12"/>
  <c r="E88"/>
  <c r="B88" i="13" l="1"/>
  <c r="D88" s="1"/>
  <c r="B89" i="12"/>
  <c r="H122" i="10"/>
  <c r="E122"/>
  <c r="J122"/>
  <c r="C88" i="13" l="1"/>
  <c r="H88"/>
  <c r="C89" i="12"/>
  <c r="D89"/>
  <c r="H89" s="1"/>
  <c r="B124" i="10"/>
  <c r="D124" l="1"/>
  <c r="C124"/>
  <c r="I88" i="13"/>
  <c r="E88"/>
  <c r="B89"/>
  <c r="D89" s="1"/>
  <c r="I89" i="12"/>
  <c r="E89"/>
  <c r="B90"/>
  <c r="I124" i="10"/>
  <c r="C89" i="13" l="1"/>
  <c r="H89"/>
  <c r="C90" i="12"/>
  <c r="D90"/>
  <c r="H90" s="1"/>
  <c r="G124" i="10"/>
  <c r="B125" s="1"/>
  <c r="H124"/>
  <c r="E124"/>
  <c r="D125" l="1"/>
  <c r="I125" s="1"/>
  <c r="C125"/>
  <c r="G125" s="1"/>
  <c r="B126" s="1"/>
  <c r="I89" i="13"/>
  <c r="E89"/>
  <c r="I90" i="12"/>
  <c r="E90"/>
  <c r="D126" i="10" l="1"/>
  <c r="I126" s="1"/>
  <c r="C126"/>
  <c r="G126" s="1"/>
  <c r="B90" i="13"/>
  <c r="D90" s="1"/>
  <c r="B91" i="12"/>
  <c r="H125" i="10"/>
  <c r="E125"/>
  <c r="C90" i="13" l="1"/>
  <c r="H90"/>
  <c r="C91" i="12"/>
  <c r="D91"/>
  <c r="H91" s="1"/>
  <c r="H126" i="10"/>
  <c r="B127"/>
  <c r="E126"/>
  <c r="D127" l="1"/>
  <c r="C127"/>
  <c r="G127" s="1"/>
  <c r="I90" i="13"/>
  <c r="E90"/>
  <c r="I91" i="12"/>
  <c r="E91"/>
  <c r="I127" i="10"/>
  <c r="B92" i="13" l="1"/>
  <c r="D92" s="1"/>
  <c r="B93" i="12"/>
  <c r="H127" i="10"/>
  <c r="J127"/>
  <c r="E127"/>
  <c r="H92" i="13" l="1"/>
  <c r="C92"/>
  <c r="D93" i="12"/>
  <c r="H93" s="1"/>
  <c r="C93"/>
  <c r="B129" i="10"/>
  <c r="D129" l="1"/>
  <c r="C129"/>
  <c r="B93" i="13"/>
  <c r="D93" s="1"/>
  <c r="E92"/>
  <c r="I92"/>
  <c r="B94" i="12"/>
  <c r="E93"/>
  <c r="I93"/>
  <c r="I129" i="10"/>
  <c r="H93" i="13" l="1"/>
  <c r="C93"/>
  <c r="D94" i="12"/>
  <c r="H94" s="1"/>
  <c r="C94"/>
  <c r="G129" i="10"/>
  <c r="B130" s="1"/>
  <c r="E129"/>
  <c r="H129"/>
  <c r="D130" l="1"/>
  <c r="C130"/>
  <c r="B94" i="13"/>
  <c r="D94" s="1"/>
  <c r="E93"/>
  <c r="I93"/>
  <c r="B95" i="12"/>
  <c r="E94"/>
  <c r="I94"/>
  <c r="I130" i="10"/>
  <c r="G130"/>
  <c r="H94" i="13" l="1"/>
  <c r="C94"/>
  <c r="D95" i="12"/>
  <c r="H95" s="1"/>
  <c r="C95"/>
  <c r="B131" i="10"/>
  <c r="E130"/>
  <c r="H130"/>
  <c r="D131" l="1"/>
  <c r="I131" s="1"/>
  <c r="C131"/>
  <c r="G131" s="1"/>
  <c r="B132" s="1"/>
  <c r="B95" i="13"/>
  <c r="D95" s="1"/>
  <c r="E94"/>
  <c r="I94"/>
  <c r="B96" i="12"/>
  <c r="E95"/>
  <c r="I95"/>
  <c r="D132" i="10" l="1"/>
  <c r="I132" s="1"/>
  <c r="C132"/>
  <c r="G132" s="1"/>
  <c r="H95" i="13"/>
  <c r="C95"/>
  <c r="D96" i="12"/>
  <c r="H96" s="1"/>
  <c r="C96"/>
  <c r="E131" i="10"/>
  <c r="H131"/>
  <c r="E95" i="13" l="1"/>
  <c r="I95"/>
  <c r="E96" i="12"/>
  <c r="I96"/>
  <c r="H132" i="10"/>
  <c r="E132"/>
  <c r="J132"/>
  <c r="B97" i="13" l="1"/>
  <c r="B98" i="12"/>
  <c r="C98" s="1"/>
  <c r="B134" i="10"/>
  <c r="D134" l="1"/>
  <c r="I134" s="1"/>
  <c r="C134"/>
  <c r="G134" s="1"/>
  <c r="C97" i="13"/>
  <c r="D97"/>
  <c r="H97" s="1"/>
  <c r="B98"/>
  <c r="D98" s="1"/>
  <c r="D98" i="12"/>
  <c r="H98" s="1"/>
  <c r="B99"/>
  <c r="E97" i="13" l="1"/>
  <c r="I97"/>
  <c r="C98"/>
  <c r="I98"/>
  <c r="H98"/>
  <c r="I98" i="12"/>
  <c r="E98"/>
  <c r="C99"/>
  <c r="D99"/>
  <c r="H99" s="1"/>
  <c r="H134" i="10"/>
  <c r="B135"/>
  <c r="E134"/>
  <c r="D135" l="1"/>
  <c r="I135" s="1"/>
  <c r="C135"/>
  <c r="G135" s="1"/>
  <c r="E98" i="13"/>
  <c r="B99"/>
  <c r="D99" s="1"/>
  <c r="I99" i="12"/>
  <c r="E99"/>
  <c r="B100"/>
  <c r="C99" i="13" l="1"/>
  <c r="H99"/>
  <c r="C100" i="12"/>
  <c r="D100"/>
  <c r="H100" s="1"/>
  <c r="H135" i="10"/>
  <c r="B136"/>
  <c r="E135"/>
  <c r="D136" l="1"/>
  <c r="I136" s="1"/>
  <c r="C136"/>
  <c r="G136" s="1"/>
  <c r="I99" i="13"/>
  <c r="E99"/>
  <c r="B100"/>
  <c r="D100" s="1"/>
  <c r="I100" i="12"/>
  <c r="E100"/>
  <c r="B101"/>
  <c r="C100" i="13" l="1"/>
  <c r="H100"/>
  <c r="C101" i="12"/>
  <c r="D101"/>
  <c r="H101" s="1"/>
  <c r="H136" i="10"/>
  <c r="B137"/>
  <c r="E136"/>
  <c r="D137" l="1"/>
  <c r="C137"/>
  <c r="G137" s="1"/>
  <c r="I100" i="13"/>
  <c r="E100"/>
  <c r="I101" i="12"/>
  <c r="E101"/>
  <c r="I137" i="10"/>
  <c r="B102" i="13" l="1"/>
  <c r="D102" s="1"/>
  <c r="B103" i="12"/>
  <c r="H137" i="10"/>
  <c r="E137"/>
  <c r="J137"/>
  <c r="H102" i="13" l="1"/>
  <c r="C102"/>
  <c r="D103" i="12"/>
  <c r="H103" s="1"/>
  <c r="C103"/>
  <c r="B139" i="10"/>
  <c r="D139" l="1"/>
  <c r="I139" s="1"/>
  <c r="C139"/>
  <c r="G139" s="1"/>
  <c r="B103" i="13"/>
  <c r="D103" s="1"/>
  <c r="E102"/>
  <c r="I102"/>
  <c r="E103" i="12"/>
  <c r="I103"/>
  <c r="H103" i="13" l="1"/>
  <c r="C103"/>
  <c r="B104" i="12"/>
  <c r="H139" i="10"/>
  <c r="B140"/>
  <c r="E139"/>
  <c r="D140" l="1"/>
  <c r="I140" s="1"/>
  <c r="C140"/>
  <c r="G140" s="1"/>
  <c r="B104" i="13"/>
  <c r="D104" s="1"/>
  <c r="E103"/>
  <c r="I103"/>
  <c r="D104" i="12"/>
  <c r="H104" s="1"/>
  <c r="C104"/>
  <c r="H104" i="13" l="1"/>
  <c r="C104"/>
  <c r="B105" i="12"/>
  <c r="E104"/>
  <c r="I104"/>
  <c r="H140" i="10"/>
  <c r="E140"/>
  <c r="B141"/>
  <c r="D141" l="1"/>
  <c r="I141" s="1"/>
  <c r="C141"/>
  <c r="G141" s="1"/>
  <c r="B105" i="13"/>
  <c r="D105" s="1"/>
  <c r="E104"/>
  <c r="I104"/>
  <c r="D105" i="12"/>
  <c r="H105" s="1"/>
  <c r="C105"/>
  <c r="H105" i="13" l="1"/>
  <c r="C105"/>
  <c r="B106" i="12"/>
  <c r="E105"/>
  <c r="I105"/>
  <c r="H141" i="10"/>
  <c r="B142"/>
  <c r="E141"/>
  <c r="D142" l="1"/>
  <c r="I142" s="1"/>
  <c r="C142"/>
  <c r="G142" s="1"/>
  <c r="E105" i="13"/>
  <c r="I105"/>
  <c r="D106" i="12"/>
  <c r="H106" s="1"/>
  <c r="C106"/>
  <c r="B107" i="13" l="1"/>
  <c r="E106" i="12"/>
  <c r="I106"/>
  <c r="H142" i="10"/>
  <c r="J142"/>
  <c r="E142"/>
  <c r="C107" i="13" l="1"/>
  <c r="E107" s="1"/>
  <c r="D107"/>
  <c r="H107"/>
  <c r="B108" i="12"/>
  <c r="C108" s="1"/>
  <c r="B144" i="10"/>
  <c r="D144" l="1"/>
  <c r="I144" s="1"/>
  <c r="C144"/>
  <c r="G144" s="1"/>
  <c r="D108" i="12"/>
  <c r="H108" s="1"/>
  <c r="I107" i="13"/>
  <c r="B108"/>
  <c r="D108" s="1"/>
  <c r="E108" i="12" l="1"/>
  <c r="I108"/>
  <c r="C108" i="13"/>
  <c r="H108"/>
  <c r="B109" i="12"/>
  <c r="B145" i="10"/>
  <c r="H144"/>
  <c r="E144"/>
  <c r="D145" l="1"/>
  <c r="H145" s="1"/>
  <c r="C145"/>
  <c r="G145" s="1"/>
  <c r="I145"/>
  <c r="I108" i="13"/>
  <c r="E108"/>
  <c r="B109"/>
  <c r="D109" s="1"/>
  <c r="C109" i="12"/>
  <c r="D109"/>
  <c r="H109" s="1"/>
  <c r="C109" i="13" l="1"/>
  <c r="H109"/>
  <c r="I109" i="12"/>
  <c r="E109"/>
  <c r="B110"/>
  <c r="E145" i="10"/>
  <c r="B146"/>
  <c r="D146" l="1"/>
  <c r="I146" s="1"/>
  <c r="C146"/>
  <c r="I109" i="13"/>
  <c r="E109"/>
  <c r="B110"/>
  <c r="D110" s="1"/>
  <c r="C110" i="12"/>
  <c r="D110"/>
  <c r="H110" s="1"/>
  <c r="G146" i="10" l="1"/>
  <c r="B147" s="1"/>
  <c r="C110" i="13"/>
  <c r="H110"/>
  <c r="I110" i="12"/>
  <c r="E110"/>
  <c r="B111"/>
  <c r="E146" i="10"/>
  <c r="H146"/>
  <c r="C147" l="1"/>
  <c r="G147" s="1"/>
  <c r="J147" s="1"/>
  <c r="D147"/>
  <c r="I147" s="1"/>
  <c r="I110" i="13"/>
  <c r="E110"/>
  <c r="C111" i="12"/>
  <c r="D111"/>
  <c r="H111" s="1"/>
  <c r="H147" i="10"/>
  <c r="E147"/>
  <c r="B112" i="13" l="1"/>
  <c r="D112" s="1"/>
  <c r="I111" i="12"/>
  <c r="E111"/>
  <c r="B149" i="10"/>
  <c r="D149" l="1"/>
  <c r="I149" s="1"/>
  <c r="C149"/>
  <c r="G149" s="1"/>
  <c r="H112" i="13"/>
  <c r="C112"/>
  <c r="B113" i="12"/>
  <c r="B113" i="13" l="1"/>
  <c r="D113" s="1"/>
  <c r="E112"/>
  <c r="I112"/>
  <c r="D113" i="12"/>
  <c r="H113" s="1"/>
  <c r="C113"/>
  <c r="H149" i="10"/>
  <c r="B150"/>
  <c r="E149"/>
  <c r="D150" l="1"/>
  <c r="I150" s="1"/>
  <c r="C150"/>
  <c r="G150" s="1"/>
  <c r="H113" i="13"/>
  <c r="C113"/>
  <c r="G113" i="12"/>
  <c r="B114" s="1"/>
  <c r="E113"/>
  <c r="I113"/>
  <c r="B114" i="13" l="1"/>
  <c r="D114" s="1"/>
  <c r="E113"/>
  <c r="I113"/>
  <c r="D114" i="12"/>
  <c r="H114" s="1"/>
  <c r="C114"/>
  <c r="H150" i="10"/>
  <c r="E150"/>
  <c r="B151"/>
  <c r="D151" l="1"/>
  <c r="I151" s="1"/>
  <c r="C151"/>
  <c r="G151" s="1"/>
  <c r="H114" i="13"/>
  <c r="C114"/>
  <c r="G114" i="12"/>
  <c r="B115" s="1"/>
  <c r="E114"/>
  <c r="I114"/>
  <c r="B115" i="13" l="1"/>
  <c r="D115" s="1"/>
  <c r="E114"/>
  <c r="I114"/>
  <c r="D115" i="12"/>
  <c r="H115" s="1"/>
  <c r="C115"/>
  <c r="H151" i="10"/>
  <c r="B152"/>
  <c r="E151"/>
  <c r="D152" l="1"/>
  <c r="I152" s="1"/>
  <c r="C152"/>
  <c r="G152" s="1"/>
  <c r="H115" i="13"/>
  <c r="C115"/>
  <c r="G115" i="12"/>
  <c r="B116" s="1"/>
  <c r="E115"/>
  <c r="I115"/>
  <c r="E115" i="13" l="1"/>
  <c r="I115"/>
  <c r="D116" i="12"/>
  <c r="H116" s="1"/>
  <c r="C116"/>
  <c r="H152" i="10"/>
  <c r="J152"/>
  <c r="E152"/>
  <c r="B117" i="13" l="1"/>
  <c r="G116" i="12"/>
  <c r="J116" s="1"/>
  <c r="E116"/>
  <c r="I116"/>
  <c r="B154" i="10"/>
  <c r="D154" l="1"/>
  <c r="I154" s="1"/>
  <c r="C154"/>
  <c r="G154" s="1"/>
  <c r="C117" i="13"/>
  <c r="D117"/>
  <c r="H117" s="1"/>
  <c r="I117"/>
  <c r="B118"/>
  <c r="D118" s="1"/>
  <c r="B118" i="12"/>
  <c r="C118" s="1"/>
  <c r="E117" i="13" l="1"/>
  <c r="C118"/>
  <c r="H118"/>
  <c r="D118" i="12"/>
  <c r="H118" s="1"/>
  <c r="G118"/>
  <c r="B119" s="1"/>
  <c r="I118"/>
  <c r="H154" i="10"/>
  <c r="B155"/>
  <c r="E154"/>
  <c r="D155" l="1"/>
  <c r="I155" s="1"/>
  <c r="C155"/>
  <c r="G155" s="1"/>
  <c r="I118" i="13"/>
  <c r="E118"/>
  <c r="E118" i="12"/>
  <c r="C119"/>
  <c r="D119"/>
  <c r="H119" s="1"/>
  <c r="B119" i="13" l="1"/>
  <c r="D119" s="1"/>
  <c r="I119" i="12"/>
  <c r="E119"/>
  <c r="G119"/>
  <c r="H155" i="10"/>
  <c r="E155"/>
  <c r="B156"/>
  <c r="D156" l="1"/>
  <c r="I156" s="1"/>
  <c r="C156"/>
  <c r="G156" s="1"/>
  <c r="C119" i="13"/>
  <c r="H119"/>
  <c r="B120" i="12"/>
  <c r="I119" i="13" l="1"/>
  <c r="E119"/>
  <c r="B120"/>
  <c r="D120" s="1"/>
  <c r="C120" i="12"/>
  <c r="D120"/>
  <c r="H120" s="1"/>
  <c r="H156" i="10"/>
  <c r="E156"/>
  <c r="B157"/>
  <c r="D157" l="1"/>
  <c r="I157" s="1"/>
  <c r="C157"/>
  <c r="G157" s="1"/>
  <c r="C120" i="13"/>
  <c r="H120"/>
  <c r="I120" i="12"/>
  <c r="E120"/>
  <c r="G120"/>
  <c r="B121" s="1"/>
  <c r="I120" i="13" l="1"/>
  <c r="E120"/>
  <c r="C121" i="12"/>
  <c r="D121"/>
  <c r="H121" s="1"/>
  <c r="H157" i="10"/>
  <c r="E157"/>
  <c r="J157"/>
  <c r="B122" i="13" l="1"/>
  <c r="D122" s="1"/>
  <c r="I121" i="12"/>
  <c r="E121"/>
  <c r="G121"/>
  <c r="J121" s="1"/>
  <c r="B159" i="10"/>
  <c r="D159" l="1"/>
  <c r="C159"/>
  <c r="G159" s="1"/>
  <c r="H122" i="13"/>
  <c r="C122"/>
  <c r="B123" i="12"/>
  <c r="I159" i="10"/>
  <c r="B160" l="1"/>
  <c r="D160" s="1"/>
  <c r="I160" s="1"/>
  <c r="C160"/>
  <c r="G160" s="1"/>
  <c r="B123" i="13"/>
  <c r="D123" s="1"/>
  <c r="E122"/>
  <c r="I122"/>
  <c r="D123" i="12"/>
  <c r="H123" s="1"/>
  <c r="C123"/>
  <c r="H159" i="10"/>
  <c r="E159"/>
  <c r="H123" i="13" l="1"/>
  <c r="C123"/>
  <c r="G123" i="12"/>
  <c r="B124" s="1"/>
  <c r="E123"/>
  <c r="I123"/>
  <c r="H160" i="10"/>
  <c r="E160"/>
  <c r="B161"/>
  <c r="D161" l="1"/>
  <c r="I161" s="1"/>
  <c r="C161"/>
  <c r="G161" s="1"/>
  <c r="B124" i="13"/>
  <c r="D124" s="1"/>
  <c r="E123"/>
  <c r="I123"/>
  <c r="D124" i="12"/>
  <c r="H124" s="1"/>
  <c r="C124"/>
  <c r="H124" i="13" l="1"/>
  <c r="C124"/>
  <c r="G124" i="12"/>
  <c r="E124"/>
  <c r="I124"/>
  <c r="H161" i="10"/>
  <c r="B162"/>
  <c r="E161"/>
  <c r="D162" l="1"/>
  <c r="I162" s="1"/>
  <c r="C162"/>
  <c r="G162" s="1"/>
  <c r="B125" i="13"/>
  <c r="D125" s="1"/>
  <c r="E124"/>
  <c r="I124"/>
  <c r="B125" i="12"/>
  <c r="H125" i="13" l="1"/>
  <c r="C125"/>
  <c r="D125" i="12"/>
  <c r="H125" s="1"/>
  <c r="C125"/>
  <c r="H162" i="10"/>
  <c r="E162"/>
  <c r="J162"/>
  <c r="E125" i="13" l="1"/>
  <c r="I125"/>
  <c r="G125" i="12"/>
  <c r="B126" s="1"/>
  <c r="E125"/>
  <c r="I125"/>
  <c r="B164" i="10"/>
  <c r="D164" l="1"/>
  <c r="C164"/>
  <c r="G164" s="1"/>
  <c r="B127" i="13"/>
  <c r="D126" i="12"/>
  <c r="H126" s="1"/>
  <c r="C126"/>
  <c r="I164" i="10"/>
  <c r="B165" l="1"/>
  <c r="D165" s="1"/>
  <c r="I165" s="1"/>
  <c r="C165"/>
  <c r="G165" s="1"/>
  <c r="C127" i="13"/>
  <c r="B128" s="1"/>
  <c r="D128" s="1"/>
  <c r="D127"/>
  <c r="G126" i="12"/>
  <c r="J126" s="1"/>
  <c r="E126"/>
  <c r="I126"/>
  <c r="E164" i="10"/>
  <c r="H164"/>
  <c r="B128" i="12" l="1"/>
  <c r="C128" s="1"/>
  <c r="H127" i="13"/>
  <c r="I127"/>
  <c r="E127"/>
  <c r="C128"/>
  <c r="I128"/>
  <c r="H128"/>
  <c r="H165" i="10"/>
  <c r="E165"/>
  <c r="B166"/>
  <c r="D166" l="1"/>
  <c r="C166"/>
  <c r="G166" s="1"/>
  <c r="D128" i="12"/>
  <c r="H128" s="1"/>
  <c r="E128" i="13"/>
  <c r="B129"/>
  <c r="D129" s="1"/>
  <c r="G128" i="12"/>
  <c r="B129" s="1"/>
  <c r="I166" i="10"/>
  <c r="E128" i="12" l="1"/>
  <c r="I128"/>
  <c r="C129" i="13"/>
  <c r="H129"/>
  <c r="C129" i="12"/>
  <c r="D129"/>
  <c r="H129" s="1"/>
  <c r="H166" i="10"/>
  <c r="E166"/>
  <c r="B167"/>
  <c r="D167" l="1"/>
  <c r="C167"/>
  <c r="G167" s="1"/>
  <c r="I129" i="13"/>
  <c r="E129"/>
  <c r="B130"/>
  <c r="D130" s="1"/>
  <c r="I129" i="12"/>
  <c r="E129"/>
  <c r="G129"/>
  <c r="I167" i="10"/>
  <c r="C130" i="13" l="1"/>
  <c r="H130"/>
  <c r="B130" i="12"/>
  <c r="H167" i="10"/>
  <c r="E167"/>
  <c r="J167"/>
  <c r="I130" i="13" l="1"/>
  <c r="E130"/>
  <c r="C130" i="12"/>
  <c r="D130"/>
  <c r="H130" s="1"/>
  <c r="B169" i="10"/>
  <c r="D169" l="1"/>
  <c r="C169"/>
  <c r="B132" i="13"/>
  <c r="D132" s="1"/>
  <c r="I130" i="12"/>
  <c r="E130"/>
  <c r="G130"/>
  <c r="B131" s="1"/>
  <c r="I169" i="10"/>
  <c r="H132" i="13" l="1"/>
  <c r="C132"/>
  <c r="C131" i="12"/>
  <c r="D131"/>
  <c r="H131" s="1"/>
  <c r="H169" i="10"/>
  <c r="G169"/>
  <c r="B170" s="1"/>
  <c r="E169"/>
  <c r="D170" l="1"/>
  <c r="C170"/>
  <c r="B133" i="13"/>
  <c r="D133" s="1"/>
  <c r="E132"/>
  <c r="I132"/>
  <c r="I131" i="12"/>
  <c r="E131"/>
  <c r="G131"/>
  <c r="J131" s="1"/>
  <c r="I170" i="10"/>
  <c r="H133" i="13" l="1"/>
  <c r="C133"/>
  <c r="B133" i="12"/>
  <c r="H170" i="10"/>
  <c r="G170"/>
  <c r="B171" s="1"/>
  <c r="E170"/>
  <c r="D171" l="1"/>
  <c r="I171" s="1"/>
  <c r="C171"/>
  <c r="B134" i="13"/>
  <c r="D134" s="1"/>
  <c r="E133"/>
  <c r="I133"/>
  <c r="D133" i="12"/>
  <c r="H133" s="1"/>
  <c r="C133"/>
  <c r="H134" i="13" l="1"/>
  <c r="C134"/>
  <c r="G133" i="12"/>
  <c r="B134" s="1"/>
  <c r="E133"/>
  <c r="I133"/>
  <c r="H171" i="10"/>
  <c r="G171"/>
  <c r="B172" s="1"/>
  <c r="E171"/>
  <c r="D172" l="1"/>
  <c r="I172" s="1"/>
  <c r="C172"/>
  <c r="B135" i="13"/>
  <c r="D135" s="1"/>
  <c r="E134"/>
  <c r="I134"/>
  <c r="D134" i="12"/>
  <c r="H134" s="1"/>
  <c r="C134"/>
  <c r="H135" i="13" l="1"/>
  <c r="C135"/>
  <c r="G134" i="12"/>
  <c r="E134"/>
  <c r="I134"/>
  <c r="H172" i="10"/>
  <c r="G172"/>
  <c r="J172" s="1"/>
  <c r="E172"/>
  <c r="E135" i="13" l="1"/>
  <c r="I135"/>
  <c r="B135" i="12"/>
  <c r="B174" i="10"/>
  <c r="D174" l="1"/>
  <c r="I174" s="1"/>
  <c r="C174"/>
  <c r="B137" i="13"/>
  <c r="D135" i="12"/>
  <c r="H135" s="1"/>
  <c r="C135"/>
  <c r="C137" i="13" l="1"/>
  <c r="E137" s="1"/>
  <c r="D137"/>
  <c r="H137" s="1"/>
  <c r="I137"/>
  <c r="B138"/>
  <c r="D138" s="1"/>
  <c r="G135" i="12"/>
  <c r="B136" s="1"/>
  <c r="E135"/>
  <c r="I135"/>
  <c r="E174" i="10"/>
  <c r="H174"/>
  <c r="G174"/>
  <c r="B175" s="1"/>
  <c r="D175" l="1"/>
  <c r="C175"/>
  <c r="C138" i="13"/>
  <c r="H138"/>
  <c r="I138"/>
  <c r="D136" i="12"/>
  <c r="H136" s="1"/>
  <c r="C136"/>
  <c r="G175" i="10"/>
  <c r="B176" s="1"/>
  <c r="I175"/>
  <c r="D176" l="1"/>
  <c r="I176" s="1"/>
  <c r="C176"/>
  <c r="E138" i="13"/>
  <c r="B139"/>
  <c r="D139" s="1"/>
  <c r="G136" i="12"/>
  <c r="J136" s="1"/>
  <c r="E136"/>
  <c r="I136"/>
  <c r="H175" i="10"/>
  <c r="E175"/>
  <c r="C139" i="13" l="1"/>
  <c r="H139"/>
  <c r="B138" i="12"/>
  <c r="C138" s="1"/>
  <c r="H176" i="10"/>
  <c r="E176"/>
  <c r="G176"/>
  <c r="B177" s="1"/>
  <c r="D177" l="1"/>
  <c r="I177" s="1"/>
  <c r="C177"/>
  <c r="E139" i="13"/>
  <c r="B140"/>
  <c r="D140" s="1"/>
  <c r="I139"/>
  <c r="D138" i="12"/>
  <c r="H138" s="1"/>
  <c r="G138"/>
  <c r="C140" i="13" l="1"/>
  <c r="H140"/>
  <c r="E138" i="12"/>
  <c r="I138"/>
  <c r="B139"/>
  <c r="H177" i="10"/>
  <c r="E177"/>
  <c r="G177"/>
  <c r="J177" s="1"/>
  <c r="E140" i="13" l="1"/>
  <c r="I140"/>
  <c r="C139" i="12"/>
  <c r="D139"/>
  <c r="H139" s="1"/>
  <c r="B179" i="10"/>
  <c r="D179" l="1"/>
  <c r="C179"/>
  <c r="G179" s="1"/>
  <c r="B142" i="13"/>
  <c r="D142" s="1"/>
  <c r="I139" i="12"/>
  <c r="E139"/>
  <c r="G139"/>
  <c r="B140" s="1"/>
  <c r="I179" i="10"/>
  <c r="H142" i="13" l="1"/>
  <c r="C142"/>
  <c r="C140" i="12"/>
  <c r="D140"/>
  <c r="H140" s="1"/>
  <c r="H179" i="10"/>
  <c r="E179"/>
  <c r="B143" i="13" l="1"/>
  <c r="D143" s="1"/>
  <c r="E142"/>
  <c r="I142"/>
  <c r="I140" i="12"/>
  <c r="E140"/>
  <c r="G140"/>
  <c r="B141" s="1"/>
  <c r="B180" i="10"/>
  <c r="D180" l="1"/>
  <c r="C180"/>
  <c r="G180" s="1"/>
  <c r="H143" i="13"/>
  <c r="C143"/>
  <c r="C141" i="12"/>
  <c r="D141"/>
  <c r="H141" s="1"/>
  <c r="I180" i="10"/>
  <c r="B144" i="13" l="1"/>
  <c r="D144" s="1"/>
  <c r="E143"/>
  <c r="I143"/>
  <c r="I141" i="12"/>
  <c r="E141"/>
  <c r="G141"/>
  <c r="J141" s="1"/>
  <c r="H180" i="10"/>
  <c r="E180"/>
  <c r="H144" i="13" l="1"/>
  <c r="C144"/>
  <c r="B143" i="12"/>
  <c r="B181" i="10"/>
  <c r="D181" l="1"/>
  <c r="C181"/>
  <c r="G181" s="1"/>
  <c r="I181"/>
  <c r="B145" i="13"/>
  <c r="D145" s="1"/>
  <c r="E144"/>
  <c r="I144"/>
  <c r="D143" i="12"/>
  <c r="H143" s="1"/>
  <c r="C143"/>
  <c r="H145" i="13" l="1"/>
  <c r="C145"/>
  <c r="G143" i="12"/>
  <c r="B144" s="1"/>
  <c r="E143"/>
  <c r="I143"/>
  <c r="H181" i="10"/>
  <c r="E181"/>
  <c r="B182"/>
  <c r="D182" l="1"/>
  <c r="I182" s="1"/>
  <c r="C182"/>
  <c r="G182" s="1"/>
  <c r="E145" i="13"/>
  <c r="B147"/>
  <c r="D147" s="1"/>
  <c r="I145"/>
  <c r="D144" i="12"/>
  <c r="H144" s="1"/>
  <c r="C144"/>
  <c r="C147" i="13" l="1"/>
  <c r="H147"/>
  <c r="G144" i="12"/>
  <c r="B145" s="1"/>
  <c r="E144"/>
  <c r="I144"/>
  <c r="H182" i="10"/>
  <c r="E182"/>
  <c r="J182"/>
  <c r="I147" i="13" l="1"/>
  <c r="E147"/>
  <c r="D145" i="12"/>
  <c r="H145" s="1"/>
  <c r="C145"/>
  <c r="B184" i="10"/>
  <c r="D184" l="1"/>
  <c r="I184" s="1"/>
  <c r="C184"/>
  <c r="G184" s="1"/>
  <c r="B148" i="13"/>
  <c r="D148" s="1"/>
  <c r="G145" i="12"/>
  <c r="B146" s="1"/>
  <c r="E145"/>
  <c r="I145"/>
  <c r="C148" i="13" l="1"/>
  <c r="H148"/>
  <c r="D146" i="12"/>
  <c r="H146" s="1"/>
  <c r="C146"/>
  <c r="H184" i="10"/>
  <c r="E184"/>
  <c r="B185"/>
  <c r="D185" l="1"/>
  <c r="C185"/>
  <c r="G185" s="1"/>
  <c r="I148" i="13"/>
  <c r="E148"/>
  <c r="B149"/>
  <c r="D149" s="1"/>
  <c r="G146" i="12"/>
  <c r="J146" s="1"/>
  <c r="E146"/>
  <c r="I146"/>
  <c r="I185" i="10"/>
  <c r="B148" i="12" l="1"/>
  <c r="C148" s="1"/>
  <c r="C149" i="13"/>
  <c r="H149"/>
  <c r="H185" i="10"/>
  <c r="E185"/>
  <c r="D148" i="12" l="1"/>
  <c r="H148" s="1"/>
  <c r="I149" i="13"/>
  <c r="E149"/>
  <c r="B150"/>
  <c r="D150" s="1"/>
  <c r="I148" i="12"/>
  <c r="G148"/>
  <c r="B149" s="1"/>
  <c r="B186" i="10"/>
  <c r="D186" l="1"/>
  <c r="I186" s="1"/>
  <c r="C186"/>
  <c r="G186" s="1"/>
  <c r="E148" i="12"/>
  <c r="C150" i="13"/>
  <c r="H150"/>
  <c r="C149" i="12"/>
  <c r="D149"/>
  <c r="H149" s="1"/>
  <c r="I150" i="13" l="1"/>
  <c r="E150"/>
  <c r="I149" i="12"/>
  <c r="E149"/>
  <c r="G149"/>
  <c r="H186" i="10"/>
  <c r="E186"/>
  <c r="B187"/>
  <c r="D187" l="1"/>
  <c r="C187"/>
  <c r="G187" s="1"/>
  <c r="B152" i="13"/>
  <c r="D152" s="1"/>
  <c r="B150" i="12"/>
  <c r="I187" i="10"/>
  <c r="H152" i="13" l="1"/>
  <c r="C152"/>
  <c r="G152" s="1"/>
  <c r="C150" i="12"/>
  <c r="D150"/>
  <c r="H150" s="1"/>
  <c r="H187" i="10"/>
  <c r="E187"/>
  <c r="J187"/>
  <c r="B153" i="13" l="1"/>
  <c r="D153" s="1"/>
  <c r="E152"/>
  <c r="I152"/>
  <c r="I150" i="12"/>
  <c r="E150"/>
  <c r="G150"/>
  <c r="B151" s="1"/>
  <c r="B189" i="10"/>
  <c r="D189" l="1"/>
  <c r="I189" s="1"/>
  <c r="C189"/>
  <c r="G189" s="1"/>
  <c r="H153" i="13"/>
  <c r="C153"/>
  <c r="G153" s="1"/>
  <c r="C151" i="12"/>
  <c r="D151"/>
  <c r="H151" s="1"/>
  <c r="B154" i="13" l="1"/>
  <c r="D154" s="1"/>
  <c r="E153"/>
  <c r="I153"/>
  <c r="I151" i="12"/>
  <c r="E151"/>
  <c r="G151"/>
  <c r="J151" s="1"/>
  <c r="H189" i="10"/>
  <c r="E189"/>
  <c r="H154" i="13" l="1"/>
  <c r="C154"/>
  <c r="G154" s="1"/>
  <c r="B153" i="12"/>
  <c r="B190" i="10"/>
  <c r="D190" l="1"/>
  <c r="I190" s="1"/>
  <c r="C190"/>
  <c r="G190" s="1"/>
  <c r="B155" i="13"/>
  <c r="D155" s="1"/>
  <c r="E154"/>
  <c r="I154"/>
  <c r="D153" i="12"/>
  <c r="H153" s="1"/>
  <c r="C153"/>
  <c r="H155" i="13" l="1"/>
  <c r="C155"/>
  <c r="G155" s="1"/>
  <c r="J155" s="1"/>
  <c r="G153" i="12"/>
  <c r="B154" s="1"/>
  <c r="E153"/>
  <c r="I153"/>
  <c r="H190" i="10"/>
  <c r="E190"/>
  <c r="E155" i="13" l="1"/>
  <c r="I155"/>
  <c r="D154" i="12"/>
  <c r="H154" s="1"/>
  <c r="C154"/>
  <c r="B191" i="10"/>
  <c r="D191" l="1"/>
  <c r="I191" s="1"/>
  <c r="C191"/>
  <c r="G191" s="1"/>
  <c r="B157" i="13"/>
  <c r="G154" i="12"/>
  <c r="B155" s="1"/>
  <c r="E154"/>
  <c r="I154"/>
  <c r="C157" i="13" l="1"/>
  <c r="D157"/>
  <c r="H157" s="1"/>
  <c r="D155" i="12"/>
  <c r="H155" s="1"/>
  <c r="C155"/>
  <c r="H191" i="10"/>
  <c r="E191"/>
  <c r="B192"/>
  <c r="E157" i="13" l="1"/>
  <c r="G157"/>
  <c r="I157"/>
  <c r="B158"/>
  <c r="D158" s="1"/>
  <c r="H158" s="1"/>
  <c r="D192" i="10"/>
  <c r="I192" s="1"/>
  <c r="C192"/>
  <c r="G192" s="1"/>
  <c r="G155" i="12"/>
  <c r="B156" s="1"/>
  <c r="E155"/>
  <c r="I155"/>
  <c r="C158" i="13" l="1"/>
  <c r="G158" s="1"/>
  <c r="I158"/>
  <c r="D156" i="12"/>
  <c r="H156" s="1"/>
  <c r="C156"/>
  <c r="H192" i="10"/>
  <c r="E192"/>
  <c r="J192"/>
  <c r="E158" i="13" l="1"/>
  <c r="B159"/>
  <c r="D159" s="1"/>
  <c r="G156" i="12"/>
  <c r="J156" s="1"/>
  <c r="E156"/>
  <c r="I156"/>
  <c r="B194" i="10"/>
  <c r="D194" l="1"/>
  <c r="I194" s="1"/>
  <c r="C194"/>
  <c r="G194" s="1"/>
  <c r="C159" i="13"/>
  <c r="G159" s="1"/>
  <c r="H159"/>
  <c r="B158" i="12"/>
  <c r="C158" s="1"/>
  <c r="I159" i="13" l="1"/>
  <c r="E159"/>
  <c r="B160"/>
  <c r="D160" s="1"/>
  <c r="D158" i="12"/>
  <c r="H158" s="1"/>
  <c r="G158"/>
  <c r="B159" s="1"/>
  <c r="H194" i="10"/>
  <c r="E194"/>
  <c r="B195"/>
  <c r="D195" l="1"/>
  <c r="C195"/>
  <c r="G195" s="1"/>
  <c r="C160" i="13"/>
  <c r="G160" s="1"/>
  <c r="J160" s="1"/>
  <c r="H160"/>
  <c r="I158" i="12"/>
  <c r="E158"/>
  <c r="C159"/>
  <c r="D159"/>
  <c r="H159" s="1"/>
  <c r="I195" i="10"/>
  <c r="I160" i="13" l="1"/>
  <c r="E160"/>
  <c r="I159" i="12"/>
  <c r="E159"/>
  <c r="G159"/>
  <c r="H195" i="10"/>
  <c r="E195"/>
  <c r="B162" i="13" l="1"/>
  <c r="D162" s="1"/>
  <c r="B160" i="12"/>
  <c r="B196" i="10"/>
  <c r="D196" l="1"/>
  <c r="C196"/>
  <c r="G196" s="1"/>
  <c r="H162" i="13"/>
  <c r="C162"/>
  <c r="G162" s="1"/>
  <c r="C160" i="12"/>
  <c r="D160"/>
  <c r="H160" s="1"/>
  <c r="I196" i="10"/>
  <c r="B163" i="13" l="1"/>
  <c r="D163" s="1"/>
  <c r="E162"/>
  <c r="I162"/>
  <c r="I160" i="12"/>
  <c r="E160"/>
  <c r="G160"/>
  <c r="B161" s="1"/>
  <c r="H196" i="10"/>
  <c r="E196"/>
  <c r="B197"/>
  <c r="D197" l="1"/>
  <c r="I197" s="1"/>
  <c r="C197"/>
  <c r="G197" s="1"/>
  <c r="H163" i="13"/>
  <c r="C163"/>
  <c r="G163" s="1"/>
  <c r="C161" i="12"/>
  <c r="D161"/>
  <c r="H161" s="1"/>
  <c r="B164" i="13" l="1"/>
  <c r="D164" s="1"/>
  <c r="E163"/>
  <c r="I163"/>
  <c r="I161" i="12"/>
  <c r="E161"/>
  <c r="G161"/>
  <c r="J161" s="1"/>
  <c r="H197" i="10"/>
  <c r="E197"/>
  <c r="J197"/>
  <c r="H164" i="13" l="1"/>
  <c r="C164"/>
  <c r="G164" s="1"/>
  <c r="B163" i="12"/>
  <c r="B199" i="10"/>
  <c r="D199" l="1"/>
  <c r="I199" s="1"/>
  <c r="C199"/>
  <c r="G199" s="1"/>
  <c r="B165" i="13"/>
  <c r="D165" s="1"/>
  <c r="E164"/>
  <c r="I164"/>
  <c r="D163" i="12"/>
  <c r="H163" s="1"/>
  <c r="C163"/>
  <c r="H165" i="13" l="1"/>
  <c r="C165"/>
  <c r="G165" s="1"/>
  <c r="J165" s="1"/>
  <c r="G163" i="12"/>
  <c r="B164" s="1"/>
  <c r="E163"/>
  <c r="I163"/>
  <c r="H199" i="10"/>
  <c r="E199"/>
  <c r="B200"/>
  <c r="D200" l="1"/>
  <c r="C200"/>
  <c r="G200" s="1"/>
  <c r="E165" i="13"/>
  <c r="I165"/>
  <c r="D164" i="12"/>
  <c r="H164" s="1"/>
  <c r="C164"/>
  <c r="I200" i="10"/>
  <c r="B167" i="13" l="1"/>
  <c r="D167" s="1"/>
  <c r="H167" s="1"/>
  <c r="G164" i="12"/>
  <c r="B165" s="1"/>
  <c r="E164"/>
  <c r="I164"/>
  <c r="H200" i="10"/>
  <c r="E200"/>
  <c r="C167" i="13" l="1"/>
  <c r="I167"/>
  <c r="D165" i="12"/>
  <c r="H165" s="1"/>
  <c r="C165"/>
  <c r="B201" i="10"/>
  <c r="B168" i="13" l="1"/>
  <c r="D168" s="1"/>
  <c r="G167"/>
  <c r="E167"/>
  <c r="D201" i="10"/>
  <c r="I201" s="1"/>
  <c r="C201"/>
  <c r="G201" s="1"/>
  <c r="C168" i="13"/>
  <c r="G168" s="1"/>
  <c r="H168"/>
  <c r="G165" i="12"/>
  <c r="B166" s="1"/>
  <c r="E165"/>
  <c r="I165"/>
  <c r="I168" i="13" l="1"/>
  <c r="E168"/>
  <c r="B169"/>
  <c r="D169" s="1"/>
  <c r="D166" i="12"/>
  <c r="H166" s="1"/>
  <c r="C166"/>
  <c r="H201" i="10"/>
  <c r="E201"/>
  <c r="B202"/>
  <c r="D202" l="1"/>
  <c r="I202" s="1"/>
  <c r="C202"/>
  <c r="G202" s="1"/>
  <c r="C169" i="13"/>
  <c r="G169" s="1"/>
  <c r="H169"/>
  <c r="G166" i="12"/>
  <c r="J166" s="1"/>
  <c r="E166"/>
  <c r="I166"/>
  <c r="B168" l="1"/>
  <c r="D168" s="1"/>
  <c r="H168" s="1"/>
  <c r="I169" i="13"/>
  <c r="E169"/>
  <c r="B170"/>
  <c r="D170" s="1"/>
  <c r="H202" i="10"/>
  <c r="E202"/>
  <c r="J202"/>
  <c r="C168" i="12" l="1"/>
  <c r="G168" s="1"/>
  <c r="B169" s="1"/>
  <c r="C170" i="13"/>
  <c r="G170" s="1"/>
  <c r="J170" s="1"/>
  <c r="H170"/>
  <c r="I168" i="12"/>
  <c r="B204" i="10"/>
  <c r="D204" l="1"/>
  <c r="I204" s="1"/>
  <c r="C204"/>
  <c r="G204" s="1"/>
  <c r="E168" i="12"/>
  <c r="I170" i="13"/>
  <c r="E170"/>
  <c r="C169" i="12"/>
  <c r="D169"/>
  <c r="H169" s="1"/>
  <c r="B172" i="13" l="1"/>
  <c r="D172" s="1"/>
  <c r="I169" i="12"/>
  <c r="E169"/>
  <c r="G169"/>
  <c r="H204" i="10"/>
  <c r="E204"/>
  <c r="H172" i="13" l="1"/>
  <c r="C172"/>
  <c r="G172" s="1"/>
  <c r="B170" i="12"/>
  <c r="B205" i="10"/>
  <c r="D205" l="1"/>
  <c r="I205" s="1"/>
  <c r="C205"/>
  <c r="G205" s="1"/>
  <c r="B173" i="13"/>
  <c r="D173" s="1"/>
  <c r="E172"/>
  <c r="I172"/>
  <c r="C170" i="12"/>
  <c r="D170"/>
  <c r="H170" s="1"/>
  <c r="H173" i="13" l="1"/>
  <c r="C173"/>
  <c r="G173" s="1"/>
  <c r="I170" i="12"/>
  <c r="E170"/>
  <c r="G170"/>
  <c r="B171" s="1"/>
  <c r="H205" i="10"/>
  <c r="E205"/>
  <c r="B174" i="13" l="1"/>
  <c r="D174" s="1"/>
  <c r="E173"/>
  <c r="I173"/>
  <c r="C171" i="12"/>
  <c r="D171"/>
  <c r="H171" s="1"/>
  <c r="B206" i="10"/>
  <c r="D206" l="1"/>
  <c r="I206" s="1"/>
  <c r="C206"/>
  <c r="G206" s="1"/>
  <c r="H174" i="13"/>
  <c r="C174"/>
  <c r="G174" s="1"/>
  <c r="I171" i="12"/>
  <c r="E171"/>
  <c r="G171"/>
  <c r="J171" s="1"/>
  <c r="B175" i="13" l="1"/>
  <c r="D175" s="1"/>
  <c r="E174"/>
  <c r="I174"/>
  <c r="B173" i="12"/>
  <c r="H206" i="10"/>
  <c r="E206"/>
  <c r="B207"/>
  <c r="D207" l="1"/>
  <c r="I207" s="1"/>
  <c r="C207"/>
  <c r="G207" s="1"/>
  <c r="H175" i="13"/>
  <c r="C175"/>
  <c r="G175" s="1"/>
  <c r="J175" s="1"/>
  <c r="D173" i="12"/>
  <c r="H173" s="1"/>
  <c r="C173"/>
  <c r="E175" i="13" l="1"/>
  <c r="I175"/>
  <c r="G173" i="12"/>
  <c r="B174" s="1"/>
  <c r="E173"/>
  <c r="I173"/>
  <c r="H207" i="10"/>
  <c r="E207"/>
  <c r="J207"/>
  <c r="B177" i="13" l="1"/>
  <c r="D174" i="12"/>
  <c r="H174" s="1"/>
  <c r="C174"/>
  <c r="C177" i="13" l="1"/>
  <c r="D177"/>
  <c r="H177" s="1"/>
  <c r="G174" i="12"/>
  <c r="B175" s="1"/>
  <c r="E174"/>
  <c r="I174"/>
  <c r="G177" i="13" l="1"/>
  <c r="B178" s="1"/>
  <c r="E177"/>
  <c r="I177"/>
  <c r="D175" i="12"/>
  <c r="H175" s="1"/>
  <c r="C175"/>
  <c r="D178" i="13" l="1"/>
  <c r="H178" s="1"/>
  <c r="C178"/>
  <c r="G178" s="1"/>
  <c r="I178"/>
  <c r="G175" i="12"/>
  <c r="B176" s="1"/>
  <c r="E175"/>
  <c r="I175"/>
  <c r="E178" i="13" l="1"/>
  <c r="B179"/>
  <c r="D179" s="1"/>
  <c r="D176" i="12"/>
  <c r="H176" s="1"/>
  <c r="C176"/>
  <c r="C179" i="13" l="1"/>
  <c r="G179" s="1"/>
  <c r="H179"/>
  <c r="G176" i="12"/>
  <c r="J176" s="1"/>
  <c r="E176"/>
  <c r="I176"/>
  <c r="E179" i="13" l="1"/>
  <c r="B180"/>
  <c r="D180" s="1"/>
  <c r="I179"/>
  <c r="B178" i="12"/>
  <c r="C178" s="1"/>
  <c r="C180" i="13" l="1"/>
  <c r="G180" s="1"/>
  <c r="J180" s="1"/>
  <c r="H180"/>
  <c r="D178" i="12"/>
  <c r="H178" s="1"/>
  <c r="G178"/>
  <c r="B179" s="1"/>
  <c r="I178" l="1"/>
  <c r="E180" i="13"/>
  <c r="I180"/>
  <c r="E178" i="12"/>
  <c r="C179"/>
  <c r="D179"/>
  <c r="H179" s="1"/>
  <c r="B182" i="13" l="1"/>
  <c r="D182" s="1"/>
  <c r="E179" i="12"/>
  <c r="G179"/>
  <c r="B180" s="1"/>
  <c r="I179"/>
  <c r="H182" i="13" l="1"/>
  <c r="C182"/>
  <c r="G182" s="1"/>
  <c r="C180" i="12"/>
  <c r="D180"/>
  <c r="H180" s="1"/>
  <c r="B183" i="13" l="1"/>
  <c r="D183" s="1"/>
  <c r="E182"/>
  <c r="I182"/>
  <c r="I180" i="12"/>
  <c r="E180"/>
  <c r="G180"/>
  <c r="B181" s="1"/>
  <c r="H183" i="13" l="1"/>
  <c r="C183"/>
  <c r="G183" s="1"/>
  <c r="C181" i="12"/>
  <c r="D181"/>
  <c r="H181" s="1"/>
  <c r="B184" i="13" l="1"/>
  <c r="D184" s="1"/>
  <c r="E183"/>
  <c r="I183"/>
  <c r="I181" i="12"/>
  <c r="E181"/>
  <c r="G181"/>
  <c r="J181" s="1"/>
  <c r="H184" i="13" l="1"/>
  <c r="C184"/>
  <c r="G184" s="1"/>
  <c r="B183" i="12"/>
  <c r="B185" i="13" l="1"/>
  <c r="D185" s="1"/>
  <c r="E184"/>
  <c r="I184"/>
  <c r="D183" i="12"/>
  <c r="H183" s="1"/>
  <c r="C183"/>
  <c r="H185" i="13" l="1"/>
  <c r="C185"/>
  <c r="G185" s="1"/>
  <c r="J185" s="1"/>
  <c r="G183" i="12"/>
  <c r="E183"/>
  <c r="I183"/>
  <c r="E185" i="13" l="1"/>
  <c r="B187"/>
  <c r="D187" s="1"/>
  <c r="I185"/>
  <c r="B184" i="12"/>
  <c r="C187" i="13" l="1"/>
  <c r="G187" s="1"/>
  <c r="H187"/>
  <c r="D184" i="12"/>
  <c r="H184" s="1"/>
  <c r="C184"/>
  <c r="I187" i="13" l="1"/>
  <c r="E187"/>
  <c r="B188"/>
  <c r="D188" s="1"/>
  <c r="G184" i="12"/>
  <c r="E184"/>
  <c r="I184"/>
  <c r="C188" i="13" l="1"/>
  <c r="G188" s="1"/>
  <c r="H188"/>
  <c r="B185" i="12"/>
  <c r="I188" i="13" l="1"/>
  <c r="E188"/>
  <c r="D185" i="12"/>
  <c r="H185" s="1"/>
  <c r="C185"/>
  <c r="B189" i="13" l="1"/>
  <c r="D189" s="1"/>
  <c r="G185" i="12"/>
  <c r="B186" s="1"/>
  <c r="E185"/>
  <c r="I185"/>
  <c r="C189" i="13" l="1"/>
  <c r="G189" s="1"/>
  <c r="H189"/>
  <c r="D186" i="12"/>
  <c r="H186" s="1"/>
  <c r="C186"/>
  <c r="I189" i="13" l="1"/>
  <c r="E189"/>
  <c r="B190"/>
  <c r="D190" s="1"/>
  <c r="G186" i="12"/>
  <c r="J186" s="1"/>
  <c r="E186"/>
  <c r="I186"/>
  <c r="B188" l="1"/>
  <c r="C188" s="1"/>
  <c r="C190" i="13"/>
  <c r="G190" s="1"/>
  <c r="J190" s="1"/>
  <c r="H190"/>
  <c r="D188" i="12" l="1"/>
  <c r="H188" s="1"/>
  <c r="I190" i="13"/>
  <c r="E190"/>
  <c r="G188" i="12"/>
  <c r="B189" s="1"/>
  <c r="I188" l="1"/>
  <c r="E188"/>
  <c r="B192" i="13"/>
  <c r="D192" s="1"/>
  <c r="C189" i="12"/>
  <c r="D189"/>
  <c r="H189" s="1"/>
  <c r="H192" i="13" l="1"/>
  <c r="C192"/>
  <c r="G192" s="1"/>
  <c r="E189" i="12"/>
  <c r="G189"/>
  <c r="B190" s="1"/>
  <c r="I189"/>
  <c r="B193" i="13" l="1"/>
  <c r="D193" s="1"/>
  <c r="E192"/>
  <c r="I192"/>
  <c r="C190" i="12"/>
  <c r="D190"/>
  <c r="H190" s="1"/>
  <c r="H193" i="13" l="1"/>
  <c r="C193"/>
  <c r="G193" s="1"/>
  <c r="I190" i="12"/>
  <c r="E190"/>
  <c r="G190"/>
  <c r="B191" s="1"/>
  <c r="B194" i="13" l="1"/>
  <c r="D194" s="1"/>
  <c r="E193"/>
  <c r="I193"/>
  <c r="C191" i="12"/>
  <c r="D191"/>
  <c r="H191" s="1"/>
  <c r="H194" i="13" l="1"/>
  <c r="C194"/>
  <c r="G194" s="1"/>
  <c r="I191" i="12"/>
  <c r="E191"/>
  <c r="G191"/>
  <c r="J191" s="1"/>
  <c r="B195" i="13" l="1"/>
  <c r="D195" s="1"/>
  <c r="E194"/>
  <c r="I194"/>
  <c r="B193" i="12"/>
  <c r="H195" i="13" l="1"/>
  <c r="C195"/>
  <c r="G195" s="1"/>
  <c r="J195" s="1"/>
  <c r="D193" i="12"/>
  <c r="H193" s="1"/>
  <c r="C193"/>
  <c r="E195" i="13" l="1"/>
  <c r="I195"/>
  <c r="G193" i="12"/>
  <c r="E193"/>
  <c r="I193"/>
  <c r="B194" l="1"/>
  <c r="D194" l="1"/>
  <c r="H194" s="1"/>
  <c r="C194"/>
  <c r="G194" l="1"/>
  <c r="E194"/>
  <c r="I194"/>
  <c r="B195" l="1"/>
  <c r="D195" l="1"/>
  <c r="H195" s="1"/>
  <c r="C195"/>
  <c r="G195" l="1"/>
  <c r="B196" s="1"/>
  <c r="E195"/>
  <c r="I195"/>
  <c r="D196" l="1"/>
  <c r="H196" s="1"/>
  <c r="C196"/>
  <c r="G196" l="1"/>
  <c r="J196" s="1"/>
  <c r="E196"/>
  <c r="I196"/>
</calcChain>
</file>

<file path=xl/sharedStrings.xml><?xml version="1.0" encoding="utf-8"?>
<sst xmlns="http://schemas.openxmlformats.org/spreadsheetml/2006/main" count="254" uniqueCount="66">
  <si>
    <t>Month Number</t>
  </si>
  <si>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</si>
  <si>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</si>
  <si>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</si>
  <si>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</si>
  <si>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</si>
  <si>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</si>
  <si>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</si>
  <si>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</si>
  <si>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</si>
  <si>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</si>
  <si>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</si>
  <si>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</si>
  <si>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</si>
  <si>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</si>
  <si>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</si>
  <si>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</si>
  <si>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</si>
  <si>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</si>
  <si>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</si>
  <si>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</si>
  <si>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</si>
  <si>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</si>
  <si>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</si>
  <si>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</si>
  <si>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</si>
  <si>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</si>
  <si>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</si>
  <si>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</si>
  <si>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</si>
  <si>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</si>
  <si>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</si>
  <si>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</si>
  <si>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</si>
  <si>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</si>
  <si>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</si>
  <si>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</si>
  <si>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</si>
  <si>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 xml:space="preserve">Hrly EA PIPS </t>
  </si>
  <si>
    <t>Signal</t>
  </si>
  <si>
    <t>PAIRS</t>
  </si>
  <si>
    <t xml:space="preserve">15Min EA PIPS 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</si>
  <si>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</si>
  <si>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</si>
  <si>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</si>
  <si>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</si>
  <si>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</si>
  <si>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</si>
  <si>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>MY  No</t>
  </si>
  <si>
    <t>MY £</t>
  </si>
  <si>
    <t xml:space="preserve">MY Return </t>
  </si>
  <si>
    <t>MY Account</t>
  </si>
  <si>
    <t xml:space="preserve">Week </t>
  </si>
  <si>
    <t xml:space="preserve">Max </t>
  </si>
  <si>
    <t>Losing £</t>
  </si>
  <si>
    <t>Flag</t>
  </si>
  <si>
    <t xml:space="preserve">30Min EA PIPS </t>
  </si>
  <si>
    <t xml:space="preserve">Hrly My PIPS </t>
  </si>
  <si>
    <t xml:space="preserve">30Min My PIPS </t>
  </si>
  <si>
    <t xml:space="preserve">15Min My PIPS </t>
  </si>
  <si>
    <t>My Pips (Other)</t>
  </si>
  <si>
    <t>5% Return AU</t>
  </si>
  <si>
    <t xml:space="preserve">10% Return </t>
  </si>
  <si>
    <t>5% Return</t>
  </si>
  <si>
    <t>Month No</t>
  </si>
  <si>
    <r>
      <t xml:space="preserve">MY </t>
    </r>
    <r>
      <rPr>
        <b/>
        <sz val="8"/>
        <color rgb="FF0000FF"/>
        <rFont val="Calibri"/>
        <family val="2"/>
      </rPr>
      <t xml:space="preserve"> (Live Acc 10% Target Per Week)</t>
    </r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</si>
</sst>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25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1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sz val="8"/>
      <color rgb="FFFF0000"/>
      <name val="Calibri"/>
      <family val="2"/>
    </font>
    <font>
      <b/>
      <sz val="14"/>
      <name val="Arial"/>
      <family val="2"/>
    </font>
    <font>
      <b/>
      <sz val="8"/>
      <name val="Arial Black"/>
      <family val="2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0" fillId="0" borderId="0"/>
  </cellStyleXfs>
  <cellXfs count="134">
    <xf numFmtId="0" fontId="0" fillId="0" borderId="0" xfId="0"/>
    <xf numFmtId="0" fontId="9" fillId="7" borderId="2" xfId="0" applyFont="1" applyFill="1" applyBorder="1" applyAlignment="1">
      <alignment horizontal="center" wrapText="1"/>
    </xf>
    <xf numFmtId="167" fontId="14" fillId="13" borderId="2" xfId="0" applyNumberFormat="1" applyFont="1" applyFill="1" applyBorder="1" applyAlignment="1">
      <alignment horizontal="center"/>
    </xf>
    <xf numFmtId="168" fontId="14" fillId="13" borderId="2" xfId="0" applyNumberFormat="1" applyFont="1" applyFill="1" applyBorder="1" applyAlignment="1">
      <alignment horizontal="center"/>
    </xf>
    <xf numFmtId="170" fontId="14" fillId="13" borderId="2" xfId="0" applyNumberFormat="1" applyFont="1" applyFill="1" applyBorder="1" applyAlignment="1">
      <alignment horizontal="center"/>
    </xf>
    <xf numFmtId="164" fontId="14" fillId="13" borderId="2" xfId="0" applyNumberFormat="1" applyFont="1" applyFill="1" applyBorder="1" applyAlignment="1">
      <alignment horizontal="center"/>
    </xf>
    <xf numFmtId="167" fontId="17" fillId="14" borderId="2" xfId="0" applyNumberFormat="1" applyFont="1" applyFill="1" applyBorder="1" applyAlignment="1">
      <alignment horizontal="center"/>
    </xf>
    <xf numFmtId="168" fontId="17" fillId="14" borderId="2" xfId="0" applyNumberFormat="1" applyFont="1" applyFill="1" applyBorder="1" applyAlignment="1">
      <alignment horizontal="center"/>
    </xf>
    <xf numFmtId="170" fontId="17" fillId="14" borderId="2" xfId="0" applyNumberFormat="1" applyFont="1" applyFill="1" applyBorder="1" applyAlignment="1">
      <alignment horizontal="center"/>
    </xf>
    <xf numFmtId="169" fontId="17" fillId="14" borderId="2" xfId="0" applyNumberFormat="1" applyFont="1" applyFill="1" applyBorder="1" applyAlignment="1">
      <alignment horizontal="center"/>
    </xf>
    <xf numFmtId="167" fontId="14" fillId="15" borderId="2" xfId="0" applyNumberFormat="1" applyFont="1" applyFill="1" applyBorder="1" applyAlignment="1">
      <alignment horizontal="center"/>
    </xf>
    <xf numFmtId="168" fontId="14" fillId="15" borderId="2" xfId="0" applyNumberFormat="1" applyFont="1" applyFill="1" applyBorder="1" applyAlignment="1">
      <alignment horizontal="center"/>
    </xf>
    <xf numFmtId="170" fontId="14" fillId="15" borderId="2" xfId="0" applyNumberFormat="1" applyFont="1" applyFill="1" applyBorder="1" applyAlignment="1">
      <alignment horizontal="center"/>
    </xf>
    <xf numFmtId="164" fontId="14" fillId="15" borderId="2" xfId="0" applyNumberFormat="1" applyFont="1" applyFill="1" applyBorder="1" applyAlignment="1">
      <alignment horizontal="center"/>
    </xf>
    <xf numFmtId="167" fontId="14" fillId="3" borderId="2" xfId="0" applyNumberFormat="1" applyFont="1" applyFill="1" applyBorder="1" applyAlignment="1">
      <alignment horizontal="center"/>
    </xf>
    <xf numFmtId="168" fontId="14" fillId="3" borderId="2" xfId="0" applyNumberFormat="1" applyFont="1" applyFill="1" applyBorder="1" applyAlignment="1">
      <alignment horizontal="center"/>
    </xf>
    <xf numFmtId="170" fontId="14" fillId="3" borderId="2" xfId="0" applyNumberFormat="1" applyFont="1" applyFill="1" applyBorder="1" applyAlignment="1">
      <alignment horizontal="center"/>
    </xf>
    <xf numFmtId="164" fontId="14" fillId="3" borderId="2" xfId="0" applyNumberFormat="1" applyFont="1" applyFill="1" applyBorder="1" applyAlignment="1">
      <alignment horizontal="center"/>
    </xf>
    <xf numFmtId="164" fontId="17" fillId="14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9" fillId="6" borderId="1" xfId="0" applyNumberFormat="1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164" fontId="10" fillId="8" borderId="1" xfId="0" applyNumberFormat="1" applyFont="1" applyFill="1" applyBorder="1" applyAlignment="1">
      <alignment horizontal="center"/>
    </xf>
    <xf numFmtId="164" fontId="10" fillId="8" borderId="2" xfId="0" applyNumberFormat="1" applyFont="1" applyFill="1" applyBorder="1" applyAlignment="1">
      <alignment horizontal="center"/>
    </xf>
    <xf numFmtId="9" fontId="9" fillId="6" borderId="2" xfId="0" applyNumberFormat="1" applyFont="1" applyFill="1" applyBorder="1" applyAlignment="1">
      <alignment horizontal="center"/>
    </xf>
    <xf numFmtId="9" fontId="9" fillId="6" borderId="2" xfId="0" applyNumberFormat="1" applyFont="1" applyFill="1" applyBorder="1" applyAlignment="1">
      <alignment horizontal="center" wrapText="1"/>
    </xf>
    <xf numFmtId="14" fontId="12" fillId="9" borderId="4" xfId="0" applyNumberFormat="1" applyFont="1" applyFill="1" applyBorder="1"/>
    <xf numFmtId="164" fontId="12" fillId="10" borderId="5" xfId="0" applyNumberFormat="1" applyFont="1" applyFill="1" applyBorder="1" applyAlignment="1">
      <alignment horizontal="center"/>
    </xf>
    <xf numFmtId="164" fontId="12" fillId="10" borderId="4" xfId="0" applyNumberFormat="1" applyFont="1" applyFill="1" applyBorder="1" applyAlignment="1">
      <alignment horizontal="center"/>
    </xf>
    <xf numFmtId="164" fontId="13" fillId="11" borderId="4" xfId="0" applyNumberFormat="1" applyFont="1" applyFill="1" applyBorder="1" applyAlignment="1">
      <alignment horizontal="center"/>
    </xf>
    <xf numFmtId="166" fontId="14" fillId="7" borderId="4" xfId="0" applyNumberFormat="1" applyFont="1" applyFill="1" applyBorder="1" applyAlignment="1">
      <alignment horizontal="center"/>
    </xf>
    <xf numFmtId="164" fontId="13" fillId="12" borderId="4" xfId="0" applyNumberFormat="1" applyFont="1" applyFill="1" applyBorder="1" applyAlignment="1">
      <alignment horizontal="center"/>
    </xf>
    <xf numFmtId="164" fontId="12" fillId="11" borderId="4" xfId="0" applyNumberFormat="1" applyFont="1" applyFill="1" applyBorder="1" applyAlignment="1">
      <alignment horizontal="center"/>
    </xf>
    <xf numFmtId="165" fontId="15" fillId="10" borderId="4" xfId="0" applyNumberFormat="1" applyFont="1" applyFill="1" applyBorder="1" applyAlignment="1">
      <alignment horizontal="center"/>
    </xf>
    <xf numFmtId="165" fontId="16" fillId="1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2" fillId="0" borderId="2" xfId="0" applyNumberFormat="1" applyFont="1" applyFill="1" applyBorder="1"/>
    <xf numFmtId="164" fontId="12" fillId="0" borderId="6" xfId="0" applyNumberFormat="1" applyFont="1" applyFill="1" applyBorder="1" applyAlignment="1">
      <alignment horizontal="center"/>
    </xf>
    <xf numFmtId="164" fontId="12" fillId="0" borderId="2" xfId="0" applyNumberFormat="1" applyFont="1" applyFill="1" applyBorder="1" applyAlignment="1">
      <alignment horizontal="center"/>
    </xf>
    <xf numFmtId="165" fontId="15" fillId="0" borderId="2" xfId="0" applyNumberFormat="1" applyFont="1" applyFill="1" applyBorder="1" applyAlignment="1">
      <alignment horizontal="center"/>
    </xf>
    <xf numFmtId="164" fontId="12" fillId="0" borderId="7" xfId="0" applyNumberFormat="1" applyFont="1" applyFill="1" applyBorder="1" applyAlignment="1">
      <alignment horizontal="center"/>
    </xf>
    <xf numFmtId="166" fontId="14" fillId="0" borderId="2" xfId="0" applyNumberFormat="1" applyFont="1" applyFill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/>
    </xf>
    <xf numFmtId="14" fontId="12" fillId="9" borderId="3" xfId="0" applyNumberFormat="1" applyFont="1" applyFill="1" applyBorder="1"/>
    <xf numFmtId="164" fontId="12" fillId="10" borderId="3" xfId="0" applyNumberFormat="1" applyFont="1" applyFill="1" applyBorder="1" applyAlignment="1">
      <alignment horizontal="center"/>
    </xf>
    <xf numFmtId="165" fontId="15" fillId="10" borderId="3" xfId="0" applyNumberFormat="1" applyFont="1" applyFill="1" applyBorder="1" applyAlignment="1">
      <alignment horizontal="center"/>
    </xf>
    <xf numFmtId="164" fontId="13" fillId="11" borderId="3" xfId="0" applyNumberFormat="1" applyFont="1" applyFill="1" applyBorder="1" applyAlignment="1">
      <alignment horizontal="center"/>
    </xf>
    <xf numFmtId="164" fontId="13" fillId="12" borderId="3" xfId="0" applyNumberFormat="1" applyFont="1" applyFill="1" applyBorder="1" applyAlignment="1">
      <alignment horizontal="center"/>
    </xf>
    <xf numFmtId="164" fontId="12" fillId="11" borderId="3" xfId="0" applyNumberFormat="1" applyFont="1" applyFill="1" applyBorder="1" applyAlignment="1">
      <alignment horizontal="center"/>
    </xf>
    <xf numFmtId="14" fontId="12" fillId="9" borderId="2" xfId="0" applyNumberFormat="1" applyFont="1" applyFill="1" applyBorder="1"/>
    <xf numFmtId="164" fontId="12" fillId="10" borderId="2" xfId="0" applyNumberFormat="1" applyFont="1" applyFill="1" applyBorder="1" applyAlignment="1">
      <alignment horizontal="center"/>
    </xf>
    <xf numFmtId="165" fontId="15" fillId="10" borderId="2" xfId="0" applyNumberFormat="1" applyFont="1" applyFill="1" applyBorder="1" applyAlignment="1">
      <alignment horizontal="center"/>
    </xf>
    <xf numFmtId="164" fontId="13" fillId="11" borderId="2" xfId="0" applyNumberFormat="1" applyFont="1" applyFill="1" applyBorder="1" applyAlignment="1">
      <alignment horizontal="center"/>
    </xf>
    <xf numFmtId="166" fontId="14" fillId="7" borderId="2" xfId="0" applyNumberFormat="1" applyFont="1" applyFill="1" applyBorder="1" applyAlignment="1">
      <alignment horizontal="center"/>
    </xf>
    <xf numFmtId="164" fontId="13" fillId="12" borderId="2" xfId="0" applyNumberFormat="1" applyFont="1" applyFill="1" applyBorder="1" applyAlignment="1">
      <alignment horizontal="center"/>
    </xf>
    <xf numFmtId="164" fontId="12" fillId="11" borderId="2" xfId="0" applyNumberFormat="1" applyFont="1" applyFill="1" applyBorder="1" applyAlignment="1">
      <alignment horizontal="center"/>
    </xf>
    <xf numFmtId="0" fontId="0" fillId="0" borderId="0" xfId="0" applyFill="1"/>
    <xf numFmtId="0" fontId="9" fillId="7" borderId="4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 shrinkToFit="1"/>
    </xf>
    <xf numFmtId="0" fontId="1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/>
    <xf numFmtId="1" fontId="7" fillId="4" borderId="0" xfId="0" applyNumberFormat="1" applyFont="1" applyFill="1" applyAlignment="1">
      <alignment horizontal="center"/>
    </xf>
    <xf numFmtId="1" fontId="8" fillId="4" borderId="0" xfId="0" applyNumberFormat="1" applyFont="1" applyFill="1" applyAlignment="1">
      <alignment horizontal="center"/>
    </xf>
    <xf numFmtId="0" fontId="9" fillId="7" borderId="2" xfId="0" applyFont="1" applyFill="1" applyBorder="1" applyAlignment="1">
      <alignment horizontal="center" wrapText="1"/>
    </xf>
    <xf numFmtId="8" fontId="15" fillId="10" borderId="4" xfId="0" applyNumberFormat="1" applyFont="1" applyFill="1" applyBorder="1" applyAlignment="1">
      <alignment horizontal="center"/>
    </xf>
    <xf numFmtId="0" fontId="20" fillId="0" borderId="0" xfId="1" applyFill="1"/>
    <xf numFmtId="164" fontId="12" fillId="0" borderId="2" xfId="1" applyNumberFormat="1" applyFont="1" applyFill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6" fontId="14" fillId="0" borderId="2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65" fontId="15" fillId="0" borderId="2" xfId="1" applyNumberFormat="1" applyFont="1" applyFill="1" applyBorder="1" applyAlignment="1">
      <alignment horizontal="center"/>
    </xf>
    <xf numFmtId="164" fontId="12" fillId="0" borderId="6" xfId="1" applyNumberFormat="1" applyFont="1" applyFill="1" applyBorder="1" applyAlignment="1">
      <alignment horizontal="center"/>
    </xf>
    <xf numFmtId="14" fontId="12" fillId="0" borderId="2" xfId="1" applyNumberFormat="1" applyFont="1" applyFill="1" applyBorder="1"/>
    <xf numFmtId="164" fontId="12" fillId="0" borderId="4" xfId="1" applyNumberFormat="1" applyFont="1" applyFill="1" applyBorder="1" applyAlignment="1">
      <alignment horizontal="center"/>
    </xf>
    <xf numFmtId="164" fontId="13" fillId="0" borderId="4" xfId="1" applyNumberFormat="1" applyFont="1" applyFill="1" applyBorder="1" applyAlignment="1">
      <alignment horizontal="center"/>
    </xf>
    <xf numFmtId="164" fontId="21" fillId="0" borderId="8" xfId="1" applyNumberFormat="1" applyFont="1" applyFill="1" applyBorder="1" applyAlignment="1">
      <alignment horizontal="center"/>
    </xf>
    <xf numFmtId="164" fontId="12" fillId="0" borderId="3" xfId="1" applyNumberFormat="1" applyFont="1" applyFill="1" applyBorder="1" applyAlignment="1">
      <alignment horizontal="center"/>
    </xf>
    <xf numFmtId="164" fontId="12" fillId="0" borderId="5" xfId="1" applyNumberFormat="1" applyFont="1" applyFill="1" applyBorder="1" applyAlignment="1">
      <alignment horizontal="center"/>
    </xf>
    <xf numFmtId="14" fontId="12" fillId="0" borderId="3" xfId="1" applyNumberFormat="1" applyFont="1" applyFill="1" applyBorder="1"/>
    <xf numFmtId="166" fontId="14" fillId="0" borderId="4" xfId="1" applyNumberFormat="1" applyFont="1" applyFill="1" applyBorder="1" applyAlignment="1">
      <alignment horizontal="center"/>
    </xf>
    <xf numFmtId="164" fontId="21" fillId="0" borderId="5" xfId="1" applyNumberFormat="1" applyFont="1" applyFill="1" applyBorder="1" applyAlignment="1">
      <alignment horizontal="center"/>
    </xf>
    <xf numFmtId="165" fontId="15" fillId="0" borderId="4" xfId="1" applyNumberFormat="1" applyFont="1" applyFill="1" applyBorder="1" applyAlignment="1">
      <alignment horizontal="center"/>
    </xf>
    <xf numFmtId="14" fontId="12" fillId="0" borderId="4" xfId="1" applyNumberFormat="1" applyFont="1" applyFill="1" applyBorder="1"/>
    <xf numFmtId="0" fontId="20" fillId="0" borderId="0" xfId="1" applyFill="1" applyBorder="1"/>
    <xf numFmtId="164" fontId="21" fillId="0" borderId="0" xfId="1" applyNumberFormat="1" applyFont="1" applyFill="1" applyBorder="1" applyAlignment="1">
      <alignment horizontal="center"/>
    </xf>
    <xf numFmtId="164" fontId="16" fillId="0" borderId="4" xfId="1" applyNumberFormat="1" applyFont="1" applyFill="1" applyBorder="1" applyAlignment="1">
      <alignment horizontal="center"/>
    </xf>
    <xf numFmtId="0" fontId="5" fillId="0" borderId="0" xfId="1" applyFont="1" applyFill="1"/>
    <xf numFmtId="164" fontId="9" fillId="4" borderId="2" xfId="1" applyNumberFormat="1" applyFont="1" applyFill="1" applyBorder="1" applyAlignment="1">
      <alignment horizontal="center"/>
    </xf>
    <xf numFmtId="164" fontId="9" fillId="4" borderId="1" xfId="1" applyNumberFormat="1" applyFont="1" applyFill="1" applyBorder="1" applyAlignment="1">
      <alignment horizontal="center"/>
    </xf>
    <xf numFmtId="0" fontId="9" fillId="4" borderId="1" xfId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 wrapText="1"/>
    </xf>
    <xf numFmtId="0" fontId="9" fillId="4" borderId="2" xfId="1" applyFont="1" applyFill="1" applyBorder="1" applyAlignment="1">
      <alignment horizontal="center"/>
    </xf>
    <xf numFmtId="9" fontId="9" fillId="4" borderId="2" xfId="1" applyNumberFormat="1" applyFont="1" applyFill="1" applyBorder="1" applyAlignment="1">
      <alignment horizontal="center"/>
    </xf>
    <xf numFmtId="164" fontId="19" fillId="0" borderId="4" xfId="1" applyNumberFormat="1" applyFont="1" applyFill="1" applyBorder="1" applyAlignment="1">
      <alignment horizontal="center"/>
    </xf>
    <xf numFmtId="14" fontId="12" fillId="17" borderId="4" xfId="1" applyNumberFormat="1" applyFont="1" applyFill="1" applyBorder="1"/>
    <xf numFmtId="164" fontId="12" fillId="17" borderId="5" xfId="1" applyNumberFormat="1" applyFont="1" applyFill="1" applyBorder="1" applyAlignment="1">
      <alignment horizontal="center"/>
    </xf>
    <xf numFmtId="164" fontId="12" fillId="17" borderId="4" xfId="1" applyNumberFormat="1" applyFont="1" applyFill="1" applyBorder="1" applyAlignment="1">
      <alignment horizontal="center"/>
    </xf>
    <xf numFmtId="165" fontId="15" fillId="17" borderId="4" xfId="1" applyNumberFormat="1" applyFont="1" applyFill="1" applyBorder="1" applyAlignment="1">
      <alignment horizontal="center"/>
    </xf>
    <xf numFmtId="164" fontId="21" fillId="17" borderId="5" xfId="1" applyNumberFormat="1" applyFont="1" applyFill="1" applyBorder="1" applyAlignment="1">
      <alignment horizontal="center"/>
    </xf>
    <xf numFmtId="166" fontId="14" fillId="17" borderId="4" xfId="1" applyNumberFormat="1" applyFont="1" applyFill="1" applyBorder="1" applyAlignment="1">
      <alignment horizontal="center"/>
    </xf>
    <xf numFmtId="164" fontId="13" fillId="17" borderId="4" xfId="1" applyNumberFormat="1" applyFont="1" applyFill="1" applyBorder="1" applyAlignment="1">
      <alignment horizontal="center"/>
    </xf>
    <xf numFmtId="164" fontId="21" fillId="17" borderId="0" xfId="1" applyNumberFormat="1" applyFont="1" applyFill="1" applyBorder="1" applyAlignment="1">
      <alignment horizontal="center"/>
    </xf>
    <xf numFmtId="164" fontId="22" fillId="17" borderId="4" xfId="1" applyNumberFormat="1" applyFont="1" applyFill="1" applyBorder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164" fontId="16" fillId="18" borderId="4" xfId="0" applyNumberFormat="1" applyFont="1" applyFill="1" applyBorder="1" applyAlignment="1">
      <alignment horizontal="center"/>
    </xf>
    <xf numFmtId="164" fontId="16" fillId="18" borderId="4" xfId="1" applyNumberFormat="1" applyFont="1" applyFill="1" applyBorder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0" fontId="10" fillId="8" borderId="2" xfId="0" applyNumberFormat="1" applyFont="1" applyFill="1" applyBorder="1" applyAlignment="1">
      <alignment horizontal="center"/>
    </xf>
    <xf numFmtId="9" fontId="10" fillId="8" borderId="2" xfId="0" applyNumberFormat="1" applyFont="1" applyFill="1" applyBorder="1" applyAlignment="1">
      <alignment horizontal="center"/>
    </xf>
    <xf numFmtId="164" fontId="18" fillId="0" borderId="0" xfId="0" applyNumberFormat="1" applyFont="1" applyFill="1" applyBorder="1" applyAlignment="1">
      <alignment horizontal="center"/>
    </xf>
    <xf numFmtId="164" fontId="0" fillId="0" borderId="0" xfId="0" applyNumberFormat="1" applyFill="1"/>
    <xf numFmtId="164" fontId="17" fillId="16" borderId="5" xfId="0" applyNumberFormat="1" applyFont="1" applyFill="1" applyBorder="1" applyAlignment="1">
      <alignment horizontal="center"/>
    </xf>
    <xf numFmtId="164" fontId="17" fillId="16" borderId="5" xfId="1" applyNumberFormat="1" applyFont="1" applyFill="1" applyBorder="1" applyAlignment="1">
      <alignment horizontal="center"/>
    </xf>
    <xf numFmtId="8" fontId="15" fillId="3" borderId="4" xfId="0" applyNumberFormat="1" applyFont="1" applyFill="1" applyBorder="1" applyAlignment="1">
      <alignment horizontal="center"/>
    </xf>
    <xf numFmtId="165" fontId="16" fillId="3" borderId="4" xfId="0" applyNumberFormat="1" applyFont="1" applyFill="1" applyBorder="1" applyAlignment="1">
      <alignment horizontal="center"/>
    </xf>
    <xf numFmtId="14" fontId="6" fillId="0" borderId="0" xfId="0" applyNumberFormat="1" applyFont="1" applyFill="1"/>
    <xf numFmtId="0" fontId="1" fillId="5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1" fontId="24" fillId="0" borderId="0" xfId="0" applyNumberFormat="1" applyFont="1" applyFill="1" applyAlignment="1">
      <alignment horizontal="center"/>
    </xf>
    <xf numFmtId="1" fontId="11" fillId="9" borderId="3" xfId="0" applyNumberFormat="1" applyFont="1" applyFill="1" applyBorder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0" fontId="23" fillId="3" borderId="9" xfId="1" applyFont="1" applyFill="1" applyBorder="1" applyAlignment="1">
      <alignment horizontal="center"/>
    </xf>
    <xf numFmtId="1" fontId="11" fillId="9" borderId="1" xfId="0" applyNumberFormat="1" applyFont="1" applyFill="1" applyBorder="1" applyAlignment="1">
      <alignment horizontal="center"/>
    </xf>
    <xf numFmtId="1" fontId="11" fillId="9" borderId="4" xfId="0" applyNumberFormat="1" applyFont="1" applyFill="1" applyBorder="1" applyAlignment="1">
      <alignment horizontal="center"/>
    </xf>
    <xf numFmtId="1" fontId="11" fillId="9" borderId="3" xfId="0" applyNumberFormat="1" applyFont="1" applyFill="1" applyBorder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9" xfId="0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4981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3815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6007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6007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6007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6007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6007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6007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6007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6007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600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6007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6007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6007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6007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6007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6007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6007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600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157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167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177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182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157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162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172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177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182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172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177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182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187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192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49815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49815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49815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49815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43815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49815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49815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49815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49815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438150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49815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49815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49815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49815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4381500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49815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49815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49815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49815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4381500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49815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49815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49815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49815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438150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49815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49815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49815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49815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4381500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49815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49815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49815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49815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4381500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49815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49815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49815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49815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4381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49815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49815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49815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49815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4381500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49815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49815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49815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49815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4381500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49815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49815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49815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49815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4381500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49815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49815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49815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49815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43815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49815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49815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49815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49815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4381500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49815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49815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49815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49815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4381500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49815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49815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49815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49815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4381500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49815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49815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49815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49815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438150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49815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49815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49815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49815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4381500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49815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49815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49815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49815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438150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49815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49815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49815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49815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4381500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49815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49815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49815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49815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4381500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49815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49815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49815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49815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4381500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49815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49815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49815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49815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4381500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49815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49815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49815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49815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4381500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49815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49815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49815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49815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43815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49815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49815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49815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49815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4381500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49815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49815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49815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49815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4381500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49815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49815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49815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49815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4381500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49815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49815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49815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49815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4381500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49815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49815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49815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49815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4381500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49815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49815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49815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49815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43815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49815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49815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49815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49815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4381500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49815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49815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49815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49815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4381500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49815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49815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49815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49815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438150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49815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49815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49815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49815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4381500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49815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49815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49815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49815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4381500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49815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49815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49815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49815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4381500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49815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49815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49815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49815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4381500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49815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49815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49815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30480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30480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8768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53721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67056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42672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7625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8768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53721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7625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8768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3721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7625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8768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3721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7625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8768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3721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7625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8768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53721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7625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8768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53721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7625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8768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53721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7625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8768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3721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762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8768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3721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7625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8768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3721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7625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8768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53721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7625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8768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53721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7625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8768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53721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7625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8768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3721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7625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8768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3721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7625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8768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3721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7625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8768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53721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762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8768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53721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7625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8768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53721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7625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8768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3721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7625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8768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3721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7625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8768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3721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7625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8768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53721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7625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8768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53721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7625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8768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53721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7625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8768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3721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7625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8768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3721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7625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8768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3721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7625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8768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53721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7625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8768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53721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7625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8768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53721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7625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8768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3721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7625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8768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3721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7625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8768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3721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762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8768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53721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7625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8768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53721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7625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8768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53721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7625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8768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3721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7625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8768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3721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7625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8768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3721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7625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81700" y="32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981700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981700" y="194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981700" y="275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81700" y="356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81700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81700" y="518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981700" y="599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9817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981700" y="761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81700" y="842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81700" y="922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817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981700" y="1084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981700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981700" y="1246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81700" y="1327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817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81700" y="1489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981700" y="15706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9817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9817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817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817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9817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9817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817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81700" y="1651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81700" y="1732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981700" y="1813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981700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81700" y="1975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981700" y="2056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981700" y="2137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981700" y="2218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981700" y="2299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981700" y="2380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153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981700" y="2461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158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81700" y="2542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163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981700" y="2623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168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981700" y="2704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173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81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178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81700" y="2866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183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981700" y="2947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81700" y="3027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193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81700" y="3108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198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81700" y="3189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203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81700" y="327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30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35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45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55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65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75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175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3743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2386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37433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42386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185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37433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42386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37433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42386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37433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42386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37433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42386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37433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42386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37433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42386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37433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2386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37433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42386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195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37433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42386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196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37433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42386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198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37433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42386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199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37433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42386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37433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42386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201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37433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2386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203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37433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423862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204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37433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423862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37433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423862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205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37433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423862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206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37433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23862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3434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838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3434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838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42386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457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457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5457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37433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42386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37433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42386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37433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42386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37433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42386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37433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42386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37433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42386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37433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42386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37433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2386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195</xdr:row>
      <xdr:rowOff>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195</xdr:row>
      <xdr:rowOff>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195</xdr:row>
      <xdr:rowOff>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196</xdr:row>
      <xdr:rowOff>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196</xdr:row>
      <xdr:rowOff>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196</xdr:row>
      <xdr:rowOff>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197</xdr:row>
      <xdr:rowOff>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197</xdr:row>
      <xdr:rowOff>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197</xdr:row>
      <xdr:rowOff>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198</xdr:row>
      <xdr:rowOff>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198</xdr:row>
      <xdr:rowOff>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198</xdr:row>
      <xdr:rowOff>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199</xdr:row>
      <xdr:rowOff>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199</xdr:row>
      <xdr:rowOff>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199</xdr:row>
      <xdr:rowOff>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200</xdr:row>
      <xdr:rowOff>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200</xdr:row>
      <xdr:rowOff>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200</xdr:row>
      <xdr:rowOff>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201</xdr:row>
      <xdr:rowOff>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201</xdr:row>
      <xdr:rowOff>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201</xdr:row>
      <xdr:rowOff>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202</xdr:row>
      <xdr:rowOff>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202</xdr:row>
      <xdr:rowOff>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202</xdr:row>
      <xdr:rowOff>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203</xdr:row>
      <xdr:rowOff>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203</xdr:row>
      <xdr:rowOff>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203</xdr:row>
      <xdr:rowOff>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204</xdr:row>
      <xdr:rowOff>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204</xdr:row>
      <xdr:rowOff>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204</xdr:row>
      <xdr:rowOff>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205</xdr:row>
      <xdr:rowOff>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205</xdr:row>
      <xdr:rowOff>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205</xdr:row>
      <xdr:rowOff>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206</xdr:row>
      <xdr:rowOff>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4429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206</xdr:row>
      <xdr:rowOff>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49244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206</xdr:row>
      <xdr:rowOff>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43243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85</xdr:row>
      <xdr:rowOff>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90</xdr:row>
      <xdr:rowOff>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55435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38290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38290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95</xdr:row>
      <xdr:rowOff>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38290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38290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44291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49244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432435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44291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49244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432435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44291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49244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432435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44291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49244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432435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44291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49244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432435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63912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6391275" y="1798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6391275" y="1881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6391275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6391275" y="17983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6391275" y="1881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3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72415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44862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4981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3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74357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38862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43815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600700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56007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56007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56007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6007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6007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6007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56007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5600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56007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6007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6007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6007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56007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56007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56007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56007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156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161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166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171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176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181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186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191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6007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6007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56007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56007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6007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56007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56007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56007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56007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56007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56007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6007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56007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156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56007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161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6007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166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6007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171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176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181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171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56007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176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6007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181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6007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186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191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186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191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6007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191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6007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38862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38862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38862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38862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38862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38862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38862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38862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38862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38862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38862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38862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38862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38862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38862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38862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38862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38862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38862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38862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38862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38862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21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38862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22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38862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23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38862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38862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38862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27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38862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28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38862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38862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38862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38862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38862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38862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38862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37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38862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38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38862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39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38862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41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38862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42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38862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43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38862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44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38862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46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38862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47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38862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48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38862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49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38862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51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38862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38862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38862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54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38862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38862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38862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58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38862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59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38862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61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38862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62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38862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63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38862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64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38862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66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38862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67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38862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68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38862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69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38862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38862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87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38862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38862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38862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38862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38862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38862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94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38862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38862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38862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38862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99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38862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38862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38862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38862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104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38862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38862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38862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38862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109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38862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38862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38862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38862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38862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38862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38862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38862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119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38862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38862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38862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38862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38862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38862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38862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38862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129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38862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38862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132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38862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133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38862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134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38862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136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38862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137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38862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38862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139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38862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38862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38862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38862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144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38862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38862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38862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38862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149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38862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38862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152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38862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153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38862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154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38862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156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38862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157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38862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158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38862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159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38862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161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38862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162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38862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163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38862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164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38862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166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38862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167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38862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168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38862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169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38862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38862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38862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173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38862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174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38862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176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38862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177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38862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178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38862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179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38862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181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38862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182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38862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183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38862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184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38862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186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38862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187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38862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188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38862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189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38862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38862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192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38862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38862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194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38862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44862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498157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4381500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44862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498157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4381500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44862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498157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43815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44862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498157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43815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44862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498157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4381500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44862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498157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4381500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44862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498157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4381500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44862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498157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43815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44862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498157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4381500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44862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498157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4381500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44862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49815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4381500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44862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498157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4381500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44862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498157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4381500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44862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498157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4381500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44862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498157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4381500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44862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49815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4381500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44862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498157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4381500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49815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49815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4381500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44862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498157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4381500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44862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498157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4381500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44862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498157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4381500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44862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498157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4381500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44862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498157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4381500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44862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498157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4381500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44862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498157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43815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44862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49815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4381500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44862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498157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4381500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44862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498157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4381500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44862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498157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4381500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44862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498157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22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4381500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44862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498157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23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4381500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44862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498157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24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4381500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44862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498157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25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4381500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44862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498157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26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4381500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27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44862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498157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27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4381500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44862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498157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28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4381500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29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44862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498157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29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4381500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44862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498157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30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4381500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44862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498157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43815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32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44862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498157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32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4381500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33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44862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498157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33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4381500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34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44862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498157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4381500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44862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498157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35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4381500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36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44862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498157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36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4381500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37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44862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498157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37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4381500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38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44862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498157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38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4381500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39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44862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498157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39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4381500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40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44862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498157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40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4381500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41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44862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498157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41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4381500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42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44862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498157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42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4381500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43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44862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498157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43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4381500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44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44862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498157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44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4381500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45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44862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498157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45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4381500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46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44862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498157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46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4381500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47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44862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498157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47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4381500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48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44862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498157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48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4381500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49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44862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498157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49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4381500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50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44862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498157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4381500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44862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498157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4381500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44862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498157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52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4381500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53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44862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498157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53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4381500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54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44862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498157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54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4381500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55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44862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498157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55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4381500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56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44862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498157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56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4381500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57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44862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498157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57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4381500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58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44862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498157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58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4381500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59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44862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498157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59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4381500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60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44862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498157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4381500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61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44862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498157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61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438150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62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44862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498157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62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4381500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63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44862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498157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63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4381500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64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44862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498157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64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4381500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65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44862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498157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4381500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66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44862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498157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4381500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67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44862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498157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4381500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44862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498157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68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4381500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69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44862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498157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69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4381500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85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44862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498157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85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4381500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86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44862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498157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86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4381500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87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44862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498157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87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4381500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88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44862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498157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88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4381500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89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44862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498157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89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4381500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44862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498157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90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4381500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44862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498157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4381500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92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44862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498157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92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4381500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93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44862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498157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93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4381500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94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44862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498157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94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4381500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95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44862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498157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95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4381500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96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44862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498157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96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4381500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97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44862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498157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97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4381500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98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44862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498157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98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4381500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99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44862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498157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99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4381500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100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44862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498157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100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4381500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44862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498157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101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4381500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102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44862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498157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102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4381500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103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44862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498157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103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4381500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104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44862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498157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104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4381500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105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44862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498157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105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4381500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106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44862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498157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106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4381500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107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44862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498157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107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4381500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108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44862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498157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108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4381500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109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44862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498157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109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4381500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110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44862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498157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110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4381500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111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44862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498157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111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438150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112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44862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498157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112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438150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113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44862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498157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113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438150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114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44862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498157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114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438150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115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44862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498157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115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4381500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116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44862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498157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116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4381500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117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44862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498157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117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4381500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118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44862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498157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118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4381500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119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44862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498157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119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4381500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120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44862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498157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120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4381500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121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44862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498157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121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4381500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122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44862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498157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122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4381500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123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44862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498157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123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4381500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124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44862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498157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124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4381500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125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44862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498157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4381500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126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44862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498157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4381500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127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44862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498157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127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4381500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128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44862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498157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128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4381500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129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44862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498157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129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4381500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130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44862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498157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130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4381500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131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44862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498157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131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4381500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132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44862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498157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132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4381500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133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44862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498157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133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4381500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134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44862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498157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134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4381500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44862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498157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4381500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44862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498157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4381500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137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44862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498157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137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4381500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138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44862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498157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138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4381500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139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44862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498157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139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4381500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140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44862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498157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140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4381500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141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44862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498157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141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4381500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142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44862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4981575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142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4381500" y="253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143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44862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4981575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143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4381500" y="255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144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44862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4981575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144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4381500" y="256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44862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4981575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4381500" y="2586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44862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4981575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4381500" y="2603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147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44862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4981575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147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4381500" y="2619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148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44862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4981575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148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4381500" y="2635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149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44862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4981575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149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4381500" y="2651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150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44862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4981575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150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4381500" y="2668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151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44862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4981575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151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4381500" y="2686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152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44862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4981575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152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4381500" y="2702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153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44862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153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4981575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153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4381500" y="2718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154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44862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154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4981575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154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4381500" y="2734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155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44862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155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4981575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155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438150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156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44862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156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4981575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156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4381500" y="2768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157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44862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157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4981575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157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43815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158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44862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4981575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158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4381500" y="2801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159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44862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4981575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159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4381500" y="2817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160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44862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160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4981575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160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4381500" y="2834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161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44862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161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4981575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161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4381500" y="2851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162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44862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162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4981575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162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4381500" y="2867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163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44862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4981575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163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4381500" y="2884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164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44862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4981575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164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4381500" y="2900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165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44862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165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4981575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165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4381500" y="2917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166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44862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166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4981575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166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4381500" y="2934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167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44862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167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4981575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167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4381500" y="2950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168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44862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4981575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168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4381500" y="2967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169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44862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4981575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169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4381500" y="2983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170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44862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170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49815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170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4381500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171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44862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171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4981575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171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4381500" y="3017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172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44862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172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4981575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172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4381500" y="3033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173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44862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4981575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173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4381500" y="3049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174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44862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4981575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174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4381500" y="3066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175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44862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175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4981575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175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4381500" y="3083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176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44862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176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4981575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176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4381500" y="3100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177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44862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177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49815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177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4381500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178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44862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4981575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178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4381500" y="3132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179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44862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4981575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179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4381500" y="3148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180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44862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180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4981575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180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4381500" y="3166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181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44862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181</xdr:row>
      <xdr:rowOff>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4981575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181</xdr:row>
      <xdr:rowOff>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4381500" y="3183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182</xdr:row>
      <xdr:rowOff>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44862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182</xdr:row>
      <xdr:rowOff>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4981575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182</xdr:row>
      <xdr:rowOff>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4381500" y="3199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183</xdr:row>
      <xdr:rowOff>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44862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4981575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183</xdr:row>
      <xdr:rowOff>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4381500" y="3215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184</xdr:row>
      <xdr:rowOff>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44862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4981575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184</xdr:row>
      <xdr:rowOff>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4381500" y="3231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185</xdr:row>
      <xdr:rowOff>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44862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185</xdr:row>
      <xdr:rowOff>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4981575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185</xdr:row>
      <xdr:rowOff>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4381500" y="324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186</xdr:row>
      <xdr:rowOff>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44862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186</xdr:row>
      <xdr:rowOff>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4981575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186</xdr:row>
      <xdr:rowOff>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4381500" y="3266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187</xdr:row>
      <xdr:rowOff>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44862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187</xdr:row>
      <xdr:rowOff>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4981575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187</xdr:row>
      <xdr:rowOff>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4381500" y="3282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188</xdr:row>
      <xdr:rowOff>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44862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4981575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188</xdr:row>
      <xdr:rowOff>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4381500" y="3298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189</xdr:row>
      <xdr:rowOff>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44862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4981575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189</xdr:row>
      <xdr:rowOff>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4381500" y="3314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190</xdr:row>
      <xdr:rowOff>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44862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190</xdr:row>
      <xdr:rowOff>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4981575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190</xdr:row>
      <xdr:rowOff>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4381500" y="3331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191</xdr:row>
      <xdr:rowOff>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44862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191</xdr:row>
      <xdr:rowOff>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4981575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191</xdr:row>
      <xdr:rowOff>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4381500" y="3348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192</xdr:row>
      <xdr:rowOff>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44862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192</xdr:row>
      <xdr:rowOff>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4981575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192</xdr:row>
      <xdr:rowOff>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4381500" y="3365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193</xdr:row>
      <xdr:rowOff>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44862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4981575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193</xdr:row>
      <xdr:rowOff>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4381500" y="3381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194</xdr:row>
      <xdr:rowOff>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44862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4981575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194</xdr:row>
      <xdr:rowOff>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4381500" y="3397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56007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71</xdr:row>
      <xdr:rowOff>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38862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72</xdr:row>
      <xdr:rowOff>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38862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73</xdr:row>
      <xdr:rowOff>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38862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74</xdr:row>
      <xdr:rowOff>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38862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70</xdr:row>
      <xdr:rowOff>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44862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498157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70</xdr:row>
      <xdr:rowOff>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438150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71</xdr:row>
      <xdr:rowOff>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44862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498157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71</xdr:row>
      <xdr:rowOff>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4381500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72</xdr:row>
      <xdr:rowOff>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44862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498157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72</xdr:row>
      <xdr:rowOff>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4381500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73</xdr:row>
      <xdr:rowOff>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44862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498157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73</xdr:row>
      <xdr:rowOff>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4381500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74</xdr:row>
      <xdr:rowOff>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44862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498157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74</xdr:row>
      <xdr:rowOff>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4381500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56007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76</xdr:row>
      <xdr:rowOff>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38862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77</xdr:row>
      <xdr:rowOff>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38862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78</xdr:row>
      <xdr:rowOff>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38862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79</xdr:row>
      <xdr:rowOff>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38862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75</xdr:row>
      <xdr:rowOff>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44862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498157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75</xdr:row>
      <xdr:rowOff>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4381500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76</xdr:row>
      <xdr:rowOff>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44862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498157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76</xdr:row>
      <xdr:rowOff>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4381500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77</xdr:row>
      <xdr:rowOff>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44862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498157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77</xdr:row>
      <xdr:rowOff>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4381500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78</xdr:row>
      <xdr:rowOff>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44862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498157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78</xdr:row>
      <xdr:rowOff>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4381500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79</xdr:row>
      <xdr:rowOff>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44862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498157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79</xdr:row>
      <xdr:rowOff>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4381500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56007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81</xdr:row>
      <xdr:rowOff>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38862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82</xdr:row>
      <xdr:rowOff>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38862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83</xdr:row>
      <xdr:rowOff>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38862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84</xdr:row>
      <xdr:rowOff>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38862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80</xdr:row>
      <xdr:rowOff>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44862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498157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80</xdr:row>
      <xdr:rowOff>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4381500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81</xdr:row>
      <xdr:rowOff>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44862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498157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81</xdr:row>
      <xdr:rowOff>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4381500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82</xdr:row>
      <xdr:rowOff>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44862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498157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82</xdr:row>
      <xdr:rowOff>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4381500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83</xdr:row>
      <xdr:rowOff>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44862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498157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83</xdr:row>
      <xdr:rowOff>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4381500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84</xdr:row>
      <xdr:rowOff>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44862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498157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84</xdr:row>
      <xdr:rowOff>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4381500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4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38862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44862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498157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4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4381500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44862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498157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495300</xdr:colOff>
      <xdr:row>5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4381500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158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5038725" y="2742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159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5038725" y="2758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5038725" y="2742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5038725" y="2758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5038725" y="2742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5038725" y="2758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163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164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168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169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173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174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178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179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183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184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188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189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193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5038725" y="2825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194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5038725" y="2841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M16" sqref="M16"/>
    </sheetView>
  </sheetViews>
  <sheetFormatPr defaultRowHeight="15"/>
  <cols>
    <col min="1" max="3" width="7.42578125" style="59" bestFit="1" customWidth="1"/>
    <col min="4" max="4" width="6" style="59" bestFit="1" customWidth="1"/>
    <col min="5" max="5" width="5.7109375" style="59" bestFit="1" customWidth="1"/>
    <col min="6" max="6" width="6.42578125" style="59" bestFit="1" customWidth="1"/>
    <col min="7" max="8" width="11.5703125" style="59" customWidth="1"/>
    <col min="9" max="9" width="14.7109375" style="59" customWidth="1"/>
    <col min="10" max="16384" width="9.140625" style="59"/>
  </cols>
  <sheetData>
    <row r="1" spans="1:8" ht="24" thickBot="1">
      <c r="A1" s="68" t="s">
        <v>8</v>
      </c>
      <c r="B1" s="68" t="s">
        <v>9</v>
      </c>
      <c r="C1" s="68" t="s">
        <v>10</v>
      </c>
      <c r="D1" s="68" t="s">
        <v>11</v>
      </c>
      <c r="E1" s="68" t="s">
        <v>12</v>
      </c>
      <c r="F1" s="68" t="s">
        <v>1</v>
      </c>
      <c r="G1" s="58" t="s">
        <v>35</v>
      </c>
      <c r="H1" s="58" t="s">
        <v>35</v>
      </c>
    </row>
    <row r="2" spans="1:8" ht="24" thickBot="1">
      <c r="A2" s="68"/>
      <c r="B2" s="68" t="s">
        <v>13</v>
      </c>
      <c r="C2" s="68" t="s">
        <v>12</v>
      </c>
      <c r="D2" s="68" t="s">
        <v>14</v>
      </c>
      <c r="E2" s="68" t="s">
        <v>3</v>
      </c>
      <c r="F2" s="68" t="s">
        <v>7</v>
      </c>
      <c r="G2" s="68" t="s">
        <v>37</v>
      </c>
      <c r="H2" s="68" t="s">
        <v>36</v>
      </c>
    </row>
    <row r="3" spans="1:8" ht="15.75" thickBot="1">
      <c r="A3" s="2" t="s">
        <v>15</v>
      </c>
      <c r="B3" s="2">
        <v>1.5286999999999999</v>
      </c>
      <c r="C3" s="3">
        <f>10/B3</f>
        <v>6.54150585464774</v>
      </c>
      <c r="D3" s="4">
        <v>0.1</v>
      </c>
      <c r="E3" s="5">
        <f>(C3*D3)</f>
        <v>0.654150585464774</v>
      </c>
      <c r="F3" s="5">
        <f>E3*50</f>
        <v>32.707529273238698</v>
      </c>
      <c r="G3" s="5">
        <f>(B3*(D3*100000)/500)*50</f>
        <v>1528.7</v>
      </c>
      <c r="H3" s="5">
        <f>G3/2</f>
        <v>764.35</v>
      </c>
    </row>
    <row r="4" spans="1:8" ht="15.75" thickBot="1">
      <c r="A4" s="2" t="s">
        <v>16</v>
      </c>
      <c r="B4" s="2">
        <v>1.5286999999999999</v>
      </c>
      <c r="C4" s="3">
        <f t="shared" ref="C4:C12" si="0">10/B4</f>
        <v>6.54150585464774</v>
      </c>
      <c r="D4" s="4">
        <v>0.1</v>
      </c>
      <c r="E4" s="5">
        <f t="shared" ref="E4:E12" si="1">(C4*D4)</f>
        <v>0.654150585464774</v>
      </c>
      <c r="F4" s="5">
        <f t="shared" ref="F4:F12" si="2">E4*50</f>
        <v>32.707529273238698</v>
      </c>
      <c r="G4" s="5">
        <f t="shared" ref="G4:G12" si="3">(B4*(D4*100000)/500)*50</f>
        <v>1528.7</v>
      </c>
      <c r="H4" s="5">
        <f t="shared" ref="H4:H12" si="4">G4/2</f>
        <v>764.35</v>
      </c>
    </row>
    <row r="5" spans="1:8" ht="15.75" thickBot="1">
      <c r="A5" s="2" t="s">
        <v>17</v>
      </c>
      <c r="B5" s="2">
        <v>1.5286999999999999</v>
      </c>
      <c r="C5" s="3">
        <f t="shared" si="0"/>
        <v>6.54150585464774</v>
      </c>
      <c r="D5" s="4">
        <v>0.1</v>
      </c>
      <c r="E5" s="5">
        <f t="shared" si="1"/>
        <v>0.654150585464774</v>
      </c>
      <c r="F5" s="5">
        <f t="shared" si="2"/>
        <v>32.707529273238698</v>
      </c>
      <c r="G5" s="5">
        <f t="shared" si="3"/>
        <v>1528.7</v>
      </c>
      <c r="H5" s="5">
        <f t="shared" si="4"/>
        <v>764.35</v>
      </c>
    </row>
    <row r="6" spans="1:8" ht="15.75" thickBot="1">
      <c r="A6" s="6" t="s">
        <v>18</v>
      </c>
      <c r="B6" s="6">
        <v>2</v>
      </c>
      <c r="C6" s="7">
        <f t="shared" si="0"/>
        <v>5</v>
      </c>
      <c r="D6" s="8">
        <v>0.14000000000000001</v>
      </c>
      <c r="E6" s="9">
        <f t="shared" si="1"/>
        <v>0.70000000000000007</v>
      </c>
      <c r="F6" s="18">
        <f t="shared" si="2"/>
        <v>35</v>
      </c>
      <c r="G6" s="18">
        <f t="shared" si="3"/>
        <v>2800.0000000000005</v>
      </c>
      <c r="H6" s="18">
        <f t="shared" si="4"/>
        <v>1400.0000000000002</v>
      </c>
    </row>
    <row r="7" spans="1:8" ht="15.75" thickBot="1">
      <c r="A7" s="6" t="s">
        <v>19</v>
      </c>
      <c r="B7" s="6">
        <v>2</v>
      </c>
      <c r="C7" s="7">
        <f t="shared" si="0"/>
        <v>5</v>
      </c>
      <c r="D7" s="8">
        <v>0.14000000000000001</v>
      </c>
      <c r="E7" s="9">
        <f t="shared" si="1"/>
        <v>0.70000000000000007</v>
      </c>
      <c r="F7" s="18">
        <f t="shared" si="2"/>
        <v>35</v>
      </c>
      <c r="G7" s="18">
        <f t="shared" si="3"/>
        <v>2800.0000000000005</v>
      </c>
      <c r="H7" s="18">
        <f t="shared" si="4"/>
        <v>1400.0000000000002</v>
      </c>
    </row>
    <row r="8" spans="1:8" ht="15.75" thickBot="1">
      <c r="A8" s="10" t="s">
        <v>20</v>
      </c>
      <c r="B8" s="10">
        <v>1.897</v>
      </c>
      <c r="C8" s="11">
        <f t="shared" si="0"/>
        <v>5.2714812862414338</v>
      </c>
      <c r="D8" s="12">
        <v>0.13</v>
      </c>
      <c r="E8" s="13">
        <f t="shared" si="1"/>
        <v>0.68529256721138643</v>
      </c>
      <c r="F8" s="13">
        <f t="shared" si="2"/>
        <v>34.264628360569318</v>
      </c>
      <c r="G8" s="13">
        <f t="shared" si="3"/>
        <v>2466.1000000000004</v>
      </c>
      <c r="H8" s="13">
        <f t="shared" si="4"/>
        <v>1233.0500000000002</v>
      </c>
    </row>
    <row r="9" spans="1:8" ht="15.75" thickBot="1">
      <c r="A9" s="10" t="s">
        <v>21</v>
      </c>
      <c r="B9" s="10">
        <v>1.897</v>
      </c>
      <c r="C9" s="11">
        <f t="shared" si="0"/>
        <v>5.2714812862414338</v>
      </c>
      <c r="D9" s="12">
        <v>0.13</v>
      </c>
      <c r="E9" s="13">
        <f t="shared" si="1"/>
        <v>0.68529256721138643</v>
      </c>
      <c r="F9" s="13">
        <f t="shared" si="2"/>
        <v>34.264628360569318</v>
      </c>
      <c r="G9" s="13">
        <f t="shared" si="3"/>
        <v>2466.1000000000004</v>
      </c>
      <c r="H9" s="13">
        <f t="shared" si="4"/>
        <v>1233.0500000000002</v>
      </c>
    </row>
    <row r="10" spans="1:8" ht="15.75" thickBot="1">
      <c r="A10" s="10" t="s">
        <v>22</v>
      </c>
      <c r="B10" s="10">
        <v>1.897</v>
      </c>
      <c r="C10" s="11">
        <f t="shared" si="0"/>
        <v>5.2714812862414338</v>
      </c>
      <c r="D10" s="12">
        <v>0.13</v>
      </c>
      <c r="E10" s="13">
        <f t="shared" si="1"/>
        <v>0.68529256721138643</v>
      </c>
      <c r="F10" s="13">
        <f t="shared" si="2"/>
        <v>34.264628360569318</v>
      </c>
      <c r="G10" s="13">
        <f t="shared" si="3"/>
        <v>2466.1000000000004</v>
      </c>
      <c r="H10" s="13">
        <f t="shared" si="4"/>
        <v>1233.0500000000002</v>
      </c>
    </row>
    <row r="11" spans="1:8" ht="15.75" thickBot="1">
      <c r="A11" s="14" t="s">
        <v>23</v>
      </c>
      <c r="B11" s="14">
        <v>1.9046000000000001</v>
      </c>
      <c r="C11" s="15">
        <f t="shared" si="0"/>
        <v>5.2504462879344747</v>
      </c>
      <c r="D11" s="16">
        <v>0.13</v>
      </c>
      <c r="E11" s="17">
        <f t="shared" si="1"/>
        <v>0.6825580174314817</v>
      </c>
      <c r="F11" s="17">
        <f t="shared" si="2"/>
        <v>34.127900871574084</v>
      </c>
      <c r="G11" s="17">
        <f t="shared" si="3"/>
        <v>2475.98</v>
      </c>
      <c r="H11" s="17">
        <f t="shared" si="4"/>
        <v>1237.99</v>
      </c>
    </row>
    <row r="12" spans="1:8" ht="15.75" thickBot="1">
      <c r="A12" s="14" t="s">
        <v>24</v>
      </c>
      <c r="B12" s="14">
        <v>1.9046000000000001</v>
      </c>
      <c r="C12" s="15">
        <f t="shared" si="0"/>
        <v>5.2504462879344747</v>
      </c>
      <c r="D12" s="16">
        <v>0.13</v>
      </c>
      <c r="E12" s="17">
        <f t="shared" si="1"/>
        <v>0.6825580174314817</v>
      </c>
      <c r="F12" s="17">
        <f t="shared" si="2"/>
        <v>34.127900871574084</v>
      </c>
      <c r="G12" s="17">
        <f t="shared" si="3"/>
        <v>2475.98</v>
      </c>
      <c r="H12" s="17">
        <f t="shared" si="4"/>
        <v>1237.99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7"/>
  <sheetViews>
    <sheetView workbookViewId="0">
      <selection activeCell="C21" sqref="C21"/>
    </sheetView>
  </sheetViews>
  <sheetFormatPr defaultRowHeight="12.75"/>
  <cols>
    <col min="1" max="1" width="9.7109375" style="70" bestFit="1" customWidth="1"/>
    <col min="2" max="3" width="9.5703125" style="70" bestFit="1" customWidth="1"/>
    <col min="4" max="4" width="5.7109375" style="70" bestFit="1" customWidth="1"/>
    <col min="5" max="5" width="6.28515625" style="70" bestFit="1" customWidth="1"/>
    <col min="6" max="7" width="8.7109375" style="70" bestFit="1" customWidth="1"/>
    <col min="8" max="8" width="9" style="70" bestFit="1" customWidth="1"/>
    <col min="9" max="9" width="9.28515625" style="70" bestFit="1" customWidth="1"/>
    <col min="10" max="10" width="9.5703125" style="70" bestFit="1" customWidth="1"/>
    <col min="11" max="16384" width="9.140625" style="70"/>
  </cols>
  <sheetData>
    <row r="1" spans="1:10" ht="18.75" thickBot="1">
      <c r="A1" s="127" t="s">
        <v>63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13.5" thickBot="1">
      <c r="A2" s="92" t="s">
        <v>52</v>
      </c>
      <c r="B2" s="93" t="s">
        <v>51</v>
      </c>
      <c r="C2" s="94" t="s">
        <v>50</v>
      </c>
      <c r="D2" s="94" t="s">
        <v>49</v>
      </c>
      <c r="E2" s="94" t="s">
        <v>48</v>
      </c>
      <c r="F2" s="94" t="s">
        <v>47</v>
      </c>
      <c r="G2" s="94" t="s">
        <v>47</v>
      </c>
      <c r="H2" s="95" t="s">
        <v>46</v>
      </c>
      <c r="I2" s="95" t="s">
        <v>53</v>
      </c>
      <c r="J2" s="95" t="s">
        <v>45</v>
      </c>
    </row>
    <row r="3" spans="1:10" ht="13.5" thickBot="1">
      <c r="A3" s="92" t="s">
        <v>44</v>
      </c>
      <c r="B3" s="96" t="s">
        <v>43</v>
      </c>
      <c r="C3" s="97" t="s">
        <v>43</v>
      </c>
      <c r="D3" s="97" t="s">
        <v>3</v>
      </c>
      <c r="E3" s="97" t="s">
        <v>42</v>
      </c>
      <c r="F3" s="97" t="s">
        <v>4</v>
      </c>
      <c r="G3" s="97" t="s">
        <v>5</v>
      </c>
      <c r="H3" s="95" t="s">
        <v>6</v>
      </c>
      <c r="I3" s="95" t="s">
        <v>54</v>
      </c>
      <c r="J3" s="95" t="s">
        <v>34</v>
      </c>
    </row>
    <row r="4" spans="1:10">
      <c r="A4" s="87">
        <v>42141</v>
      </c>
      <c r="B4" s="117">
        <v>1204</v>
      </c>
      <c r="C4" s="78">
        <f t="shared" ref="C4:C56" si="0">B4+(B4*0.05)</f>
        <v>1264.2</v>
      </c>
      <c r="D4" s="78">
        <f t="shared" ref="D4:D56" si="1">B4/2500</f>
        <v>0.48159999999999997</v>
      </c>
      <c r="E4" s="86">
        <f>(C4-B4)/D4</f>
        <v>125.0000000000001</v>
      </c>
      <c r="F4" s="79"/>
      <c r="G4" s="79"/>
      <c r="H4" s="84">
        <f>D4*50/B4</f>
        <v>1.9999999999999997E-2</v>
      </c>
      <c r="I4" s="79">
        <f t="shared" ref="I4:I56" si="2">B4-(D4*1080)</f>
        <v>683.87200000000007</v>
      </c>
      <c r="J4" s="78"/>
    </row>
    <row r="5" spans="1:10">
      <c r="A5" s="87">
        <f>A4+7</f>
        <v>42148</v>
      </c>
      <c r="B5" s="82">
        <f>C4+F4-G4</f>
        <v>1264.2</v>
      </c>
      <c r="C5" s="78">
        <f t="shared" si="0"/>
        <v>1327.41</v>
      </c>
      <c r="D5" s="78">
        <f t="shared" si="1"/>
        <v>0.50568000000000002</v>
      </c>
      <c r="E5" s="86">
        <f>(C5-B5)/D5</f>
        <v>125.00000000000007</v>
      </c>
      <c r="F5" s="79"/>
      <c r="G5" s="79"/>
      <c r="H5" s="84">
        <f>D5*50/B5</f>
        <v>0.02</v>
      </c>
      <c r="I5" s="79">
        <f t="shared" si="2"/>
        <v>718.06560000000002</v>
      </c>
      <c r="J5" s="78"/>
    </row>
    <row r="6" spans="1:10" ht="13.5" thickBot="1">
      <c r="A6" s="87">
        <f>A5+7</f>
        <v>42155</v>
      </c>
      <c r="B6" s="82">
        <f>C5+F5-G5</f>
        <v>1327.41</v>
      </c>
      <c r="C6" s="78">
        <f t="shared" si="0"/>
        <v>1393.7805000000001</v>
      </c>
      <c r="D6" s="78">
        <f t="shared" si="1"/>
        <v>0.53096399999999999</v>
      </c>
      <c r="E6" s="86">
        <f>(C6-B6)/D6</f>
        <v>124.99999999999999</v>
      </c>
      <c r="F6" s="79">
        <v>200</v>
      </c>
      <c r="G6" s="79"/>
      <c r="H6" s="84">
        <f>D6*50/B6</f>
        <v>0.02</v>
      </c>
      <c r="I6" s="79">
        <f t="shared" si="2"/>
        <v>753.96888000000013</v>
      </c>
      <c r="J6" s="78"/>
    </row>
    <row r="7" spans="1:10" ht="13.5" thickBot="1">
      <c r="A7" s="77"/>
      <c r="B7" s="76"/>
      <c r="C7" s="71"/>
      <c r="D7" s="71"/>
      <c r="E7" s="75"/>
      <c r="F7" s="71"/>
      <c r="G7" s="74"/>
      <c r="H7" s="73"/>
      <c r="I7" s="72"/>
      <c r="J7" s="71"/>
    </row>
    <row r="8" spans="1:10">
      <c r="A8" s="87">
        <f>A6+7</f>
        <v>42162</v>
      </c>
      <c r="B8" s="82">
        <f>C6+F6-G6</f>
        <v>1593.7805000000001</v>
      </c>
      <c r="C8" s="78">
        <f t="shared" si="0"/>
        <v>1673.469525</v>
      </c>
      <c r="D8" s="78">
        <f t="shared" si="1"/>
        <v>0.63751220000000008</v>
      </c>
      <c r="E8" s="86">
        <f>(C8-B8)/D8</f>
        <v>124.99999999999983</v>
      </c>
      <c r="F8" s="79"/>
      <c r="G8" s="79"/>
      <c r="H8" s="84">
        <f>D8*50/B8</f>
        <v>2.0000000000000004E-2</v>
      </c>
      <c r="I8" s="79">
        <f t="shared" si="2"/>
        <v>905.26732400000003</v>
      </c>
      <c r="J8" s="78"/>
    </row>
    <row r="9" spans="1:10">
      <c r="A9" s="87">
        <f>A8+7</f>
        <v>42169</v>
      </c>
      <c r="B9" s="82">
        <f>C8+F8-G8</f>
        <v>1673.469525</v>
      </c>
      <c r="C9" s="78">
        <f t="shared" si="0"/>
        <v>1757.14300125</v>
      </c>
      <c r="D9" s="78">
        <f t="shared" si="1"/>
        <v>0.66938781000000003</v>
      </c>
      <c r="E9" s="86">
        <f>(C9-B9)/D9</f>
        <v>125.00000000000003</v>
      </c>
      <c r="F9" s="79"/>
      <c r="G9" s="79"/>
      <c r="H9" s="84">
        <f>D9*50/B9</f>
        <v>0.02</v>
      </c>
      <c r="I9" s="79">
        <f t="shared" si="2"/>
        <v>950.53069019999998</v>
      </c>
      <c r="J9" s="78"/>
    </row>
    <row r="10" spans="1:10">
      <c r="A10" s="87">
        <f>A9+7</f>
        <v>42176</v>
      </c>
      <c r="B10" s="82">
        <f>C9+F9-G9</f>
        <v>1757.14300125</v>
      </c>
      <c r="C10" s="78">
        <f t="shared" si="0"/>
        <v>1845.0001513125001</v>
      </c>
      <c r="D10" s="78">
        <f t="shared" si="1"/>
        <v>0.7028572005</v>
      </c>
      <c r="E10" s="86">
        <f>(C10-B10)/D10</f>
        <v>125.0000000000001</v>
      </c>
      <c r="F10" s="79"/>
      <c r="G10" s="79"/>
      <c r="H10" s="84">
        <f>D10*50/B10</f>
        <v>1.9999999999999997E-2</v>
      </c>
      <c r="I10" s="79">
        <f t="shared" si="2"/>
        <v>998.05722471000001</v>
      </c>
      <c r="J10" s="78"/>
    </row>
    <row r="11" spans="1:10" ht="13.5" thickBot="1">
      <c r="A11" s="87">
        <f>A10+7</f>
        <v>42183</v>
      </c>
      <c r="B11" s="82">
        <f>C10+F10-G10</f>
        <v>1845.0001513125001</v>
      </c>
      <c r="C11" s="78">
        <f t="shared" si="0"/>
        <v>1937.2501588781251</v>
      </c>
      <c r="D11" s="78">
        <f t="shared" si="1"/>
        <v>0.738000060525</v>
      </c>
      <c r="E11" s="86">
        <f>(C11-B11)/D11</f>
        <v>125.00000000000011</v>
      </c>
      <c r="F11" s="79"/>
      <c r="G11" s="79"/>
      <c r="H11" s="84">
        <f>D11*50/B11</f>
        <v>1.9999999999999997E-2</v>
      </c>
      <c r="I11" s="79">
        <f t="shared" si="2"/>
        <v>1047.9600859454999</v>
      </c>
      <c r="J11" s="78"/>
    </row>
    <row r="12" spans="1:10" ht="13.5" thickBot="1">
      <c r="A12" s="77"/>
      <c r="B12" s="76"/>
      <c r="C12" s="71"/>
      <c r="D12" s="71"/>
      <c r="E12" s="75"/>
      <c r="F12" s="71"/>
      <c r="G12" s="74"/>
      <c r="H12" s="73"/>
      <c r="I12" s="72"/>
      <c r="J12" s="71"/>
    </row>
    <row r="13" spans="1:10">
      <c r="A13" s="87">
        <f>A11+7</f>
        <v>42190</v>
      </c>
      <c r="B13" s="82">
        <f>C11+F11-G11</f>
        <v>1937.2501588781251</v>
      </c>
      <c r="C13" s="78">
        <f t="shared" si="0"/>
        <v>2034.1126668220313</v>
      </c>
      <c r="D13" s="78">
        <f t="shared" si="1"/>
        <v>0.77490006355125007</v>
      </c>
      <c r="E13" s="86">
        <f>(C13-B13)/D13</f>
        <v>124.99999999999989</v>
      </c>
      <c r="F13" s="79"/>
      <c r="G13" s="79"/>
      <c r="H13" s="84">
        <f>D13*50/B13</f>
        <v>0.02</v>
      </c>
      <c r="I13" s="79">
        <f t="shared" si="2"/>
        <v>1100.3580902427752</v>
      </c>
      <c r="J13" s="78"/>
    </row>
    <row r="14" spans="1:10">
      <c r="A14" s="87">
        <f>A13+7</f>
        <v>42197</v>
      </c>
      <c r="B14" s="82">
        <f>C13+F13-G13</f>
        <v>2034.1126668220313</v>
      </c>
      <c r="C14" s="78">
        <f t="shared" si="0"/>
        <v>2135.8183001631328</v>
      </c>
      <c r="D14" s="78">
        <f t="shared" si="1"/>
        <v>0.81364506672881254</v>
      </c>
      <c r="E14" s="86">
        <f>(C14-B14)/D14</f>
        <v>124.99999999999989</v>
      </c>
      <c r="F14" s="79"/>
      <c r="G14" s="79"/>
      <c r="H14" s="84">
        <f>D14*50/B14</f>
        <v>0.02</v>
      </c>
      <c r="I14" s="79">
        <f t="shared" si="2"/>
        <v>1155.3759947549138</v>
      </c>
      <c r="J14" s="78"/>
    </row>
    <row r="15" spans="1:10">
      <c r="A15" s="87">
        <f>A14+7</f>
        <v>42204</v>
      </c>
      <c r="B15" s="82">
        <f>C14+F14-G14</f>
        <v>2135.8183001631328</v>
      </c>
      <c r="C15" s="78">
        <f t="shared" si="0"/>
        <v>2242.6092151712896</v>
      </c>
      <c r="D15" s="78">
        <f t="shared" si="1"/>
        <v>0.85432732006525314</v>
      </c>
      <c r="E15" s="86">
        <f>(C15-B15)/D15</f>
        <v>125.00000000000024</v>
      </c>
      <c r="F15" s="79"/>
      <c r="G15" s="79"/>
      <c r="H15" s="84">
        <f>D15*50/B15</f>
        <v>0.02</v>
      </c>
      <c r="I15" s="79">
        <f t="shared" si="2"/>
        <v>1213.1447944926595</v>
      </c>
      <c r="J15" s="78"/>
    </row>
    <row r="16" spans="1:10" ht="13.5" thickBot="1">
      <c r="A16" s="87">
        <f>A15+7</f>
        <v>42211</v>
      </c>
      <c r="B16" s="82">
        <f>C15+F15-G15</f>
        <v>2242.6092151712896</v>
      </c>
      <c r="C16" s="78">
        <f t="shared" si="0"/>
        <v>2354.739675929854</v>
      </c>
      <c r="D16" s="78">
        <f t="shared" si="1"/>
        <v>0.89704368606851581</v>
      </c>
      <c r="E16" s="86">
        <f>(C16-B16)/D16</f>
        <v>124.99999999999989</v>
      </c>
      <c r="F16" s="79"/>
      <c r="G16" s="79"/>
      <c r="H16" s="84">
        <f>D16*50/B16</f>
        <v>1.9999999999999997E-2</v>
      </c>
      <c r="I16" s="79">
        <f t="shared" si="2"/>
        <v>1273.8020342172927</v>
      </c>
      <c r="J16" s="78"/>
    </row>
    <row r="17" spans="1:12" ht="13.5" thickBot="1">
      <c r="A17" s="77"/>
      <c r="B17" s="76"/>
      <c r="C17" s="71"/>
      <c r="D17" s="71"/>
      <c r="E17" s="75"/>
      <c r="F17" s="71"/>
      <c r="G17" s="74"/>
      <c r="H17" s="73"/>
      <c r="I17" s="72"/>
      <c r="J17" s="71"/>
    </row>
    <row r="18" spans="1:12">
      <c r="A18" s="87">
        <f>A16+7</f>
        <v>42218</v>
      </c>
      <c r="B18" s="82">
        <f>C16+F16-G16</f>
        <v>2354.739675929854</v>
      </c>
      <c r="C18" s="78">
        <f t="shared" si="0"/>
        <v>2472.4766597263465</v>
      </c>
      <c r="D18" s="78">
        <f t="shared" si="1"/>
        <v>0.94189587037194156</v>
      </c>
      <c r="E18" s="86">
        <f>(C18-B18)/D18</f>
        <v>124.99999999999979</v>
      </c>
      <c r="F18" s="79"/>
      <c r="G18" s="79"/>
      <c r="H18" s="84">
        <f>D18*50/B18</f>
        <v>0.02</v>
      </c>
      <c r="I18" s="79">
        <f t="shared" si="2"/>
        <v>1337.492135928157</v>
      </c>
      <c r="J18" s="78"/>
    </row>
    <row r="19" spans="1:12">
      <c r="A19" s="87">
        <f>A18+7</f>
        <v>42225</v>
      </c>
      <c r="B19" s="82">
        <f>C18+F18-G18</f>
        <v>2472.4766597263465</v>
      </c>
      <c r="C19" s="78">
        <f t="shared" si="0"/>
        <v>2596.1004927126637</v>
      </c>
      <c r="D19" s="78">
        <f t="shared" si="1"/>
        <v>0.98899066389053858</v>
      </c>
      <c r="E19" s="86">
        <f>(C19-B19)/D19</f>
        <v>124.99999999999989</v>
      </c>
      <c r="F19" s="79"/>
      <c r="G19" s="79"/>
      <c r="H19" s="84">
        <f>D19*50/B19</f>
        <v>0.02</v>
      </c>
      <c r="I19" s="79">
        <f t="shared" si="2"/>
        <v>1404.3667427245648</v>
      </c>
      <c r="J19" s="78"/>
    </row>
    <row r="20" spans="1:12">
      <c r="A20" s="87">
        <f>A19+7</f>
        <v>42232</v>
      </c>
      <c r="B20" s="82">
        <f>C19+F19-G19</f>
        <v>2596.1004927126637</v>
      </c>
      <c r="C20" s="78">
        <f t="shared" si="0"/>
        <v>2725.9055173482971</v>
      </c>
      <c r="D20" s="78">
        <f t="shared" si="1"/>
        <v>1.0384401970850654</v>
      </c>
      <c r="E20" s="86">
        <f>(C20-B20)/D20</f>
        <v>125.00000000000016</v>
      </c>
      <c r="F20" s="79"/>
      <c r="G20" s="79"/>
      <c r="H20" s="84">
        <f>D20*50/B20</f>
        <v>1.9999999999999997E-2</v>
      </c>
      <c r="I20" s="79">
        <f t="shared" si="2"/>
        <v>1474.585079860793</v>
      </c>
      <c r="J20" s="78"/>
    </row>
    <row r="21" spans="1:12" ht="13.5" thickBot="1">
      <c r="A21" s="87">
        <f>A20+7</f>
        <v>42239</v>
      </c>
      <c r="B21" s="82">
        <f>C20+F20-G20</f>
        <v>2725.9055173482971</v>
      </c>
      <c r="C21" s="78">
        <f t="shared" si="0"/>
        <v>2862.2007932157121</v>
      </c>
      <c r="D21" s="78">
        <f t="shared" si="1"/>
        <v>1.0903622069393188</v>
      </c>
      <c r="E21" s="86">
        <f>(C21-B21)/D21</f>
        <v>125.00000000000018</v>
      </c>
      <c r="F21" s="79"/>
      <c r="G21" s="79"/>
      <c r="H21" s="84">
        <f>D21*50/B21</f>
        <v>0.02</v>
      </c>
      <c r="I21" s="79">
        <f t="shared" si="2"/>
        <v>1548.3143338538327</v>
      </c>
      <c r="J21" s="78"/>
    </row>
    <row r="22" spans="1:12" ht="13.5" thickBot="1">
      <c r="A22" s="77"/>
      <c r="B22" s="76"/>
      <c r="C22" s="71"/>
      <c r="D22" s="71"/>
      <c r="E22" s="75"/>
      <c r="F22" s="71"/>
      <c r="G22" s="74"/>
      <c r="H22" s="73"/>
      <c r="I22" s="72"/>
      <c r="J22" s="71"/>
    </row>
    <row r="23" spans="1:12">
      <c r="A23" s="87">
        <f>A21+7</f>
        <v>42246</v>
      </c>
      <c r="B23" s="82">
        <f>C21+F21-G21</f>
        <v>2862.2007932157121</v>
      </c>
      <c r="C23" s="78">
        <f t="shared" si="0"/>
        <v>3005.3108328764979</v>
      </c>
      <c r="D23" s="78">
        <f t="shared" si="1"/>
        <v>1.1448803172862849</v>
      </c>
      <c r="E23" s="86">
        <f>(C23-B23)/D23</f>
        <v>125.00000000000016</v>
      </c>
      <c r="F23" s="79"/>
      <c r="G23" s="79"/>
      <c r="H23" s="84">
        <f>D23*50/B23</f>
        <v>2.0000000000000004E-2</v>
      </c>
      <c r="I23" s="79">
        <f t="shared" si="2"/>
        <v>1625.7300505465244</v>
      </c>
      <c r="J23" s="78"/>
    </row>
    <row r="24" spans="1:12">
      <c r="A24" s="87">
        <f>A23+7</f>
        <v>42253</v>
      </c>
      <c r="B24" s="82">
        <f>C23+F23-G23</f>
        <v>3005.3108328764979</v>
      </c>
      <c r="C24" s="78">
        <f t="shared" si="0"/>
        <v>3155.5763745203226</v>
      </c>
      <c r="D24" s="78">
        <f t="shared" si="1"/>
        <v>1.2021243331505991</v>
      </c>
      <c r="E24" s="86">
        <f>(C24-B24)/D24</f>
        <v>124.99999999999984</v>
      </c>
      <c r="F24" s="79"/>
      <c r="G24" s="79"/>
      <c r="H24" s="84">
        <f>D24*50/B24</f>
        <v>0.02</v>
      </c>
      <c r="I24" s="79">
        <f t="shared" si="2"/>
        <v>1707.0165530738509</v>
      </c>
      <c r="J24" s="78"/>
    </row>
    <row r="25" spans="1:12">
      <c r="A25" s="87">
        <f>A24+7</f>
        <v>42260</v>
      </c>
      <c r="B25" s="82">
        <f>C24+F24-G24</f>
        <v>3155.5763745203226</v>
      </c>
      <c r="C25" s="78">
        <f t="shared" si="0"/>
        <v>3313.3551932463388</v>
      </c>
      <c r="D25" s="78">
        <f t="shared" si="1"/>
        <v>1.262230549808129</v>
      </c>
      <c r="E25" s="86">
        <f>(C25-B25)/D25</f>
        <v>125.00000000000006</v>
      </c>
      <c r="F25" s="79"/>
      <c r="G25" s="79"/>
      <c r="H25" s="84">
        <f>D25*50/B25</f>
        <v>0.02</v>
      </c>
      <c r="I25" s="79">
        <f t="shared" si="2"/>
        <v>1792.3673807275434</v>
      </c>
      <c r="J25" s="78"/>
    </row>
    <row r="26" spans="1:12" ht="13.5" thickBot="1">
      <c r="A26" s="87">
        <f>A25+7</f>
        <v>42267</v>
      </c>
      <c r="B26" s="82">
        <f>C25+F25-G25</f>
        <v>3313.3551932463388</v>
      </c>
      <c r="C26" s="78">
        <f t="shared" si="0"/>
        <v>3479.0229529086555</v>
      </c>
      <c r="D26" s="78">
        <f t="shared" si="1"/>
        <v>1.3253420772985356</v>
      </c>
      <c r="E26" s="86">
        <f>(C26-B26)/D26</f>
        <v>124.99999999999982</v>
      </c>
      <c r="F26" s="79"/>
      <c r="G26" s="79"/>
      <c r="H26" s="84">
        <f>D26*50/B26</f>
        <v>0.02</v>
      </c>
      <c r="I26" s="79">
        <f t="shared" si="2"/>
        <v>1881.9857497639202</v>
      </c>
      <c r="J26" s="78"/>
      <c r="L26" s="91"/>
    </row>
    <row r="27" spans="1:12" ht="13.5" thickBot="1">
      <c r="A27" s="77"/>
      <c r="B27" s="76"/>
      <c r="C27" s="71"/>
      <c r="D27" s="71"/>
      <c r="E27" s="75"/>
      <c r="F27" s="71"/>
      <c r="G27" s="74"/>
      <c r="H27" s="73"/>
      <c r="I27" s="72"/>
      <c r="J27" s="71"/>
    </row>
    <row r="28" spans="1:12">
      <c r="A28" s="87">
        <f>A26+7</f>
        <v>42274</v>
      </c>
      <c r="B28" s="82">
        <f>C26+F26-G26</f>
        <v>3479.0229529086555</v>
      </c>
      <c r="C28" s="78">
        <f t="shared" si="0"/>
        <v>3652.9741005540882</v>
      </c>
      <c r="D28" s="78">
        <f t="shared" si="1"/>
        <v>1.3916091811634621</v>
      </c>
      <c r="E28" s="86">
        <f>(C28-B28)/D28</f>
        <v>124.99999999999994</v>
      </c>
      <c r="F28" s="79"/>
      <c r="G28" s="79"/>
      <c r="H28" s="84">
        <f>D28*50/B28</f>
        <v>1.9999999999999997E-2</v>
      </c>
      <c r="I28" s="79">
        <f t="shared" si="2"/>
        <v>1976.0850372521165</v>
      </c>
      <c r="J28" s="78"/>
    </row>
    <row r="29" spans="1:12">
      <c r="A29" s="87">
        <f>A28+7</f>
        <v>42281</v>
      </c>
      <c r="B29" s="82">
        <f>C28+F28-G28</f>
        <v>3652.9741005540882</v>
      </c>
      <c r="C29" s="78">
        <f t="shared" si="0"/>
        <v>3835.6228055817928</v>
      </c>
      <c r="D29" s="78">
        <f t="shared" si="1"/>
        <v>1.4611896402216353</v>
      </c>
      <c r="E29" s="86">
        <f>(C29-B29)/D29</f>
        <v>125.00000000000016</v>
      </c>
      <c r="F29" s="79"/>
      <c r="G29" s="79"/>
      <c r="H29" s="84">
        <f>D29*50/B29</f>
        <v>0.02</v>
      </c>
      <c r="I29" s="79">
        <f t="shared" si="2"/>
        <v>2074.889289114722</v>
      </c>
      <c r="J29" s="78"/>
    </row>
    <row r="30" spans="1:12">
      <c r="A30" s="87">
        <f>A29+7</f>
        <v>42288</v>
      </c>
      <c r="B30" s="82">
        <f>C29+F29-G29</f>
        <v>3835.6228055817928</v>
      </c>
      <c r="C30" s="78">
        <f t="shared" si="0"/>
        <v>4027.4039458608822</v>
      </c>
      <c r="D30" s="78">
        <f t="shared" si="1"/>
        <v>1.534249122232717</v>
      </c>
      <c r="E30" s="86">
        <f>(C30-B30)/D30</f>
        <v>124.99999999999986</v>
      </c>
      <c r="F30" s="79"/>
      <c r="G30" s="79"/>
      <c r="H30" s="84">
        <f>D30*50/B30</f>
        <v>1.9999999999999997E-2</v>
      </c>
      <c r="I30" s="79">
        <f t="shared" si="2"/>
        <v>2178.6337535704583</v>
      </c>
      <c r="J30" s="78"/>
    </row>
    <row r="31" spans="1:12" ht="13.5" thickBot="1">
      <c r="A31" s="87">
        <f>A30+7</f>
        <v>42295</v>
      </c>
      <c r="B31" s="82">
        <f>C30+F30-G30</f>
        <v>4027.4039458608822</v>
      </c>
      <c r="C31" s="78">
        <f t="shared" si="0"/>
        <v>4228.7741431539262</v>
      </c>
      <c r="D31" s="78">
        <f t="shared" si="1"/>
        <v>1.6109615783443529</v>
      </c>
      <c r="E31" s="86">
        <f>(C31-B31)/D31</f>
        <v>124.99999999999989</v>
      </c>
      <c r="F31" s="79"/>
      <c r="G31" s="79"/>
      <c r="H31" s="84">
        <f>D31*50/B31</f>
        <v>0.02</v>
      </c>
      <c r="I31" s="79">
        <f t="shared" si="2"/>
        <v>2287.5654412489812</v>
      </c>
      <c r="J31" s="78"/>
    </row>
    <row r="32" spans="1:12" ht="13.5" thickBot="1">
      <c r="A32" s="77"/>
      <c r="B32" s="76"/>
      <c r="C32" s="71"/>
      <c r="D32" s="71"/>
      <c r="E32" s="75"/>
      <c r="F32" s="71"/>
      <c r="G32" s="74"/>
      <c r="H32" s="73"/>
      <c r="I32" s="72"/>
      <c r="J32" s="71"/>
    </row>
    <row r="33" spans="1:10">
      <c r="A33" s="87">
        <f>A31+7</f>
        <v>42302</v>
      </c>
      <c r="B33" s="82">
        <f>C31+F31-G31</f>
        <v>4228.7741431539262</v>
      </c>
      <c r="C33" s="78">
        <f t="shared" si="0"/>
        <v>4440.2128503116228</v>
      </c>
      <c r="D33" s="78">
        <f t="shared" si="1"/>
        <v>1.6915096572615704</v>
      </c>
      <c r="E33" s="86">
        <f>(C33-B33)/D33</f>
        <v>125.00000000000018</v>
      </c>
      <c r="F33" s="79"/>
      <c r="G33" s="79"/>
      <c r="H33" s="84">
        <f>D33*50/B33</f>
        <v>0.02</v>
      </c>
      <c r="I33" s="79">
        <f t="shared" si="2"/>
        <v>2401.9437133114302</v>
      </c>
      <c r="J33" s="78"/>
    </row>
    <row r="34" spans="1:10">
      <c r="A34" s="87">
        <f>A33+7</f>
        <v>42309</v>
      </c>
      <c r="B34" s="82">
        <f>C33+F33-G33</f>
        <v>4440.2128503116228</v>
      </c>
      <c r="C34" s="78">
        <f t="shared" si="0"/>
        <v>4662.2234928272037</v>
      </c>
      <c r="D34" s="78">
        <f t="shared" si="1"/>
        <v>1.7760851401246491</v>
      </c>
      <c r="E34" s="86">
        <f>(C34-B34)/D34</f>
        <v>124.99999999999987</v>
      </c>
      <c r="F34" s="79"/>
      <c r="G34" s="79"/>
      <c r="H34" s="84">
        <f>D34*50/B34</f>
        <v>0.02</v>
      </c>
      <c r="I34" s="79">
        <f t="shared" si="2"/>
        <v>2522.0408989770017</v>
      </c>
      <c r="J34" s="78"/>
    </row>
    <row r="35" spans="1:10">
      <c r="A35" s="87">
        <f>A34+7</f>
        <v>42316</v>
      </c>
      <c r="B35" s="82">
        <f>C34+F34-G34</f>
        <v>4662.2234928272037</v>
      </c>
      <c r="C35" s="78">
        <f t="shared" si="0"/>
        <v>4895.3346674685636</v>
      </c>
      <c r="D35" s="78">
        <f t="shared" si="1"/>
        <v>1.8648893971308815</v>
      </c>
      <c r="E35" s="86">
        <f>(C35-B35)/D35</f>
        <v>124.99999999999983</v>
      </c>
      <c r="F35" s="79"/>
      <c r="G35" s="79"/>
      <c r="H35" s="84">
        <f>D35*50/B35</f>
        <v>0.02</v>
      </c>
      <c r="I35" s="79">
        <f t="shared" si="2"/>
        <v>2648.1429439258518</v>
      </c>
      <c r="J35" s="78"/>
    </row>
    <row r="36" spans="1:10" ht="13.5" thickBot="1">
      <c r="A36" s="87">
        <f>A35+7</f>
        <v>42323</v>
      </c>
      <c r="B36" s="82">
        <f>C35+F35-G35</f>
        <v>4895.3346674685636</v>
      </c>
      <c r="C36" s="78">
        <f t="shared" si="0"/>
        <v>5140.1014008419916</v>
      </c>
      <c r="D36" s="78">
        <f t="shared" si="1"/>
        <v>1.9581338669874255</v>
      </c>
      <c r="E36" s="86">
        <f>(C36-B36)/D36</f>
        <v>124.9999999999999</v>
      </c>
      <c r="F36" s="79"/>
      <c r="G36" s="79"/>
      <c r="H36" s="84">
        <f>D36*50/B36</f>
        <v>0.02</v>
      </c>
      <c r="I36" s="79">
        <f t="shared" si="2"/>
        <v>2780.5500911221438</v>
      </c>
      <c r="J36" s="78"/>
    </row>
    <row r="37" spans="1:10" ht="13.5" thickBot="1">
      <c r="A37" s="77"/>
      <c r="B37" s="76"/>
      <c r="C37" s="71"/>
      <c r="D37" s="71"/>
      <c r="E37" s="75"/>
      <c r="F37" s="71"/>
      <c r="G37" s="74"/>
      <c r="H37" s="73"/>
      <c r="I37" s="72"/>
      <c r="J37" s="71"/>
    </row>
    <row r="38" spans="1:10">
      <c r="A38" s="87">
        <f>A36+7</f>
        <v>42330</v>
      </c>
      <c r="B38" s="82">
        <f>C36+F36-G36</f>
        <v>5140.1014008419916</v>
      </c>
      <c r="C38" s="78">
        <f t="shared" si="0"/>
        <v>5397.1064708840913</v>
      </c>
      <c r="D38" s="78">
        <f t="shared" si="1"/>
        <v>2.0560405603367968</v>
      </c>
      <c r="E38" s="86">
        <f>(C38-B38)/D38</f>
        <v>125.00000000000007</v>
      </c>
      <c r="F38" s="79"/>
      <c r="G38" s="79"/>
      <c r="H38" s="84">
        <f>D38*50/B38</f>
        <v>0.02</v>
      </c>
      <c r="I38" s="79">
        <f t="shared" si="2"/>
        <v>2919.5775956782509</v>
      </c>
      <c r="J38" s="78"/>
    </row>
    <row r="39" spans="1:10">
      <c r="A39" s="87">
        <f>A38+7</f>
        <v>42337</v>
      </c>
      <c r="B39" s="82">
        <f>C38+F38-G38</f>
        <v>5397.1064708840913</v>
      </c>
      <c r="C39" s="78">
        <f t="shared" si="0"/>
        <v>5666.9617944282963</v>
      </c>
      <c r="D39" s="78">
        <f t="shared" si="1"/>
        <v>2.1588425883536364</v>
      </c>
      <c r="E39" s="86">
        <f>(C39-B39)/D39</f>
        <v>125.00000000000021</v>
      </c>
      <c r="F39" s="79"/>
      <c r="G39" s="79"/>
      <c r="H39" s="84">
        <f>D39*50/B39</f>
        <v>0.02</v>
      </c>
      <c r="I39" s="79">
        <f t="shared" si="2"/>
        <v>3065.5564754621641</v>
      </c>
      <c r="J39" s="78"/>
    </row>
    <row r="40" spans="1:10">
      <c r="A40" s="87">
        <f>A39+7</f>
        <v>42344</v>
      </c>
      <c r="B40" s="82">
        <f>C39+F39-G39</f>
        <v>5666.9617944282963</v>
      </c>
      <c r="C40" s="78">
        <f t="shared" si="0"/>
        <v>5950.3098841497113</v>
      </c>
      <c r="D40" s="78">
        <f t="shared" si="1"/>
        <v>2.2667847177713187</v>
      </c>
      <c r="E40" s="86">
        <f>(C40-B40)/D40</f>
        <v>125.00000000000003</v>
      </c>
      <c r="F40" s="79"/>
      <c r="G40" s="79"/>
      <c r="H40" s="84">
        <f>D40*50/B40</f>
        <v>0.02</v>
      </c>
      <c r="I40" s="79">
        <f t="shared" si="2"/>
        <v>3218.8342992352723</v>
      </c>
      <c r="J40" s="78"/>
    </row>
    <row r="41" spans="1:10" ht="13.5" thickBot="1">
      <c r="A41" s="87">
        <f>A40+7</f>
        <v>42351</v>
      </c>
      <c r="B41" s="82">
        <f>C40+F40-G40</f>
        <v>5950.3098841497113</v>
      </c>
      <c r="C41" s="78">
        <f t="shared" si="0"/>
        <v>6247.8253783571972</v>
      </c>
      <c r="D41" s="78">
        <f t="shared" si="1"/>
        <v>2.3801239536598846</v>
      </c>
      <c r="E41" s="86">
        <f>(C41-B41)/D41</f>
        <v>125.00000000000017</v>
      </c>
      <c r="F41" s="79"/>
      <c r="G41" s="90"/>
      <c r="H41" s="84">
        <f>D41*50/B41</f>
        <v>0.02</v>
      </c>
      <c r="I41" s="79">
        <f t="shared" si="2"/>
        <v>3379.7760141970357</v>
      </c>
      <c r="J41" s="78"/>
    </row>
    <row r="42" spans="1:10" ht="13.5" thickBot="1">
      <c r="A42" s="77"/>
      <c r="B42" s="76"/>
      <c r="C42" s="71"/>
      <c r="D42" s="71"/>
      <c r="E42" s="75"/>
      <c r="F42" s="71"/>
      <c r="G42" s="74"/>
      <c r="H42" s="73"/>
      <c r="I42" s="72"/>
      <c r="J42" s="71"/>
    </row>
    <row r="43" spans="1:10">
      <c r="A43" s="99">
        <f>A41+7</f>
        <v>42358</v>
      </c>
      <c r="B43" s="100">
        <f>C41+F41-G41</f>
        <v>6247.8253783571972</v>
      </c>
      <c r="C43" s="101">
        <f>B43+(B43*0)</f>
        <v>6247.8253783571972</v>
      </c>
      <c r="D43" s="101">
        <f t="shared" si="1"/>
        <v>2.4991301513428787</v>
      </c>
      <c r="E43" s="102">
        <f>(C43-B43)/D43</f>
        <v>0</v>
      </c>
      <c r="F43" s="107"/>
      <c r="G43" s="106"/>
      <c r="H43" s="104">
        <f>D43*50/B43</f>
        <v>0.02</v>
      </c>
      <c r="I43" s="105">
        <f t="shared" si="2"/>
        <v>3548.7648149068882</v>
      </c>
      <c r="J43" s="101"/>
    </row>
    <row r="44" spans="1:10">
      <c r="A44" s="99">
        <f>A43+7</f>
        <v>42365</v>
      </c>
      <c r="B44" s="100">
        <f>C43+F43-G43</f>
        <v>6247.8253783571972</v>
      </c>
      <c r="C44" s="101">
        <f>B44+(B44*0.02)</f>
        <v>6372.7818859243416</v>
      </c>
      <c r="D44" s="101">
        <f t="shared" si="1"/>
        <v>2.4991301513428787</v>
      </c>
      <c r="E44" s="102">
        <f>(C44-B44)/D44</f>
        <v>50.000000000000185</v>
      </c>
      <c r="F44" s="101"/>
      <c r="G44" s="103"/>
      <c r="H44" s="104">
        <f>D44*50/B44</f>
        <v>0.02</v>
      </c>
      <c r="I44" s="105">
        <f t="shared" si="2"/>
        <v>3548.7648149068882</v>
      </c>
      <c r="J44" s="101"/>
    </row>
    <row r="45" spans="1:10">
      <c r="A45" s="87">
        <f>A44+7</f>
        <v>42372</v>
      </c>
      <c r="B45" s="82">
        <f>C44+F44-G44</f>
        <v>6372.7818859243416</v>
      </c>
      <c r="C45" s="78">
        <f t="shared" si="0"/>
        <v>6691.4209802205587</v>
      </c>
      <c r="D45" s="78">
        <f t="shared" si="1"/>
        <v>2.5491127543697365</v>
      </c>
      <c r="E45" s="86">
        <f>(C45-B45)/D45</f>
        <v>125.00000000000001</v>
      </c>
      <c r="F45" s="78"/>
      <c r="G45" s="89"/>
      <c r="H45" s="84">
        <f>D45*50/B45</f>
        <v>0.02</v>
      </c>
      <c r="I45" s="79">
        <f t="shared" si="2"/>
        <v>3619.7401112050261</v>
      </c>
      <c r="J45" s="78"/>
    </row>
    <row r="46" spans="1:10" ht="13.5" thickBot="1">
      <c r="A46" s="87">
        <f>A45+7</f>
        <v>42379</v>
      </c>
      <c r="B46" s="82">
        <f>C45+F45-G45</f>
        <v>6691.4209802205587</v>
      </c>
      <c r="C46" s="78">
        <f t="shared" si="0"/>
        <v>7025.9920292315865</v>
      </c>
      <c r="D46" s="78">
        <f t="shared" si="1"/>
        <v>2.6765683920882233</v>
      </c>
      <c r="E46" s="86">
        <f>(C46-B46)/D46</f>
        <v>124.99999999999994</v>
      </c>
      <c r="F46" s="78"/>
      <c r="G46" s="89"/>
      <c r="H46" s="84">
        <f>D46*50/B46</f>
        <v>1.9999999999999997E-2</v>
      </c>
      <c r="I46" s="79">
        <f t="shared" si="2"/>
        <v>3800.7271167652775</v>
      </c>
      <c r="J46" s="78"/>
    </row>
    <row r="47" spans="1:10" ht="13.5" thickBot="1">
      <c r="A47" s="77"/>
      <c r="B47" s="76"/>
      <c r="C47" s="71"/>
      <c r="D47" s="71"/>
      <c r="E47" s="75"/>
      <c r="F47" s="71"/>
      <c r="G47" s="74"/>
      <c r="H47" s="73"/>
      <c r="I47" s="72"/>
      <c r="J47" s="71"/>
    </row>
    <row r="48" spans="1:10">
      <c r="A48" s="87">
        <f>A46+7</f>
        <v>42386</v>
      </c>
      <c r="B48" s="82">
        <f>C46+F46-G46</f>
        <v>7025.9920292315865</v>
      </c>
      <c r="C48" s="78">
        <f t="shared" si="0"/>
        <v>7377.2916306931656</v>
      </c>
      <c r="D48" s="78">
        <f t="shared" si="1"/>
        <v>2.8103968116926348</v>
      </c>
      <c r="E48" s="86">
        <f>(C48-B48)/D48</f>
        <v>124.99999999999994</v>
      </c>
      <c r="F48" s="98"/>
      <c r="G48" s="85"/>
      <c r="H48" s="84">
        <f>D48*50/B48</f>
        <v>0.02</v>
      </c>
      <c r="I48" s="79">
        <f t="shared" si="2"/>
        <v>3990.7634726035408</v>
      </c>
      <c r="J48" s="78"/>
    </row>
    <row r="49" spans="1:12">
      <c r="A49" s="87">
        <f>A48+7</f>
        <v>42393</v>
      </c>
      <c r="B49" s="82">
        <f>C48+F48-G48</f>
        <v>7377.2916306931656</v>
      </c>
      <c r="C49" s="78">
        <f t="shared" si="0"/>
        <v>7746.1562122278237</v>
      </c>
      <c r="D49" s="78">
        <f t="shared" si="1"/>
        <v>2.9509166522772663</v>
      </c>
      <c r="E49" s="86">
        <f>(C49-B49)/D49</f>
        <v>124.99999999999994</v>
      </c>
      <c r="F49" s="78"/>
      <c r="G49" s="85"/>
      <c r="H49" s="84">
        <f>D49*50/B49</f>
        <v>0.02</v>
      </c>
      <c r="I49" s="79">
        <f t="shared" si="2"/>
        <v>4190.3016462337182</v>
      </c>
      <c r="J49" s="78"/>
      <c r="K49" s="88"/>
      <c r="L49" s="88"/>
    </row>
    <row r="50" spans="1:12">
      <c r="A50" s="87">
        <f>A49+7</f>
        <v>42400</v>
      </c>
      <c r="B50" s="82">
        <f>C49+F49-G49</f>
        <v>7746.1562122278237</v>
      </c>
      <c r="C50" s="78">
        <f t="shared" si="0"/>
        <v>8133.4640228392145</v>
      </c>
      <c r="D50" s="78">
        <f t="shared" si="1"/>
        <v>3.0984624848911295</v>
      </c>
      <c r="E50" s="86">
        <f>(C50-B50)/D50</f>
        <v>124.99999999999987</v>
      </c>
      <c r="F50" s="78"/>
      <c r="G50" s="85"/>
      <c r="H50" s="84">
        <f>D50*50/B50</f>
        <v>0.02</v>
      </c>
      <c r="I50" s="79">
        <f t="shared" si="2"/>
        <v>4399.8167285454037</v>
      </c>
      <c r="J50" s="78"/>
      <c r="K50" s="88"/>
      <c r="L50" s="88"/>
    </row>
    <row r="51" spans="1:12" ht="13.5" thickBot="1">
      <c r="A51" s="83">
        <f>A50+7</f>
        <v>42407</v>
      </c>
      <c r="B51" s="82">
        <f>C50+F50-G50</f>
        <v>8133.4640228392145</v>
      </c>
      <c r="C51" s="78">
        <f t="shared" si="0"/>
        <v>8540.1372239811753</v>
      </c>
      <c r="D51" s="78">
        <f t="shared" si="1"/>
        <v>3.2533856091356856</v>
      </c>
      <c r="E51" s="86">
        <f>(C51-B51)/D51</f>
        <v>125.00000000000003</v>
      </c>
      <c r="F51" s="81"/>
      <c r="G51" s="80"/>
      <c r="H51" s="84">
        <f>D51*50/B51</f>
        <v>0.02</v>
      </c>
      <c r="I51" s="79">
        <f t="shared" si="2"/>
        <v>4619.8075649726743</v>
      </c>
      <c r="J51" s="78"/>
      <c r="K51" s="88"/>
      <c r="L51" s="88"/>
    </row>
    <row r="52" spans="1:12" ht="13.5" thickBot="1">
      <c r="A52" s="77"/>
      <c r="B52" s="76"/>
      <c r="C52" s="71"/>
      <c r="D52" s="71"/>
      <c r="E52" s="75"/>
      <c r="F52" s="71"/>
      <c r="G52" s="74"/>
      <c r="H52" s="73"/>
      <c r="I52" s="72"/>
      <c r="J52" s="71"/>
    </row>
    <row r="53" spans="1:12">
      <c r="A53" s="87">
        <f>A51+7</f>
        <v>42414</v>
      </c>
      <c r="B53" s="82">
        <f>C51+F51-G51</f>
        <v>8540.1372239811753</v>
      </c>
      <c r="C53" s="78">
        <f t="shared" si="0"/>
        <v>8967.1440851802345</v>
      </c>
      <c r="D53" s="78">
        <f t="shared" si="1"/>
        <v>3.4160548895924703</v>
      </c>
      <c r="E53" s="86">
        <f>(C53-B53)/D53</f>
        <v>125.0000000000001</v>
      </c>
      <c r="F53" s="78"/>
      <c r="G53" s="85"/>
      <c r="H53" s="84">
        <f>D53*50/B53</f>
        <v>2.0000000000000004E-2</v>
      </c>
      <c r="I53" s="79">
        <f t="shared" si="2"/>
        <v>4850.7979432213069</v>
      </c>
      <c r="J53" s="78"/>
    </row>
    <row r="54" spans="1:12">
      <c r="A54" s="87">
        <f>A53+7</f>
        <v>42421</v>
      </c>
      <c r="B54" s="82">
        <f>C53+F53-G53</f>
        <v>8967.1440851802345</v>
      </c>
      <c r="C54" s="78">
        <f t="shared" si="0"/>
        <v>9415.5012894392457</v>
      </c>
      <c r="D54" s="78">
        <f t="shared" si="1"/>
        <v>3.5868576340720937</v>
      </c>
      <c r="E54" s="86">
        <f>(C54-B54)/D54</f>
        <v>124.99999999999987</v>
      </c>
      <c r="F54" s="78"/>
      <c r="G54" s="85"/>
      <c r="H54" s="84">
        <f>D54*50/B54</f>
        <v>0.02</v>
      </c>
      <c r="I54" s="79">
        <f t="shared" si="2"/>
        <v>5093.3378403823735</v>
      </c>
      <c r="J54" s="78"/>
      <c r="K54" s="88"/>
      <c r="L54" s="88"/>
    </row>
    <row r="55" spans="1:12">
      <c r="A55" s="87">
        <f>A54+7</f>
        <v>42428</v>
      </c>
      <c r="B55" s="82">
        <f>C54+F54-G54</f>
        <v>9415.5012894392457</v>
      </c>
      <c r="C55" s="78">
        <f t="shared" si="0"/>
        <v>9886.2763539112075</v>
      </c>
      <c r="D55" s="78">
        <f t="shared" si="1"/>
        <v>3.7662005157756981</v>
      </c>
      <c r="E55" s="86">
        <f>(C55-B55)/D55</f>
        <v>124.99999999999986</v>
      </c>
      <c r="F55" s="78"/>
      <c r="G55" s="85"/>
      <c r="H55" s="84">
        <f>D55*50/B55</f>
        <v>0.02</v>
      </c>
      <c r="I55" s="79">
        <f t="shared" si="2"/>
        <v>5348.0047324014922</v>
      </c>
      <c r="J55" s="78"/>
      <c r="K55" s="88"/>
      <c r="L55" s="88"/>
    </row>
    <row r="56" spans="1:12" ht="13.5" thickBot="1">
      <c r="A56" s="83">
        <f>A55+7</f>
        <v>42435</v>
      </c>
      <c r="B56" s="82">
        <f>C55+F55-G55</f>
        <v>9886.2763539112075</v>
      </c>
      <c r="C56" s="78">
        <f t="shared" si="0"/>
        <v>10380.590171606767</v>
      </c>
      <c r="D56" s="78">
        <f t="shared" si="1"/>
        <v>3.954510541564483</v>
      </c>
      <c r="E56" s="86">
        <f>(C56-B56)/D56</f>
        <v>124.99999999999989</v>
      </c>
      <c r="F56" s="81"/>
      <c r="G56" s="80"/>
      <c r="H56" s="84">
        <f>D56*50/B56</f>
        <v>0.02</v>
      </c>
      <c r="I56" s="79">
        <f t="shared" si="2"/>
        <v>5615.4049690215661</v>
      </c>
      <c r="J56" s="78"/>
      <c r="K56" s="88"/>
      <c r="L56" s="88"/>
    </row>
    <row r="57" spans="1:12" ht="13.5" thickBot="1">
      <c r="A57" s="77"/>
      <c r="B57" s="76"/>
      <c r="C57" s="71"/>
      <c r="D57" s="71"/>
      <c r="E57" s="75"/>
      <c r="F57" s="71"/>
      <c r="G57" s="74"/>
      <c r="H57" s="73"/>
      <c r="I57" s="72"/>
      <c r="J57" s="71"/>
    </row>
    <row r="58" spans="1:12">
      <c r="A58" s="87">
        <f>A56+7</f>
        <v>42442</v>
      </c>
      <c r="B58" s="82">
        <f>C56+F56-G56</f>
        <v>10380.590171606767</v>
      </c>
      <c r="C58" s="78">
        <f t="shared" ref="C58:C121" si="3">B58+(B58*0.05)</f>
        <v>10899.619680187106</v>
      </c>
      <c r="D58" s="78">
        <f t="shared" ref="D58:D121" si="4">B58/2500</f>
        <v>4.1522360686427069</v>
      </c>
      <c r="E58" s="86">
        <f>(C58-B58)/D58</f>
        <v>125.00000000000017</v>
      </c>
      <c r="F58" s="78"/>
      <c r="G58" s="85"/>
      <c r="H58" s="84">
        <f>D58*50/B58</f>
        <v>1.9999999999999997E-2</v>
      </c>
      <c r="I58" s="79">
        <f t="shared" ref="I58:I121" si="5">B58-(D58*1080)</f>
        <v>5896.1752174726444</v>
      </c>
      <c r="J58" s="78"/>
    </row>
    <row r="59" spans="1:12">
      <c r="A59" s="87">
        <f>A58+7</f>
        <v>42449</v>
      </c>
      <c r="B59" s="82">
        <f>C58+F58-G58</f>
        <v>10899.619680187106</v>
      </c>
      <c r="C59" s="78">
        <f t="shared" si="3"/>
        <v>11444.600664196461</v>
      </c>
      <c r="D59" s="78">
        <f t="shared" si="4"/>
        <v>4.3598478720748428</v>
      </c>
      <c r="E59" s="86">
        <f>(C59-B59)/D59</f>
        <v>124.99999999999989</v>
      </c>
      <c r="F59" s="78"/>
      <c r="G59" s="85"/>
      <c r="H59" s="84">
        <f>D59*50/B59</f>
        <v>0.02</v>
      </c>
      <c r="I59" s="79">
        <f t="shared" si="5"/>
        <v>6190.9839783462767</v>
      </c>
      <c r="J59" s="78"/>
      <c r="K59" s="88"/>
      <c r="L59" s="88"/>
    </row>
    <row r="60" spans="1:12">
      <c r="A60" s="87">
        <f>A59+7</f>
        <v>42456</v>
      </c>
      <c r="B60" s="82">
        <f>C59+F59-G59</f>
        <v>11444.600664196461</v>
      </c>
      <c r="C60" s="78">
        <f t="shared" si="3"/>
        <v>12016.830697406285</v>
      </c>
      <c r="D60" s="78">
        <f t="shared" si="4"/>
        <v>4.5778402656785842</v>
      </c>
      <c r="E60" s="86">
        <f>(C60-B60)/D60</f>
        <v>125.00000000000018</v>
      </c>
      <c r="F60" s="78"/>
      <c r="G60" s="85"/>
      <c r="H60" s="84">
        <f>D60*50/B60</f>
        <v>1.9999999999999997E-2</v>
      </c>
      <c r="I60" s="79">
        <f t="shared" si="5"/>
        <v>6500.5331772635909</v>
      </c>
      <c r="J60" s="78"/>
      <c r="K60" s="88"/>
      <c r="L60" s="88"/>
    </row>
    <row r="61" spans="1:12" ht="13.5" thickBot="1">
      <c r="A61" s="83">
        <f>A60+7</f>
        <v>42463</v>
      </c>
      <c r="B61" s="82">
        <f>C60+F60-G60</f>
        <v>12016.830697406285</v>
      </c>
      <c r="C61" s="78">
        <f t="shared" si="3"/>
        <v>12617.6722322766</v>
      </c>
      <c r="D61" s="78">
        <f t="shared" si="4"/>
        <v>4.8067322789625138</v>
      </c>
      <c r="E61" s="86">
        <f>(C61-B61)/D61</f>
        <v>125.0000000000001</v>
      </c>
      <c r="F61" s="81"/>
      <c r="G61" s="80"/>
      <c r="H61" s="84">
        <f>D61*50/B61</f>
        <v>1.9999999999999997E-2</v>
      </c>
      <c r="I61" s="79">
        <f t="shared" si="5"/>
        <v>6825.5598361267703</v>
      </c>
      <c r="J61" s="78"/>
      <c r="K61" s="88"/>
      <c r="L61" s="88"/>
    </row>
    <row r="62" spans="1:12" ht="13.5" thickBot="1">
      <c r="A62" s="77"/>
      <c r="B62" s="76"/>
      <c r="C62" s="71"/>
      <c r="D62" s="71"/>
      <c r="E62" s="75"/>
      <c r="F62" s="71"/>
      <c r="G62" s="74"/>
      <c r="H62" s="73"/>
      <c r="I62" s="72"/>
      <c r="J62" s="71"/>
    </row>
    <row r="63" spans="1:12">
      <c r="A63" s="87">
        <f>A61+7</f>
        <v>42470</v>
      </c>
      <c r="B63" s="82">
        <f>C61+F61-G61</f>
        <v>12617.6722322766</v>
      </c>
      <c r="C63" s="78">
        <f t="shared" si="3"/>
        <v>13248.55584389043</v>
      </c>
      <c r="D63" s="78">
        <f t="shared" si="4"/>
        <v>5.04706889291064</v>
      </c>
      <c r="E63" s="86">
        <f>(C63-B63)/D63</f>
        <v>125</v>
      </c>
      <c r="F63" s="78"/>
      <c r="G63" s="85"/>
      <c r="H63" s="84">
        <f>D63*50/B63</f>
        <v>0.02</v>
      </c>
      <c r="I63" s="79">
        <f t="shared" si="5"/>
        <v>7166.8378279331091</v>
      </c>
      <c r="J63" s="78"/>
    </row>
    <row r="64" spans="1:12">
      <c r="A64" s="87">
        <f>A63+7</f>
        <v>42477</v>
      </c>
      <c r="B64" s="82">
        <f>C63+F63-G63</f>
        <v>13248.55584389043</v>
      </c>
      <c r="C64" s="78">
        <f t="shared" si="3"/>
        <v>13910.983636084951</v>
      </c>
      <c r="D64" s="78">
        <f t="shared" si="4"/>
        <v>5.2994223375561722</v>
      </c>
      <c r="E64" s="86">
        <f>(C64-B64)/D64</f>
        <v>124.99999999999996</v>
      </c>
      <c r="F64" s="78"/>
      <c r="G64" s="85"/>
      <c r="H64" s="84">
        <f>D64*50/B64</f>
        <v>0.02</v>
      </c>
      <c r="I64" s="79">
        <f t="shared" si="5"/>
        <v>7525.1797193297643</v>
      </c>
      <c r="J64" s="78"/>
      <c r="K64" s="88"/>
      <c r="L64" s="88"/>
    </row>
    <row r="65" spans="1:12">
      <c r="A65" s="87">
        <f>A64+7</f>
        <v>42484</v>
      </c>
      <c r="B65" s="82">
        <f>C64+F64-G64</f>
        <v>13910.983636084951</v>
      </c>
      <c r="C65" s="78">
        <f t="shared" si="3"/>
        <v>14606.5328178892</v>
      </c>
      <c r="D65" s="78">
        <f t="shared" si="4"/>
        <v>5.5643934544339801</v>
      </c>
      <c r="E65" s="86">
        <f>(C65-B65)/D65</f>
        <v>125.00000000000014</v>
      </c>
      <c r="F65" s="78"/>
      <c r="G65" s="85"/>
      <c r="H65" s="84">
        <f>D65*50/B65</f>
        <v>1.9999999999999997E-2</v>
      </c>
      <c r="I65" s="79">
        <f t="shared" si="5"/>
        <v>7901.4387052962529</v>
      </c>
      <c r="J65" s="78"/>
      <c r="K65" s="88"/>
      <c r="L65" s="88"/>
    </row>
    <row r="66" spans="1:12" ht="13.5" thickBot="1">
      <c r="A66" s="83">
        <f>A65+7</f>
        <v>42491</v>
      </c>
      <c r="B66" s="82">
        <f>C65+F65-G65</f>
        <v>14606.5328178892</v>
      </c>
      <c r="C66" s="78">
        <f t="shared" si="3"/>
        <v>15336.85945878366</v>
      </c>
      <c r="D66" s="78">
        <f t="shared" si="4"/>
        <v>5.8426131271556798</v>
      </c>
      <c r="E66" s="86">
        <f>(C66-B66)/D66</f>
        <v>125.00000000000001</v>
      </c>
      <c r="F66" s="81"/>
      <c r="G66" s="80"/>
      <c r="H66" s="84">
        <f>D66*50/B66</f>
        <v>0.02</v>
      </c>
      <c r="I66" s="79">
        <f t="shared" si="5"/>
        <v>8296.5106405610641</v>
      </c>
      <c r="J66" s="78"/>
      <c r="K66" s="88"/>
      <c r="L66" s="88"/>
    </row>
    <row r="67" spans="1:12" ht="13.5" thickBot="1">
      <c r="A67" s="77"/>
      <c r="B67" s="76"/>
      <c r="C67" s="71"/>
      <c r="D67" s="71"/>
      <c r="E67" s="75"/>
      <c r="F67" s="71"/>
      <c r="G67" s="74"/>
      <c r="H67" s="73"/>
      <c r="I67" s="72"/>
      <c r="J67" s="71"/>
    </row>
    <row r="68" spans="1:12">
      <c r="A68" s="87">
        <f>A66+7</f>
        <v>42498</v>
      </c>
      <c r="B68" s="82">
        <f>C66+F66-G66</f>
        <v>15336.85945878366</v>
      </c>
      <c r="C68" s="78">
        <f t="shared" si="3"/>
        <v>16103.702431722842</v>
      </c>
      <c r="D68" s="78">
        <f t="shared" si="4"/>
        <v>6.1347437835134642</v>
      </c>
      <c r="E68" s="86">
        <f>(C68-B68)/D68</f>
        <v>124.99999999999996</v>
      </c>
      <c r="F68" s="78"/>
      <c r="G68" s="85"/>
      <c r="H68" s="84">
        <f>D68*50/B68</f>
        <v>0.02</v>
      </c>
      <c r="I68" s="79">
        <f t="shared" si="5"/>
        <v>8711.3361725891191</v>
      </c>
      <c r="J68" s="78"/>
    </row>
    <row r="69" spans="1:12">
      <c r="A69" s="87">
        <f>A68+7</f>
        <v>42505</v>
      </c>
      <c r="B69" s="82">
        <f>C68+F68-G68</f>
        <v>16103.702431722842</v>
      </c>
      <c r="C69" s="78">
        <f t="shared" si="3"/>
        <v>16908.887553308985</v>
      </c>
      <c r="D69" s="78">
        <f t="shared" si="4"/>
        <v>6.4414809726891367</v>
      </c>
      <c r="E69" s="86">
        <f>(C69-B69)/D69</f>
        <v>125.00000000000006</v>
      </c>
      <c r="F69" s="78"/>
      <c r="G69" s="85"/>
      <c r="H69" s="84">
        <f>D69*50/B69</f>
        <v>0.02</v>
      </c>
      <c r="I69" s="79">
        <f t="shared" si="5"/>
        <v>9146.9029812185745</v>
      </c>
      <c r="J69" s="78"/>
      <c r="K69" s="88"/>
      <c r="L69" s="88"/>
    </row>
    <row r="70" spans="1:12">
      <c r="A70" s="87">
        <f>A69+7</f>
        <v>42512</v>
      </c>
      <c r="B70" s="82">
        <f>C69+F69-G69</f>
        <v>16908.887553308985</v>
      </c>
      <c r="C70" s="78">
        <f t="shared" si="3"/>
        <v>17754.331930974433</v>
      </c>
      <c r="D70" s="78">
        <f t="shared" si="4"/>
        <v>6.7635550213235938</v>
      </c>
      <c r="E70" s="86">
        <f>(C70-B70)/D70</f>
        <v>124.99999999999982</v>
      </c>
      <c r="F70" s="78"/>
      <c r="G70" s="85"/>
      <c r="H70" s="84">
        <f>D70*50/B70</f>
        <v>1.9999999999999997E-2</v>
      </c>
      <c r="I70" s="79">
        <f t="shared" si="5"/>
        <v>9604.248130279504</v>
      </c>
      <c r="J70" s="78"/>
      <c r="K70" s="88"/>
      <c r="L70" s="88"/>
    </row>
    <row r="71" spans="1:12" ht="13.5" thickBot="1">
      <c r="A71" s="83">
        <f>A70+7</f>
        <v>42519</v>
      </c>
      <c r="B71" s="82">
        <f>C70+F70-G70</f>
        <v>17754.331930974433</v>
      </c>
      <c r="C71" s="78">
        <f t="shared" si="3"/>
        <v>18642.048527523155</v>
      </c>
      <c r="D71" s="78">
        <f t="shared" si="4"/>
        <v>7.1017327723897727</v>
      </c>
      <c r="E71" s="86">
        <f>(C71-B71)/D71</f>
        <v>125.00000000000006</v>
      </c>
      <c r="F71" s="81"/>
      <c r="G71" s="80"/>
      <c r="H71" s="84">
        <f>D71*50/B71</f>
        <v>1.9999999999999997E-2</v>
      </c>
      <c r="I71" s="79">
        <f t="shared" si="5"/>
        <v>10084.460536793478</v>
      </c>
      <c r="J71" s="78"/>
      <c r="K71" s="88"/>
      <c r="L71" s="88"/>
    </row>
    <row r="72" spans="1:12" ht="13.5" thickBot="1">
      <c r="A72" s="77"/>
      <c r="B72" s="76"/>
      <c r="C72" s="71"/>
      <c r="D72" s="71"/>
      <c r="E72" s="75"/>
      <c r="F72" s="71"/>
      <c r="G72" s="74"/>
      <c r="H72" s="73"/>
      <c r="I72" s="72"/>
      <c r="J72" s="71"/>
    </row>
    <row r="73" spans="1:12">
      <c r="A73" s="87">
        <f>A71+7</f>
        <v>42526</v>
      </c>
      <c r="B73" s="82">
        <f>C71+F71-G71</f>
        <v>18642.048527523155</v>
      </c>
      <c r="C73" s="78">
        <f t="shared" si="3"/>
        <v>19574.150953899312</v>
      </c>
      <c r="D73" s="78">
        <f t="shared" si="4"/>
        <v>7.4568194110092616</v>
      </c>
      <c r="E73" s="86">
        <f>(C73-B73)/D73</f>
        <v>124.99999999999996</v>
      </c>
      <c r="F73" s="78"/>
      <c r="G73" s="85"/>
      <c r="H73" s="84">
        <f>D73*50/B73</f>
        <v>1.9999999999999997E-2</v>
      </c>
      <c r="I73" s="79">
        <f t="shared" ref="I73:I76" si="6">B73-(D73*1080)</f>
        <v>10588.683563633153</v>
      </c>
      <c r="J73" s="78"/>
    </row>
    <row r="74" spans="1:12">
      <c r="A74" s="87">
        <f>A73+7</f>
        <v>42533</v>
      </c>
      <c r="B74" s="82">
        <f>C73+F73-G73</f>
        <v>19574.150953899312</v>
      </c>
      <c r="C74" s="78">
        <f t="shared" si="3"/>
        <v>20552.858501594277</v>
      </c>
      <c r="D74" s="78">
        <f t="shared" si="4"/>
        <v>7.8296603815597248</v>
      </c>
      <c r="E74" s="86">
        <f>(C74-B74)/D74</f>
        <v>124.99999999999991</v>
      </c>
      <c r="F74" s="78"/>
      <c r="G74" s="85"/>
      <c r="H74" s="84">
        <f>D74*50/B74</f>
        <v>0.02</v>
      </c>
      <c r="I74" s="79">
        <f t="shared" si="6"/>
        <v>11118.117741814809</v>
      </c>
      <c r="J74" s="78"/>
      <c r="K74" s="88"/>
      <c r="L74" s="88"/>
    </row>
    <row r="75" spans="1:12">
      <c r="A75" s="87">
        <f>A74+7</f>
        <v>42540</v>
      </c>
      <c r="B75" s="82">
        <f>C74+F74-G74</f>
        <v>20552.858501594277</v>
      </c>
      <c r="C75" s="78">
        <f t="shared" si="3"/>
        <v>21580.501426673993</v>
      </c>
      <c r="D75" s="78">
        <f t="shared" si="4"/>
        <v>8.2211434006377111</v>
      </c>
      <c r="E75" s="86">
        <f>(C75-B75)/D75</f>
        <v>125.0000000000002</v>
      </c>
      <c r="F75" s="78"/>
      <c r="G75" s="85"/>
      <c r="H75" s="84">
        <f>D75*50/B75</f>
        <v>0.02</v>
      </c>
      <c r="I75" s="79">
        <f t="shared" si="6"/>
        <v>11674.023628905548</v>
      </c>
      <c r="J75" s="78"/>
      <c r="K75" s="88"/>
      <c r="L75" s="88"/>
    </row>
    <row r="76" spans="1:12" ht="13.5" thickBot="1">
      <c r="A76" s="83">
        <f>A75+7</f>
        <v>42547</v>
      </c>
      <c r="B76" s="82">
        <f>C75+F75-G75</f>
        <v>21580.501426673993</v>
      </c>
      <c r="C76" s="78">
        <f t="shared" si="3"/>
        <v>22659.526498007694</v>
      </c>
      <c r="D76" s="78">
        <f t="shared" si="4"/>
        <v>8.6322005706695979</v>
      </c>
      <c r="E76" s="86">
        <f>(C76-B76)/D76</f>
        <v>125.00000000000014</v>
      </c>
      <c r="F76" s="81"/>
      <c r="G76" s="80"/>
      <c r="H76" s="84">
        <f>D76*50/B76</f>
        <v>2.0000000000000004E-2</v>
      </c>
      <c r="I76" s="79">
        <f t="shared" si="6"/>
        <v>12257.724810350826</v>
      </c>
      <c r="J76" s="78"/>
      <c r="K76" s="88"/>
      <c r="L76" s="88"/>
    </row>
    <row r="77" spans="1:12" ht="13.5" thickBot="1">
      <c r="A77" s="77"/>
      <c r="B77" s="76"/>
      <c r="C77" s="71"/>
      <c r="D77" s="71"/>
      <c r="E77" s="75"/>
      <c r="F77" s="71"/>
      <c r="G77" s="74"/>
      <c r="H77" s="73"/>
      <c r="I77" s="72"/>
      <c r="J77" s="71"/>
    </row>
    <row r="78" spans="1:12">
      <c r="A78" s="87">
        <f>A76+7</f>
        <v>42554</v>
      </c>
      <c r="B78" s="82">
        <f>C76+F76-G76</f>
        <v>22659.526498007694</v>
      </c>
      <c r="C78" s="78">
        <f t="shared" si="3"/>
        <v>23792.502822908078</v>
      </c>
      <c r="D78" s="78">
        <f t="shared" si="4"/>
        <v>9.0638105992030766</v>
      </c>
      <c r="E78" s="86">
        <f>(C78-B78)/D78</f>
        <v>124.99999999999999</v>
      </c>
      <c r="F78" s="78"/>
      <c r="G78" s="85"/>
      <c r="H78" s="84">
        <f>D78*50/B78</f>
        <v>1.9999999999999997E-2</v>
      </c>
      <c r="I78" s="79">
        <f t="shared" ref="I78:I81" si="7">B78-(D78*1080)</f>
        <v>12870.611050868371</v>
      </c>
      <c r="J78" s="78"/>
    </row>
    <row r="79" spans="1:12">
      <c r="A79" s="87">
        <f>A78+7</f>
        <v>42561</v>
      </c>
      <c r="B79" s="82">
        <f>C78+F78-G78</f>
        <v>23792.502822908078</v>
      </c>
      <c r="C79" s="78">
        <f t="shared" si="3"/>
        <v>24982.127964053481</v>
      </c>
      <c r="D79" s="78">
        <f t="shared" si="4"/>
        <v>9.5170011291632317</v>
      </c>
      <c r="E79" s="86">
        <f>(C79-B79)/D79</f>
        <v>124.99999999999991</v>
      </c>
      <c r="F79" s="78"/>
      <c r="G79" s="85"/>
      <c r="H79" s="84">
        <f>D79*50/B79</f>
        <v>0.02</v>
      </c>
      <c r="I79" s="79">
        <f t="shared" si="7"/>
        <v>13514.141603411788</v>
      </c>
      <c r="J79" s="78"/>
      <c r="K79" s="88"/>
      <c r="L79" s="88"/>
    </row>
    <row r="80" spans="1:12">
      <c r="A80" s="87">
        <f>A79+7</f>
        <v>42568</v>
      </c>
      <c r="B80" s="82">
        <f>C79+F79-G79</f>
        <v>24982.127964053481</v>
      </c>
      <c r="C80" s="78">
        <f t="shared" si="3"/>
        <v>26231.234362256157</v>
      </c>
      <c r="D80" s="78">
        <f t="shared" si="4"/>
        <v>9.992851185621392</v>
      </c>
      <c r="E80" s="86">
        <f>(C80-B80)/D80</f>
        <v>125.00000000000013</v>
      </c>
      <c r="F80" s="78"/>
      <c r="G80" s="85"/>
      <c r="H80" s="84">
        <f>D80*50/B80</f>
        <v>0.02</v>
      </c>
      <c r="I80" s="79">
        <f t="shared" si="7"/>
        <v>14189.848683582379</v>
      </c>
      <c r="J80" s="78"/>
      <c r="K80" s="88"/>
      <c r="L80" s="88"/>
    </row>
    <row r="81" spans="1:12" ht="13.5" thickBot="1">
      <c r="A81" s="83">
        <f>A80+7</f>
        <v>42575</v>
      </c>
      <c r="B81" s="82">
        <f>C80+F80-G80</f>
        <v>26231.234362256157</v>
      </c>
      <c r="C81" s="78">
        <f t="shared" si="3"/>
        <v>27542.796080368964</v>
      </c>
      <c r="D81" s="78">
        <f t="shared" si="4"/>
        <v>10.492493744902463</v>
      </c>
      <c r="E81" s="86">
        <f>(C81-B81)/D81</f>
        <v>124.99999999999994</v>
      </c>
      <c r="F81" s="81"/>
      <c r="G81" s="80"/>
      <c r="H81" s="84">
        <f>D81*50/B81</f>
        <v>0.02</v>
      </c>
      <c r="I81" s="79">
        <f t="shared" si="7"/>
        <v>14899.341117761496</v>
      </c>
      <c r="J81" s="78"/>
      <c r="K81" s="88"/>
      <c r="L81" s="88"/>
    </row>
    <row r="82" spans="1:12" ht="13.5" thickBot="1">
      <c r="A82" s="77"/>
      <c r="B82" s="76"/>
      <c r="C82" s="71"/>
      <c r="D82" s="71"/>
      <c r="E82" s="75"/>
      <c r="F82" s="71"/>
      <c r="G82" s="74"/>
      <c r="H82" s="73"/>
      <c r="I82" s="72"/>
      <c r="J82" s="71"/>
    </row>
    <row r="83" spans="1:12">
      <c r="A83" s="87">
        <f>A81+7</f>
        <v>42582</v>
      </c>
      <c r="B83" s="82">
        <f>C81+F81-G81</f>
        <v>27542.796080368964</v>
      </c>
      <c r="C83" s="78">
        <f t="shared" si="3"/>
        <v>28919.935884387411</v>
      </c>
      <c r="D83" s="78">
        <f t="shared" si="4"/>
        <v>11.017118432147585</v>
      </c>
      <c r="E83" s="86">
        <f>(C83-B83)/D83</f>
        <v>124.99999999999987</v>
      </c>
      <c r="F83" s="78"/>
      <c r="G83" s="85"/>
      <c r="H83" s="84">
        <f>D83*50/B83</f>
        <v>0.02</v>
      </c>
      <c r="I83" s="79">
        <f t="shared" ref="I83:I86" si="8">B83-(D83*1080)</f>
        <v>15644.308173649571</v>
      </c>
      <c r="J83" s="78"/>
    </row>
    <row r="84" spans="1:12">
      <c r="A84" s="87">
        <f>A83+7</f>
        <v>42589</v>
      </c>
      <c r="B84" s="82">
        <f>C83+F83-G83</f>
        <v>28919.935884387411</v>
      </c>
      <c r="C84" s="78">
        <f t="shared" si="3"/>
        <v>30365.932678606783</v>
      </c>
      <c r="D84" s="78">
        <f t="shared" si="4"/>
        <v>11.567974353754964</v>
      </c>
      <c r="E84" s="86">
        <f>(C84-B84)/D84</f>
        <v>125.00000000000017</v>
      </c>
      <c r="F84" s="78"/>
      <c r="G84" s="85"/>
      <c r="H84" s="84">
        <f>D84*50/B84</f>
        <v>0.02</v>
      </c>
      <c r="I84" s="79">
        <f t="shared" si="8"/>
        <v>16426.523582332047</v>
      </c>
      <c r="J84" s="78"/>
      <c r="K84" s="88"/>
      <c r="L84" s="88"/>
    </row>
    <row r="85" spans="1:12">
      <c r="A85" s="87">
        <f>A84+7</f>
        <v>42596</v>
      </c>
      <c r="B85" s="82">
        <f>C84+F84-G84</f>
        <v>30365.932678606783</v>
      </c>
      <c r="C85" s="78">
        <f t="shared" si="3"/>
        <v>31884.229312537122</v>
      </c>
      <c r="D85" s="78">
        <f t="shared" si="4"/>
        <v>12.146373071442714</v>
      </c>
      <c r="E85" s="86">
        <f>(C85-B85)/D85</f>
        <v>124.99999999999994</v>
      </c>
      <c r="F85" s="78"/>
      <c r="G85" s="85"/>
      <c r="H85" s="84">
        <f>D85*50/B85</f>
        <v>0.02</v>
      </c>
      <c r="I85" s="79">
        <f t="shared" si="8"/>
        <v>17247.849761448655</v>
      </c>
      <c r="J85" s="78"/>
      <c r="K85" s="88"/>
      <c r="L85" s="88"/>
    </row>
    <row r="86" spans="1:12" ht="13.5" thickBot="1">
      <c r="A86" s="83">
        <f>A85+7</f>
        <v>42603</v>
      </c>
      <c r="B86" s="82">
        <f>C85+F85-G85</f>
        <v>31884.229312537122</v>
      </c>
      <c r="C86" s="78">
        <f t="shared" si="3"/>
        <v>33478.440778163975</v>
      </c>
      <c r="D86" s="78">
        <f t="shared" si="4"/>
        <v>12.753691725014848</v>
      </c>
      <c r="E86" s="86">
        <f>(C86-B86)/D86</f>
        <v>124.99999999999977</v>
      </c>
      <c r="F86" s="81"/>
      <c r="G86" s="80"/>
      <c r="H86" s="84">
        <f>D86*50/B86</f>
        <v>0.02</v>
      </c>
      <c r="I86" s="79">
        <f t="shared" si="8"/>
        <v>18110.242249521085</v>
      </c>
      <c r="J86" s="78"/>
      <c r="K86" s="88"/>
      <c r="L86" s="88"/>
    </row>
    <row r="87" spans="1:12" ht="13.5" thickBot="1">
      <c r="A87" s="77"/>
      <c r="B87" s="76"/>
      <c r="C87" s="71"/>
      <c r="D87" s="71"/>
      <c r="E87" s="75"/>
      <c r="F87" s="71"/>
      <c r="G87" s="74"/>
      <c r="H87" s="73"/>
      <c r="I87" s="72"/>
      <c r="J87" s="71"/>
    </row>
    <row r="88" spans="1:12">
      <c r="A88" s="87">
        <f>A86+7</f>
        <v>42610</v>
      </c>
      <c r="B88" s="82">
        <f>C86+F86-G86</f>
        <v>33478.440778163975</v>
      </c>
      <c r="C88" s="78">
        <f t="shared" si="3"/>
        <v>35152.362817072171</v>
      </c>
      <c r="D88" s="78">
        <f t="shared" si="4"/>
        <v>13.39137631126559</v>
      </c>
      <c r="E88" s="86">
        <f>(C88-B88)/D88</f>
        <v>124.99999999999983</v>
      </c>
      <c r="F88" s="78"/>
      <c r="G88" s="85"/>
      <c r="H88" s="84">
        <f>D88*50/B88</f>
        <v>0.02</v>
      </c>
      <c r="I88" s="79">
        <f t="shared" si="5"/>
        <v>19015.754361997137</v>
      </c>
      <c r="J88" s="78"/>
    </row>
    <row r="89" spans="1:12">
      <c r="A89" s="87">
        <f>A88+7</f>
        <v>42617</v>
      </c>
      <c r="B89" s="82">
        <f>C88+F88-G88</f>
        <v>35152.362817072171</v>
      </c>
      <c r="C89" s="78">
        <f t="shared" si="3"/>
        <v>36909.980957925778</v>
      </c>
      <c r="D89" s="78">
        <f t="shared" si="4"/>
        <v>14.060945126828868</v>
      </c>
      <c r="E89" s="86">
        <f>(C89-B89)/D89</f>
        <v>124.99999999999987</v>
      </c>
      <c r="F89" s="78"/>
      <c r="G89" s="85"/>
      <c r="H89" s="84">
        <f>D89*50/B89</f>
        <v>1.9999999999999997E-2</v>
      </c>
      <c r="I89" s="79">
        <f t="shared" si="5"/>
        <v>19966.542080096995</v>
      </c>
      <c r="J89" s="78"/>
      <c r="K89" s="88"/>
      <c r="L89" s="88"/>
    </row>
    <row r="90" spans="1:12">
      <c r="A90" s="87">
        <f>A89+7</f>
        <v>42624</v>
      </c>
      <c r="B90" s="82">
        <f>C89+F89-G89</f>
        <v>36909.980957925778</v>
      </c>
      <c r="C90" s="78">
        <f t="shared" si="3"/>
        <v>38755.480005822064</v>
      </c>
      <c r="D90" s="78">
        <f t="shared" si="4"/>
        <v>14.763992383170311</v>
      </c>
      <c r="E90" s="86">
        <f>(C90-B90)/D90</f>
        <v>124.99999999999983</v>
      </c>
      <c r="F90" s="78"/>
      <c r="G90" s="85"/>
      <c r="H90" s="84">
        <f>D90*50/B90</f>
        <v>0.02</v>
      </c>
      <c r="I90" s="79">
        <f t="shared" si="5"/>
        <v>20964.869184101841</v>
      </c>
      <c r="J90" s="78"/>
      <c r="K90" s="88"/>
      <c r="L90" s="88"/>
    </row>
    <row r="91" spans="1:12" ht="13.5" thickBot="1">
      <c r="A91" s="83">
        <f>A90+7</f>
        <v>42631</v>
      </c>
      <c r="B91" s="82">
        <f>C90+F90-G90</f>
        <v>38755.480005822064</v>
      </c>
      <c r="C91" s="78">
        <f t="shared" si="3"/>
        <v>40693.254006113166</v>
      </c>
      <c r="D91" s="78">
        <f t="shared" si="4"/>
        <v>15.502192002328826</v>
      </c>
      <c r="E91" s="86">
        <f>(C91-B91)/D91</f>
        <v>124.99999999999989</v>
      </c>
      <c r="F91" s="81"/>
      <c r="G91" s="80"/>
      <c r="H91" s="84">
        <f>D91*50/B91</f>
        <v>0.02</v>
      </c>
      <c r="I91" s="79">
        <f t="shared" si="5"/>
        <v>22013.112643306933</v>
      </c>
      <c r="J91" s="78"/>
      <c r="K91" s="88"/>
      <c r="L91" s="88"/>
    </row>
    <row r="92" spans="1:12" ht="13.5" thickBot="1">
      <c r="A92" s="77"/>
      <c r="B92" s="76"/>
      <c r="C92" s="71"/>
      <c r="D92" s="71"/>
      <c r="E92" s="75"/>
      <c r="F92" s="71"/>
      <c r="G92" s="74"/>
      <c r="H92" s="73"/>
      <c r="I92" s="72"/>
      <c r="J92" s="71"/>
    </row>
    <row r="93" spans="1:12">
      <c r="A93" s="87">
        <f>A91+7</f>
        <v>42638</v>
      </c>
      <c r="B93" s="82">
        <f>C91+F91-G91</f>
        <v>40693.254006113166</v>
      </c>
      <c r="C93" s="78">
        <f t="shared" si="3"/>
        <v>42727.916706418822</v>
      </c>
      <c r="D93" s="78">
        <f t="shared" si="4"/>
        <v>16.277301602445267</v>
      </c>
      <c r="E93" s="86">
        <f>(C93-B93)/D93</f>
        <v>124.99999999999989</v>
      </c>
      <c r="F93" s="78"/>
      <c r="G93" s="85"/>
      <c r="H93" s="84">
        <f>D93*50/B93</f>
        <v>0.02</v>
      </c>
      <c r="I93" s="79">
        <f t="shared" si="5"/>
        <v>23113.768275472277</v>
      </c>
      <c r="J93" s="78"/>
    </row>
    <row r="94" spans="1:12">
      <c r="A94" s="87">
        <f>A93+7</f>
        <v>42645</v>
      </c>
      <c r="B94" s="82">
        <f>C93+F93-G93</f>
        <v>42727.916706418822</v>
      </c>
      <c r="C94" s="78">
        <f t="shared" si="3"/>
        <v>44864.31254173976</v>
      </c>
      <c r="D94" s="78">
        <f t="shared" si="4"/>
        <v>17.091166682567529</v>
      </c>
      <c r="E94" s="86">
        <f>(C94-B94)/D94</f>
        <v>124.99999999999983</v>
      </c>
      <c r="F94" s="78"/>
      <c r="G94" s="85"/>
      <c r="H94" s="84">
        <f>D94*50/B94</f>
        <v>0.02</v>
      </c>
      <c r="I94" s="79">
        <f t="shared" si="5"/>
        <v>24269.45668924589</v>
      </c>
      <c r="J94" s="78"/>
      <c r="K94" s="88"/>
      <c r="L94" s="88"/>
    </row>
    <row r="95" spans="1:12">
      <c r="A95" s="87">
        <f>A94+7</f>
        <v>42652</v>
      </c>
      <c r="B95" s="82">
        <f>C94+F94-G94</f>
        <v>44864.31254173976</v>
      </c>
      <c r="C95" s="78">
        <f t="shared" si="3"/>
        <v>47107.52816882675</v>
      </c>
      <c r="D95" s="78">
        <f t="shared" si="4"/>
        <v>17.945725016695903</v>
      </c>
      <c r="E95" s="86">
        <f>(C95-B95)/D95</f>
        <v>125.00000000000007</v>
      </c>
      <c r="F95" s="78"/>
      <c r="G95" s="85"/>
      <c r="H95" s="84">
        <f>D95*50/B95</f>
        <v>0.02</v>
      </c>
      <c r="I95" s="79">
        <f t="shared" si="5"/>
        <v>25482.929523708186</v>
      </c>
      <c r="J95" s="78"/>
      <c r="K95" s="88"/>
      <c r="L95" s="88"/>
    </row>
    <row r="96" spans="1:12" ht="13.5" thickBot="1">
      <c r="A96" s="83">
        <f>A95+7</f>
        <v>42659</v>
      </c>
      <c r="B96" s="82">
        <f>C95+F95-G95</f>
        <v>47107.52816882675</v>
      </c>
      <c r="C96" s="78">
        <f t="shared" si="3"/>
        <v>49462.904577268084</v>
      </c>
      <c r="D96" s="78">
        <f t="shared" si="4"/>
        <v>18.843011267530699</v>
      </c>
      <c r="E96" s="86">
        <f>(C96-B96)/D96</f>
        <v>124.99999999999983</v>
      </c>
      <c r="F96" s="81"/>
      <c r="G96" s="80"/>
      <c r="H96" s="84">
        <f>D96*50/B96</f>
        <v>0.02</v>
      </c>
      <c r="I96" s="79">
        <f t="shared" si="5"/>
        <v>26757.075999893594</v>
      </c>
      <c r="J96" s="78"/>
      <c r="K96" s="88"/>
      <c r="L96" s="88"/>
    </row>
    <row r="97" spans="1:12" ht="13.5" thickBot="1">
      <c r="A97" s="77"/>
      <c r="B97" s="76"/>
      <c r="C97" s="71"/>
      <c r="D97" s="71"/>
      <c r="E97" s="75"/>
      <c r="F97" s="71"/>
      <c r="G97" s="74"/>
      <c r="H97" s="73"/>
      <c r="I97" s="72"/>
      <c r="J97" s="71"/>
    </row>
    <row r="98" spans="1:12">
      <c r="A98" s="87">
        <f>A96+7</f>
        <v>42666</v>
      </c>
      <c r="B98" s="82">
        <f>C96+F96-G96</f>
        <v>49462.904577268084</v>
      </c>
      <c r="C98" s="78">
        <f t="shared" si="3"/>
        <v>51936.049806131487</v>
      </c>
      <c r="D98" s="78">
        <f t="shared" si="4"/>
        <v>19.785161830907235</v>
      </c>
      <c r="E98" s="86">
        <f>(C98-B98)/D98</f>
        <v>124.99999999999991</v>
      </c>
      <c r="F98" s="78"/>
      <c r="G98" s="85"/>
      <c r="H98" s="84">
        <f>D98*50/B98</f>
        <v>0.02</v>
      </c>
      <c r="I98" s="79">
        <f t="shared" si="5"/>
        <v>28094.929799888268</v>
      </c>
      <c r="J98" s="78"/>
    </row>
    <row r="99" spans="1:12">
      <c r="A99" s="87">
        <f>A98+7</f>
        <v>42673</v>
      </c>
      <c r="B99" s="82">
        <f>C98+F98-G98</f>
        <v>51936.049806131487</v>
      </c>
      <c r="C99" s="78">
        <f t="shared" si="3"/>
        <v>54532.852296438061</v>
      </c>
      <c r="D99" s="78">
        <f t="shared" si="4"/>
        <v>20.774419922452594</v>
      </c>
      <c r="E99" s="86">
        <f>(C99-B99)/D99</f>
        <v>125</v>
      </c>
      <c r="F99" s="78"/>
      <c r="G99" s="85"/>
      <c r="H99" s="84">
        <f>D99*50/B99</f>
        <v>0.02</v>
      </c>
      <c r="I99" s="79">
        <f t="shared" si="5"/>
        <v>29499.676289882686</v>
      </c>
      <c r="J99" s="78"/>
      <c r="K99" s="88"/>
      <c r="L99" s="88"/>
    </row>
    <row r="100" spans="1:12">
      <c r="A100" s="87">
        <f>A99+7</f>
        <v>42680</v>
      </c>
      <c r="B100" s="82">
        <f>C99+F99-G99</f>
        <v>54532.852296438061</v>
      </c>
      <c r="C100" s="78">
        <f t="shared" si="3"/>
        <v>57259.494911259964</v>
      </c>
      <c r="D100" s="78">
        <f t="shared" si="4"/>
        <v>21.813140918575225</v>
      </c>
      <c r="E100" s="86">
        <f>(C100-B100)/D100</f>
        <v>125.00000000000001</v>
      </c>
      <c r="F100" s="78"/>
      <c r="G100" s="85"/>
      <c r="H100" s="84">
        <f>D100*50/B100</f>
        <v>2.0000000000000004E-2</v>
      </c>
      <c r="I100" s="79">
        <f t="shared" si="5"/>
        <v>30974.660104376817</v>
      </c>
      <c r="J100" s="78"/>
      <c r="K100" s="88"/>
      <c r="L100" s="88"/>
    </row>
    <row r="101" spans="1:12" ht="13.5" thickBot="1">
      <c r="A101" s="83">
        <f>A100+7</f>
        <v>42687</v>
      </c>
      <c r="B101" s="82">
        <f>C100+F100-G100</f>
        <v>57259.494911259964</v>
      </c>
      <c r="C101" s="78">
        <f t="shared" si="3"/>
        <v>60122.469656822963</v>
      </c>
      <c r="D101" s="78">
        <f t="shared" si="4"/>
        <v>22.903797964503987</v>
      </c>
      <c r="E101" s="86">
        <f>(C101-B101)/D101</f>
        <v>125.00000000000001</v>
      </c>
      <c r="F101" s="81"/>
      <c r="G101" s="80"/>
      <c r="H101" s="84">
        <f>D101*50/B101</f>
        <v>0.02</v>
      </c>
      <c r="I101" s="79">
        <f t="shared" si="5"/>
        <v>32523.393109595658</v>
      </c>
      <c r="J101" s="78"/>
      <c r="K101" s="88"/>
      <c r="L101" s="88"/>
    </row>
    <row r="102" spans="1:12" ht="13.5" thickBot="1">
      <c r="A102" s="77"/>
      <c r="B102" s="76"/>
      <c r="C102" s="71"/>
      <c r="D102" s="71"/>
      <c r="E102" s="75"/>
      <c r="F102" s="71"/>
      <c r="G102" s="74"/>
      <c r="H102" s="73"/>
      <c r="I102" s="72"/>
      <c r="J102" s="71"/>
    </row>
    <row r="103" spans="1:12">
      <c r="A103" s="87">
        <f>A101+7</f>
        <v>42694</v>
      </c>
      <c r="B103" s="82">
        <f>C101+F101-G101</f>
        <v>60122.469656822963</v>
      </c>
      <c r="C103" s="78">
        <f t="shared" si="3"/>
        <v>63128.59313966411</v>
      </c>
      <c r="D103" s="78">
        <f t="shared" si="4"/>
        <v>24.048987862729184</v>
      </c>
      <c r="E103" s="86">
        <f>(C103-B103)/D103</f>
        <v>124.99999999999996</v>
      </c>
      <c r="F103" s="78"/>
      <c r="G103" s="85"/>
      <c r="H103" s="84">
        <f>D103*50/B103</f>
        <v>0.02</v>
      </c>
      <c r="I103" s="79">
        <f t="shared" si="5"/>
        <v>34149.562765075447</v>
      </c>
      <c r="J103" s="78"/>
    </row>
    <row r="104" spans="1:12">
      <c r="A104" s="87">
        <f>A103+7</f>
        <v>42701</v>
      </c>
      <c r="B104" s="82">
        <f>C103+F103-G103</f>
        <v>63128.59313966411</v>
      </c>
      <c r="C104" s="78">
        <f t="shared" si="3"/>
        <v>66285.022796647318</v>
      </c>
      <c r="D104" s="78">
        <f t="shared" si="4"/>
        <v>25.251437255865643</v>
      </c>
      <c r="E104" s="86">
        <f>(C104-B104)/D104</f>
        <v>125.0000000000001</v>
      </c>
      <c r="F104" s="78"/>
      <c r="G104" s="85"/>
      <c r="H104" s="84">
        <f>D104*50/B104</f>
        <v>0.02</v>
      </c>
      <c r="I104" s="79">
        <f t="shared" si="5"/>
        <v>35857.040903329216</v>
      </c>
      <c r="J104" s="78"/>
      <c r="K104" s="88"/>
      <c r="L104" s="88"/>
    </row>
    <row r="105" spans="1:12">
      <c r="A105" s="87">
        <f>A104+7</f>
        <v>42708</v>
      </c>
      <c r="B105" s="82">
        <f>C104+F104-G104</f>
        <v>66285.022796647318</v>
      </c>
      <c r="C105" s="78">
        <f t="shared" si="3"/>
        <v>69599.273936479687</v>
      </c>
      <c r="D105" s="78">
        <f t="shared" si="4"/>
        <v>26.514009118658926</v>
      </c>
      <c r="E105" s="86">
        <f>(C105-B105)/D105</f>
        <v>125.00000000000014</v>
      </c>
      <c r="F105" s="78"/>
      <c r="G105" s="85"/>
      <c r="H105" s="84">
        <f>D105*50/B105</f>
        <v>0.02</v>
      </c>
      <c r="I105" s="79">
        <f t="shared" si="5"/>
        <v>37649.892948495675</v>
      </c>
      <c r="J105" s="78"/>
      <c r="K105" s="88"/>
      <c r="L105" s="88"/>
    </row>
    <row r="106" spans="1:12" ht="13.5" thickBot="1">
      <c r="A106" s="83">
        <f>A105+7</f>
        <v>42715</v>
      </c>
      <c r="B106" s="82">
        <f>C105+F105-G105</f>
        <v>69599.273936479687</v>
      </c>
      <c r="C106" s="78">
        <f t="shared" si="3"/>
        <v>73079.237633303666</v>
      </c>
      <c r="D106" s="78">
        <f t="shared" si="4"/>
        <v>27.839709574591875</v>
      </c>
      <c r="E106" s="86">
        <f>(C106-B106)/D106</f>
        <v>124.99999999999982</v>
      </c>
      <c r="F106" s="81"/>
      <c r="G106" s="80"/>
      <c r="H106" s="84">
        <f>D106*50/B106</f>
        <v>0.02</v>
      </c>
      <c r="I106" s="79">
        <f t="shared" si="5"/>
        <v>39532.38759592046</v>
      </c>
      <c r="J106" s="78"/>
      <c r="K106" s="88"/>
      <c r="L106" s="88"/>
    </row>
    <row r="107" spans="1:12" ht="13.5" thickBot="1">
      <c r="A107" s="77"/>
      <c r="B107" s="76"/>
      <c r="C107" s="71"/>
      <c r="D107" s="71"/>
      <c r="E107" s="75"/>
      <c r="F107" s="71"/>
      <c r="G107" s="74"/>
      <c r="H107" s="73"/>
      <c r="I107" s="72"/>
      <c r="J107" s="71"/>
    </row>
    <row r="108" spans="1:12">
      <c r="A108" s="87">
        <f>A106+7</f>
        <v>42722</v>
      </c>
      <c r="B108" s="82">
        <f>C106+F106-G106</f>
        <v>73079.237633303666</v>
      </c>
      <c r="C108" s="78">
        <f t="shared" si="3"/>
        <v>76733.199514968845</v>
      </c>
      <c r="D108" s="78">
        <f t="shared" si="4"/>
        <v>29.231695053321467</v>
      </c>
      <c r="E108" s="86">
        <f>(C108-B108)/D108</f>
        <v>124.99999999999983</v>
      </c>
      <c r="F108" s="78"/>
      <c r="G108" s="85"/>
      <c r="H108" s="84">
        <f>D108*50/B108</f>
        <v>0.02</v>
      </c>
      <c r="I108" s="79">
        <f t="shared" si="5"/>
        <v>41509.006975716482</v>
      </c>
      <c r="J108" s="78"/>
    </row>
    <row r="109" spans="1:12">
      <c r="A109" s="99">
        <f>A108+7</f>
        <v>42729</v>
      </c>
      <c r="B109" s="100">
        <f>C108+F108-G108</f>
        <v>76733.199514968845</v>
      </c>
      <c r="C109" s="101">
        <f>B109+(B109*0)</f>
        <v>76733.199514968845</v>
      </c>
      <c r="D109" s="101">
        <f t="shared" si="4"/>
        <v>30.693279805987537</v>
      </c>
      <c r="E109" s="102">
        <f>(C109-B109)/D109</f>
        <v>0</v>
      </c>
      <c r="F109" s="101"/>
      <c r="G109" s="103"/>
      <c r="H109" s="104">
        <f>D109*50/B109</f>
        <v>0.02</v>
      </c>
      <c r="I109" s="105">
        <f t="shared" si="5"/>
        <v>43584.457324502306</v>
      </c>
      <c r="J109" s="101"/>
      <c r="K109" s="88"/>
      <c r="L109" s="88"/>
    </row>
    <row r="110" spans="1:12">
      <c r="A110" s="99">
        <f>A109+7</f>
        <v>42736</v>
      </c>
      <c r="B110" s="100">
        <f>C109+F109-G109</f>
        <v>76733.199514968845</v>
      </c>
      <c r="C110" s="101">
        <f>B110+(B110*0.02)</f>
        <v>78267.863505268222</v>
      </c>
      <c r="D110" s="101">
        <f t="shared" si="4"/>
        <v>30.693279805987537</v>
      </c>
      <c r="E110" s="102">
        <f>(C110-B110)/D110</f>
        <v>50.000000000000021</v>
      </c>
      <c r="F110" s="101"/>
      <c r="G110" s="103"/>
      <c r="H110" s="104">
        <f>D110*50/B110</f>
        <v>0.02</v>
      </c>
      <c r="I110" s="105">
        <f t="shared" si="5"/>
        <v>43584.457324502306</v>
      </c>
      <c r="J110" s="101"/>
      <c r="K110" s="88"/>
      <c r="L110" s="88"/>
    </row>
    <row r="111" spans="1:12" ht="13.5" thickBot="1">
      <c r="A111" s="83">
        <f>A110+7</f>
        <v>42743</v>
      </c>
      <c r="B111" s="82">
        <f>C110+F110-G110</f>
        <v>78267.863505268222</v>
      </c>
      <c r="C111" s="78">
        <f t="shared" si="3"/>
        <v>82181.256680531631</v>
      </c>
      <c r="D111" s="78">
        <f t="shared" si="4"/>
        <v>31.307145402107288</v>
      </c>
      <c r="E111" s="86">
        <f>(C111-B111)/D111</f>
        <v>124.99999999999993</v>
      </c>
      <c r="F111" s="81"/>
      <c r="G111" s="80"/>
      <c r="H111" s="84">
        <f>D111*50/B111</f>
        <v>0.02</v>
      </c>
      <c r="I111" s="79">
        <f t="shared" si="5"/>
        <v>44456.146470992353</v>
      </c>
      <c r="J111" s="78"/>
      <c r="K111" s="88"/>
      <c r="L111" s="88"/>
    </row>
    <row r="112" spans="1:12" ht="13.5" thickBot="1">
      <c r="A112" s="77"/>
      <c r="B112" s="76"/>
      <c r="C112" s="71"/>
      <c r="D112" s="71"/>
      <c r="E112" s="75"/>
      <c r="F112" s="71"/>
      <c r="G112" s="74"/>
      <c r="H112" s="73"/>
      <c r="I112" s="72"/>
      <c r="J112" s="71"/>
    </row>
    <row r="113" spans="1:12">
      <c r="A113" s="87">
        <f>A111+7</f>
        <v>42750</v>
      </c>
      <c r="B113" s="82">
        <f>C111+F111-G111</f>
        <v>82181.256680531631</v>
      </c>
      <c r="C113" s="78">
        <f t="shared" si="3"/>
        <v>86290.319514558214</v>
      </c>
      <c r="D113" s="78">
        <f t="shared" si="4"/>
        <v>32.872502672212654</v>
      </c>
      <c r="E113" s="86">
        <f>(C113-B113)/D113</f>
        <v>125.00000000000004</v>
      </c>
      <c r="F113" s="78"/>
      <c r="G113" s="85">
        <f>IF(C113&gt;B113,C113*0.04,0)</f>
        <v>3451.6127805823285</v>
      </c>
      <c r="H113" s="84">
        <f>D113*50/B113</f>
        <v>0.02</v>
      </c>
      <c r="I113" s="79">
        <f t="shared" si="5"/>
        <v>46678.953794541965</v>
      </c>
      <c r="J113" s="78"/>
    </row>
    <row r="114" spans="1:12">
      <c r="A114" s="87">
        <f>A113+7</f>
        <v>42757</v>
      </c>
      <c r="B114" s="82">
        <f>C113+F113-G113</f>
        <v>82838.70673397588</v>
      </c>
      <c r="C114" s="78">
        <f t="shared" si="3"/>
        <v>86980.642070674672</v>
      </c>
      <c r="D114" s="78">
        <f t="shared" si="4"/>
        <v>33.135482693590355</v>
      </c>
      <c r="E114" s="86">
        <f>(C114-B114)/D114</f>
        <v>124.99999999999994</v>
      </c>
      <c r="F114" s="78"/>
      <c r="G114" s="85">
        <f>IF(C114&gt;B114,C114*0.04,0)</f>
        <v>3479.2256828269869</v>
      </c>
      <c r="H114" s="84">
        <f>D114*50/B114</f>
        <v>2.0000000000000004E-2</v>
      </c>
      <c r="I114" s="79">
        <f t="shared" si="5"/>
        <v>47052.385424898297</v>
      </c>
      <c r="J114" s="78"/>
      <c r="K114" s="88"/>
      <c r="L114" s="88"/>
    </row>
    <row r="115" spans="1:12">
      <c r="A115" s="87">
        <f>A114+7</f>
        <v>42764</v>
      </c>
      <c r="B115" s="82">
        <f>C114+F114-G114</f>
        <v>83501.416387847683</v>
      </c>
      <c r="C115" s="78">
        <f t="shared" si="3"/>
        <v>87676.487207240061</v>
      </c>
      <c r="D115" s="78">
        <f t="shared" si="4"/>
        <v>33.400566555139072</v>
      </c>
      <c r="E115" s="86">
        <f>(C115-B115)/D115</f>
        <v>124.99999999999983</v>
      </c>
      <c r="F115" s="78"/>
      <c r="G115" s="85">
        <f>IF(C115&gt;B115,C115*0.04,0)</f>
        <v>3507.0594882896025</v>
      </c>
      <c r="H115" s="84">
        <f>D115*50/B115</f>
        <v>0.02</v>
      </c>
      <c r="I115" s="79">
        <f t="shared" si="5"/>
        <v>47428.804508297486</v>
      </c>
      <c r="J115" s="78"/>
      <c r="K115" s="88"/>
      <c r="L115" s="88"/>
    </row>
    <row r="116" spans="1:12" ht="13.5" thickBot="1">
      <c r="A116" s="83">
        <f>A115+7</f>
        <v>42771</v>
      </c>
      <c r="B116" s="82">
        <f>C115+F115-G115</f>
        <v>84169.427718950465</v>
      </c>
      <c r="C116" s="78">
        <f t="shared" si="3"/>
        <v>88377.899104897981</v>
      </c>
      <c r="D116" s="78">
        <f t="shared" si="4"/>
        <v>33.667771087580185</v>
      </c>
      <c r="E116" s="86">
        <f>(C116-B116)/D116</f>
        <v>124.99999999999979</v>
      </c>
      <c r="F116" s="81"/>
      <c r="G116" s="80">
        <f>IF(C116&gt;B116,C116*0.04,0)</f>
        <v>3535.1159641959193</v>
      </c>
      <c r="H116" s="84">
        <f>D116*50/B116</f>
        <v>0.02</v>
      </c>
      <c r="I116" s="79">
        <f t="shared" si="5"/>
        <v>47808.234944363867</v>
      </c>
      <c r="J116" s="78">
        <f>J111+SUM(G113:G116)-3000</f>
        <v>10973.013915894837</v>
      </c>
      <c r="K116" s="88"/>
      <c r="L116" s="88"/>
    </row>
    <row r="117" spans="1:12" ht="13.5" thickBot="1">
      <c r="A117" s="77"/>
      <c r="B117" s="76"/>
      <c r="C117" s="71"/>
      <c r="D117" s="71"/>
      <c r="E117" s="75"/>
      <c r="F117" s="71"/>
      <c r="G117" s="74"/>
      <c r="H117" s="73"/>
      <c r="I117" s="72"/>
      <c r="J117" s="71"/>
    </row>
    <row r="118" spans="1:12">
      <c r="A118" s="87">
        <f>A116+7</f>
        <v>42778</v>
      </c>
      <c r="B118" s="82">
        <f>C116+F116-G116</f>
        <v>84842.783140702057</v>
      </c>
      <c r="C118" s="78">
        <f t="shared" si="3"/>
        <v>89084.922297737154</v>
      </c>
      <c r="D118" s="78">
        <f t="shared" si="4"/>
        <v>33.937113256280824</v>
      </c>
      <c r="E118" s="86">
        <f>(C118-B118)/D118</f>
        <v>124.99999999999983</v>
      </c>
      <c r="F118" s="78"/>
      <c r="G118" s="85">
        <f>IF(C118&gt;B118,C118*0.04,0)</f>
        <v>3563.3968919094864</v>
      </c>
      <c r="H118" s="84">
        <f>D118*50/B118</f>
        <v>0.02</v>
      </c>
      <c r="I118" s="79">
        <f t="shared" si="5"/>
        <v>48190.700823918763</v>
      </c>
      <c r="J118" s="78"/>
    </row>
    <row r="119" spans="1:12">
      <c r="A119" s="87">
        <f>A118+7</f>
        <v>42785</v>
      </c>
      <c r="B119" s="82">
        <f>C118+F118-G118</f>
        <v>85521.525405827662</v>
      </c>
      <c r="C119" s="78">
        <f t="shared" si="3"/>
        <v>89797.60167611904</v>
      </c>
      <c r="D119" s="78">
        <f t="shared" si="4"/>
        <v>34.208610162331063</v>
      </c>
      <c r="E119" s="86">
        <f>(C119-B119)/D119</f>
        <v>124.99999999999986</v>
      </c>
      <c r="F119" s="78"/>
      <c r="G119" s="85">
        <f>IF(C119&gt;B119,C119*0.04,0)</f>
        <v>3591.9040670447616</v>
      </c>
      <c r="H119" s="84">
        <f>D119*50/B119</f>
        <v>1.9999999999999997E-2</v>
      </c>
      <c r="I119" s="79">
        <f t="shared" si="5"/>
        <v>48576.226430510113</v>
      </c>
      <c r="J119" s="78"/>
      <c r="K119" s="88"/>
      <c r="L119" s="88"/>
    </row>
    <row r="120" spans="1:12">
      <c r="A120" s="87">
        <f>A119+7</f>
        <v>42792</v>
      </c>
      <c r="B120" s="82">
        <f>C119+F119-G119</f>
        <v>86205.697609074283</v>
      </c>
      <c r="C120" s="78">
        <f t="shared" si="3"/>
        <v>90515.982489528003</v>
      </c>
      <c r="D120" s="78">
        <f t="shared" si="4"/>
        <v>34.48227904362971</v>
      </c>
      <c r="E120" s="86">
        <f>(C120-B120)/D120</f>
        <v>125.0000000000002</v>
      </c>
      <c r="F120" s="78"/>
      <c r="G120" s="85">
        <f>IF(C120&gt;B120,C120*0.04,0)</f>
        <v>3620.6392995811202</v>
      </c>
      <c r="H120" s="84">
        <f>D120*50/B120</f>
        <v>1.9999999999999997E-2</v>
      </c>
      <c r="I120" s="79">
        <f t="shared" si="5"/>
        <v>48964.836241954195</v>
      </c>
      <c r="J120" s="78"/>
      <c r="K120" s="88"/>
      <c r="L120" s="88"/>
    </row>
    <row r="121" spans="1:12" ht="13.5" thickBot="1">
      <c r="A121" s="83">
        <f>A120+7</f>
        <v>42799</v>
      </c>
      <c r="B121" s="82">
        <f>C120+F120-G120</f>
        <v>86895.343189946885</v>
      </c>
      <c r="C121" s="78">
        <f t="shared" si="3"/>
        <v>91240.110349444236</v>
      </c>
      <c r="D121" s="78">
        <f t="shared" si="4"/>
        <v>34.758137275978754</v>
      </c>
      <c r="E121" s="86">
        <f>(C121-B121)/D121</f>
        <v>125.00000000000018</v>
      </c>
      <c r="F121" s="81"/>
      <c r="G121" s="80">
        <f>IF(C121&gt;B121,C121*0.04,0)</f>
        <v>3649.6044139777696</v>
      </c>
      <c r="H121" s="84">
        <f>D121*50/B121</f>
        <v>0.02</v>
      </c>
      <c r="I121" s="79">
        <f t="shared" si="5"/>
        <v>49356.554931889834</v>
      </c>
      <c r="J121" s="78">
        <f>J116+SUM(G118:G121)-3000</f>
        <v>22398.558588407974</v>
      </c>
      <c r="K121" s="88"/>
      <c r="L121" s="88"/>
    </row>
    <row r="122" spans="1:12" ht="13.5" thickBot="1">
      <c r="A122" s="77"/>
      <c r="B122" s="76"/>
      <c r="C122" s="71"/>
      <c r="D122" s="71"/>
      <c r="E122" s="75"/>
      <c r="F122" s="71"/>
      <c r="G122" s="74"/>
      <c r="H122" s="73"/>
      <c r="I122" s="72"/>
      <c r="J122" s="71"/>
    </row>
    <row r="123" spans="1:12">
      <c r="A123" s="87">
        <f>A121+7</f>
        <v>42806</v>
      </c>
      <c r="B123" s="82">
        <f>C121+F121-G121</f>
        <v>87590.50593546647</v>
      </c>
      <c r="C123" s="78">
        <f t="shared" ref="C123:C186" si="9">B123+(B123*0.05)</f>
        <v>91970.031232239795</v>
      </c>
      <c r="D123" s="78">
        <f t="shared" ref="D123:D186" si="10">B123/2500</f>
        <v>35.036202374186587</v>
      </c>
      <c r="E123" s="86">
        <f>(C123-B123)/D123</f>
        <v>125.00000000000004</v>
      </c>
      <c r="F123" s="78"/>
      <c r="G123" s="85">
        <f>IF(C123&gt;B123,C123*0.04,0)</f>
        <v>3678.8012492895919</v>
      </c>
      <c r="H123" s="84">
        <f>D123*50/B123</f>
        <v>0.02</v>
      </c>
      <c r="I123" s="79">
        <f t="shared" ref="I123:I186" si="11">B123-(D123*1080)</f>
        <v>49751.407371344954</v>
      </c>
      <c r="J123" s="78"/>
    </row>
    <row r="124" spans="1:12">
      <c r="A124" s="87">
        <f>A123+7</f>
        <v>42813</v>
      </c>
      <c r="B124" s="82">
        <f>C123+F123-G123</f>
        <v>88291.229982950201</v>
      </c>
      <c r="C124" s="78">
        <f t="shared" si="9"/>
        <v>92705.791482097717</v>
      </c>
      <c r="D124" s="78">
        <f t="shared" si="10"/>
        <v>35.31649199318008</v>
      </c>
      <c r="E124" s="86">
        <f>(C124-B124)/D124</f>
        <v>125.00000000000017</v>
      </c>
      <c r="F124" s="78"/>
      <c r="G124" s="85">
        <f>IF(C124&gt;B124,C124*0.04,0)</f>
        <v>3708.2316592839088</v>
      </c>
      <c r="H124" s="84">
        <f>D124*50/B124</f>
        <v>0.02</v>
      </c>
      <c r="I124" s="79">
        <f t="shared" si="11"/>
        <v>50149.418630315718</v>
      </c>
      <c r="J124" s="78"/>
      <c r="K124" s="88"/>
      <c r="L124" s="88"/>
    </row>
    <row r="125" spans="1:12">
      <c r="A125" s="87">
        <f>A124+7</f>
        <v>42820</v>
      </c>
      <c r="B125" s="82">
        <f>C124+F124-G124</f>
        <v>88997.559822813811</v>
      </c>
      <c r="C125" s="78">
        <f t="shared" si="9"/>
        <v>93447.437813954501</v>
      </c>
      <c r="D125" s="78">
        <f t="shared" si="10"/>
        <v>35.599023929125522</v>
      </c>
      <c r="E125" s="86">
        <f>(C125-B125)/D125</f>
        <v>124.99999999999997</v>
      </c>
      <c r="F125" s="78"/>
      <c r="G125" s="85">
        <f>IF(C125&gt;B125,C125*0.04,0)</f>
        <v>3737.8975125581801</v>
      </c>
      <c r="H125" s="84">
        <f>D125*50/B125</f>
        <v>0.02</v>
      </c>
      <c r="I125" s="79">
        <f t="shared" si="11"/>
        <v>50550.613979358248</v>
      </c>
      <c r="J125" s="78"/>
      <c r="K125" s="88"/>
      <c r="L125" s="88"/>
    </row>
    <row r="126" spans="1:12" ht="13.5" thickBot="1">
      <c r="A126" s="83">
        <f>A125+7</f>
        <v>42827</v>
      </c>
      <c r="B126" s="82">
        <f>C125+F125-G125</f>
        <v>89709.540301396322</v>
      </c>
      <c r="C126" s="78">
        <f t="shared" si="9"/>
        <v>94195.017316466139</v>
      </c>
      <c r="D126" s="78">
        <f t="shared" si="10"/>
        <v>35.883816120558528</v>
      </c>
      <c r="E126" s="86">
        <f>(C126-B126)/D126</f>
        <v>125.00000000000003</v>
      </c>
      <c r="F126" s="81"/>
      <c r="G126" s="80">
        <f>IF(C126&gt;B126,C126*0.04,0)</f>
        <v>3767.8006926586459</v>
      </c>
      <c r="H126" s="84">
        <f>D126*50/B126</f>
        <v>1.9999999999999997E-2</v>
      </c>
      <c r="I126" s="79">
        <f t="shared" si="11"/>
        <v>50955.018891193111</v>
      </c>
      <c r="J126" s="78">
        <f>J121+SUM(G123:G126)-3000</f>
        <v>34291.289702198301</v>
      </c>
      <c r="K126" s="88"/>
      <c r="L126" s="88"/>
    </row>
    <row r="127" spans="1:12" ht="13.5" thickBot="1">
      <c r="A127" s="77"/>
      <c r="B127" s="76"/>
      <c r="C127" s="71"/>
      <c r="D127" s="71"/>
      <c r="E127" s="75"/>
      <c r="F127" s="71"/>
      <c r="G127" s="74"/>
      <c r="H127" s="73"/>
      <c r="I127" s="72"/>
      <c r="J127" s="71"/>
    </row>
    <row r="128" spans="1:12">
      <c r="A128" s="87">
        <f>A126+7</f>
        <v>42834</v>
      </c>
      <c r="B128" s="82">
        <f>C126+F126-G126</f>
        <v>90427.216623807501</v>
      </c>
      <c r="C128" s="78">
        <f t="shared" si="9"/>
        <v>94948.577454997881</v>
      </c>
      <c r="D128" s="78">
        <f t="shared" si="10"/>
        <v>36.170886649522998</v>
      </c>
      <c r="E128" s="86">
        <f>(C128-B128)/D128</f>
        <v>125.00000000000017</v>
      </c>
      <c r="F128" s="78"/>
      <c r="G128" s="85">
        <f>IF(C128&gt;B128,C128*0.04,0)</f>
        <v>3797.9430981999153</v>
      </c>
      <c r="H128" s="84">
        <f>D128*50/B128</f>
        <v>0.02</v>
      </c>
      <c r="I128" s="79">
        <f t="shared" si="11"/>
        <v>51362.659042322659</v>
      </c>
      <c r="J128" s="78"/>
    </row>
    <row r="129" spans="1:12">
      <c r="A129" s="87">
        <f>A128+7</f>
        <v>42841</v>
      </c>
      <c r="B129" s="82">
        <f>C128+F128-G128</f>
        <v>91150.634356797964</v>
      </c>
      <c r="C129" s="78">
        <f t="shared" si="9"/>
        <v>95708.166074637862</v>
      </c>
      <c r="D129" s="78">
        <f t="shared" si="10"/>
        <v>36.460253742719189</v>
      </c>
      <c r="E129" s="86">
        <f>(C129-B129)/D129</f>
        <v>124.99999999999999</v>
      </c>
      <c r="F129" s="78"/>
      <c r="G129" s="85">
        <f>IF(C129&gt;B129,C129*0.04,0)</f>
        <v>3828.3266429855144</v>
      </c>
      <c r="H129" s="84">
        <f>D129*50/B129</f>
        <v>0.02</v>
      </c>
      <c r="I129" s="79">
        <f t="shared" si="11"/>
        <v>51773.560314661241</v>
      </c>
      <c r="J129" s="78"/>
      <c r="K129" s="88"/>
      <c r="L129" s="88"/>
    </row>
    <row r="130" spans="1:12">
      <c r="A130" s="87">
        <f>A129+7</f>
        <v>42848</v>
      </c>
      <c r="B130" s="82">
        <f>C129+F129-G129</f>
        <v>91879.839431652348</v>
      </c>
      <c r="C130" s="78">
        <f t="shared" si="9"/>
        <v>96473.831403234959</v>
      </c>
      <c r="D130" s="78">
        <f t="shared" si="10"/>
        <v>36.751935772660943</v>
      </c>
      <c r="E130" s="86">
        <f>(C130-B130)/D130</f>
        <v>124.99999999999982</v>
      </c>
      <c r="F130" s="78"/>
      <c r="G130" s="85">
        <f>IF(C130&gt;B130,C130*0.04,0)</f>
        <v>3858.9532561293986</v>
      </c>
      <c r="H130" s="84">
        <f>D130*50/B130</f>
        <v>2.0000000000000004E-2</v>
      </c>
      <c r="I130" s="79">
        <f t="shared" si="11"/>
        <v>52187.74879717853</v>
      </c>
      <c r="J130" s="78"/>
      <c r="K130" s="88"/>
      <c r="L130" s="88"/>
    </row>
    <row r="131" spans="1:12" ht="13.5" thickBot="1">
      <c r="A131" s="83">
        <f>A130+7</f>
        <v>42855</v>
      </c>
      <c r="B131" s="82">
        <f>C130+F130-G130</f>
        <v>92614.878147105555</v>
      </c>
      <c r="C131" s="78">
        <f t="shared" si="9"/>
        <v>97245.622054460837</v>
      </c>
      <c r="D131" s="78">
        <f t="shared" si="10"/>
        <v>37.045951258842223</v>
      </c>
      <c r="E131" s="86">
        <f>(C131-B131)/D131</f>
        <v>125.0000000000001</v>
      </c>
      <c r="F131" s="81"/>
      <c r="G131" s="80">
        <f>IF(C131&gt;B131,C131*0.04,0)</f>
        <v>3889.8248821784337</v>
      </c>
      <c r="H131" s="84">
        <f>D131*50/B131</f>
        <v>0.02</v>
      </c>
      <c r="I131" s="79">
        <f t="shared" si="11"/>
        <v>52605.250787555953</v>
      </c>
      <c r="J131" s="78">
        <f>J126+SUM(G128:G131)-3000</f>
        <v>46666.337581691565</v>
      </c>
      <c r="K131" s="88"/>
      <c r="L131" s="88"/>
    </row>
    <row r="132" spans="1:12" ht="13.5" thickBot="1">
      <c r="A132" s="77"/>
      <c r="B132" s="76"/>
      <c r="C132" s="71"/>
      <c r="D132" s="71"/>
      <c r="E132" s="75"/>
      <c r="F132" s="71"/>
      <c r="G132" s="74"/>
      <c r="H132" s="73"/>
      <c r="I132" s="72"/>
      <c r="J132" s="71"/>
    </row>
    <row r="133" spans="1:12">
      <c r="A133" s="87">
        <f>A131+7</f>
        <v>42862</v>
      </c>
      <c r="B133" s="82">
        <f>C131+F131-G131</f>
        <v>93355.7971722824</v>
      </c>
      <c r="C133" s="78">
        <f t="shared" si="9"/>
        <v>98023.587030896524</v>
      </c>
      <c r="D133" s="78">
        <f t="shared" si="10"/>
        <v>37.342318868912962</v>
      </c>
      <c r="E133" s="86">
        <f>(C133-B133)/D133</f>
        <v>125.00000000000009</v>
      </c>
      <c r="F133" s="78"/>
      <c r="G133" s="85">
        <f>IF(C133&gt;B133,C133*0.04,0)</f>
        <v>3920.9434812358609</v>
      </c>
      <c r="H133" s="84">
        <f>D133*50/B133</f>
        <v>0.02</v>
      </c>
      <c r="I133" s="79">
        <f t="shared" si="11"/>
        <v>53026.092793856398</v>
      </c>
      <c r="J133" s="78"/>
    </row>
    <row r="134" spans="1:12">
      <c r="A134" s="87">
        <f>A133+7</f>
        <v>42869</v>
      </c>
      <c r="B134" s="82">
        <f>C133+F133-G133</f>
        <v>94102.643549660657</v>
      </c>
      <c r="C134" s="78">
        <f t="shared" si="9"/>
        <v>98807.775727143686</v>
      </c>
      <c r="D134" s="78">
        <f t="shared" si="10"/>
        <v>37.641057419864261</v>
      </c>
      <c r="E134" s="86">
        <f>(C134-B134)/D134</f>
        <v>124.99999999999989</v>
      </c>
      <c r="F134" s="78"/>
      <c r="G134" s="85">
        <f>IF(C134&gt;B134,C134*0.04,0)</f>
        <v>3952.3110290857476</v>
      </c>
      <c r="H134" s="84">
        <f>D134*50/B134</f>
        <v>1.9999999999999997E-2</v>
      </c>
      <c r="I134" s="79">
        <f t="shared" si="11"/>
        <v>53450.301536207255</v>
      </c>
      <c r="J134" s="78"/>
      <c r="K134" s="88"/>
      <c r="L134" s="88"/>
    </row>
    <row r="135" spans="1:12">
      <c r="A135" s="87">
        <f>A134+7</f>
        <v>42876</v>
      </c>
      <c r="B135" s="82">
        <f>C134+F134-G134</f>
        <v>94855.464698057942</v>
      </c>
      <c r="C135" s="78">
        <f t="shared" si="9"/>
        <v>99598.237932960837</v>
      </c>
      <c r="D135" s="78">
        <f t="shared" si="10"/>
        <v>37.942185879223175</v>
      </c>
      <c r="E135" s="86">
        <f>(C135-B135)/D135</f>
        <v>124.99999999999997</v>
      </c>
      <c r="F135" s="78"/>
      <c r="G135" s="85">
        <f>IF(C135&gt;B135,C135*0.04,0)</f>
        <v>3983.9295173184337</v>
      </c>
      <c r="H135" s="84">
        <f>D135*50/B135</f>
        <v>0.02</v>
      </c>
      <c r="I135" s="79">
        <f t="shared" si="11"/>
        <v>53877.903948496911</v>
      </c>
      <c r="J135" s="78"/>
      <c r="K135" s="88"/>
      <c r="L135" s="88"/>
    </row>
    <row r="136" spans="1:12" ht="13.5" thickBot="1">
      <c r="A136" s="83">
        <f>A135+7</f>
        <v>42883</v>
      </c>
      <c r="B136" s="82">
        <f>C135+F135-G135</f>
        <v>95614.308415642401</v>
      </c>
      <c r="C136" s="78">
        <f t="shared" si="9"/>
        <v>100395.02383642452</v>
      </c>
      <c r="D136" s="78">
        <f t="shared" si="10"/>
        <v>38.245723366256961</v>
      </c>
      <c r="E136" s="86">
        <f>(C136-B136)/D136</f>
        <v>124.99999999999987</v>
      </c>
      <c r="F136" s="81"/>
      <c r="G136" s="80">
        <f>IF(C136&gt;B136,C136*0.04,0)</f>
        <v>4015.8009534569806</v>
      </c>
      <c r="H136" s="84">
        <f>D136*50/B136</f>
        <v>0.02</v>
      </c>
      <c r="I136" s="79">
        <f t="shared" si="11"/>
        <v>54308.92718008488</v>
      </c>
      <c r="J136" s="78">
        <f>J131+SUM(G133:G136)-3000</f>
        <v>59539.322562788591</v>
      </c>
      <c r="K136" s="88"/>
      <c r="L136" s="88"/>
    </row>
    <row r="137" spans="1:12" ht="13.5" thickBot="1">
      <c r="A137" s="77"/>
      <c r="B137" s="76"/>
      <c r="C137" s="71">
        <f t="shared" si="9"/>
        <v>0</v>
      </c>
      <c r="D137" s="71">
        <f t="shared" si="10"/>
        <v>0</v>
      </c>
      <c r="E137" s="75"/>
      <c r="F137" s="71"/>
      <c r="G137" s="74"/>
      <c r="H137" s="73"/>
      <c r="I137" s="72"/>
      <c r="J137" s="71"/>
    </row>
    <row r="138" spans="1:12">
      <c r="A138" s="87">
        <f>A136+7</f>
        <v>42890</v>
      </c>
      <c r="B138" s="82">
        <f>C136+F136-G136</f>
        <v>96379.22288296753</v>
      </c>
      <c r="C138" s="78">
        <f t="shared" si="9"/>
        <v>101198.1840271159</v>
      </c>
      <c r="D138" s="78">
        <f t="shared" si="10"/>
        <v>38.551689153187013</v>
      </c>
      <c r="E138" s="86">
        <f>(C138-B138)/D138</f>
        <v>124.99999999999989</v>
      </c>
      <c r="F138" s="78"/>
      <c r="G138" s="85">
        <f>IF(C138&gt;B138,C138*0.04,0)</f>
        <v>4047.9273610846362</v>
      </c>
      <c r="H138" s="84">
        <f>D138*50/B138</f>
        <v>0.02</v>
      </c>
      <c r="I138" s="79">
        <f t="shared" si="11"/>
        <v>54743.398597525556</v>
      </c>
      <c r="J138" s="78"/>
    </row>
    <row r="139" spans="1:12">
      <c r="A139" s="87">
        <f>A138+7</f>
        <v>42897</v>
      </c>
      <c r="B139" s="82">
        <f>C138+F138-G138</f>
        <v>97150.256666031259</v>
      </c>
      <c r="C139" s="78">
        <f t="shared" si="9"/>
        <v>102007.76949933282</v>
      </c>
      <c r="D139" s="78">
        <f t="shared" si="10"/>
        <v>38.860102666412502</v>
      </c>
      <c r="E139" s="86">
        <f>(C139-B139)/D139</f>
        <v>124.99999999999993</v>
      </c>
      <c r="F139" s="78"/>
      <c r="G139" s="85">
        <f>IF(C139&gt;B139,C139*0.04,0)</f>
        <v>4080.3107799733129</v>
      </c>
      <c r="H139" s="84">
        <f>D139*50/B139</f>
        <v>0.02</v>
      </c>
      <c r="I139" s="79">
        <f t="shared" si="11"/>
        <v>55181.345786305756</v>
      </c>
      <c r="J139" s="78"/>
      <c r="K139" s="88"/>
      <c r="L139" s="88"/>
    </row>
    <row r="140" spans="1:12">
      <c r="A140" s="87">
        <f>A139+7</f>
        <v>42904</v>
      </c>
      <c r="B140" s="82">
        <f>C139+F139-G139</f>
        <v>97927.458719359507</v>
      </c>
      <c r="C140" s="78">
        <f t="shared" si="9"/>
        <v>102823.83165532748</v>
      </c>
      <c r="D140" s="78">
        <f t="shared" si="10"/>
        <v>39.170983487743804</v>
      </c>
      <c r="E140" s="86">
        <f>(C140-B140)/D140</f>
        <v>124.99999999999989</v>
      </c>
      <c r="F140" s="78"/>
      <c r="G140" s="85">
        <f>IF(C140&gt;B140,C140*0.04,0)</f>
        <v>4112.9532662130996</v>
      </c>
      <c r="H140" s="84">
        <f>D140*50/B140</f>
        <v>0.02</v>
      </c>
      <c r="I140" s="79">
        <f t="shared" si="11"/>
        <v>55622.796552596199</v>
      </c>
      <c r="J140" s="78"/>
      <c r="K140" s="88"/>
      <c r="L140" s="88"/>
    </row>
    <row r="141" spans="1:12" ht="13.5" thickBot="1">
      <c r="A141" s="83">
        <f>A140+7</f>
        <v>42911</v>
      </c>
      <c r="B141" s="82">
        <f>C140+F140-G140</f>
        <v>98710.878389114383</v>
      </c>
      <c r="C141" s="78">
        <f t="shared" si="9"/>
        <v>103646.42230857011</v>
      </c>
      <c r="D141" s="78">
        <f t="shared" si="10"/>
        <v>39.484351355645757</v>
      </c>
      <c r="E141" s="86">
        <f>(C141-B141)/D141</f>
        <v>125.00000000000016</v>
      </c>
      <c r="F141" s="81"/>
      <c r="G141" s="80">
        <f>IF(C141&gt;B141,C141*0.04,0)</f>
        <v>4145.8568923428047</v>
      </c>
      <c r="H141" s="84">
        <f>D141*50/B141</f>
        <v>2.0000000000000004E-2</v>
      </c>
      <c r="I141" s="79">
        <f t="shared" si="11"/>
        <v>56067.778925016966</v>
      </c>
      <c r="J141" s="78">
        <f>J136+SUM(G138:G141)-3000</f>
        <v>72926.370862402444</v>
      </c>
      <c r="K141" s="88"/>
      <c r="L141" s="88"/>
    </row>
    <row r="142" spans="1:12" ht="13.5" thickBot="1">
      <c r="A142" s="77"/>
      <c r="B142" s="76"/>
      <c r="C142" s="71"/>
      <c r="D142" s="71"/>
      <c r="E142" s="75"/>
      <c r="F142" s="71"/>
      <c r="G142" s="74"/>
      <c r="H142" s="73"/>
      <c r="I142" s="72"/>
      <c r="J142" s="71"/>
    </row>
    <row r="143" spans="1:12">
      <c r="A143" s="87">
        <f>A141+7</f>
        <v>42918</v>
      </c>
      <c r="B143" s="82">
        <f>C141+F141-G141</f>
        <v>99500.565416227299</v>
      </c>
      <c r="C143" s="78">
        <f t="shared" si="9"/>
        <v>104475.59368703866</v>
      </c>
      <c r="D143" s="78">
        <f t="shared" si="10"/>
        <v>39.800226166490923</v>
      </c>
      <c r="E143" s="86">
        <f>(C143-B143)/D143</f>
        <v>125.00000000000003</v>
      </c>
      <c r="F143" s="78"/>
      <c r="G143" s="85">
        <f>IF(C143&gt;B143,C143*0.04,0)</f>
        <v>4179.0237474815467</v>
      </c>
      <c r="H143" s="84">
        <f>D143*50/B143</f>
        <v>2.0000000000000004E-2</v>
      </c>
      <c r="I143" s="79">
        <f t="shared" si="11"/>
        <v>56516.3211564171</v>
      </c>
      <c r="J143" s="78"/>
    </row>
    <row r="144" spans="1:12">
      <c r="A144" s="87">
        <f>A143+7</f>
        <v>42925</v>
      </c>
      <c r="B144" s="82">
        <f>C143+F143-G143</f>
        <v>100296.56993955711</v>
      </c>
      <c r="C144" s="78">
        <f t="shared" si="9"/>
        <v>105311.39843653498</v>
      </c>
      <c r="D144" s="78">
        <f t="shared" si="10"/>
        <v>40.118627975822847</v>
      </c>
      <c r="E144" s="86">
        <f>(C144-B144)/D144</f>
        <v>125.00000000000014</v>
      </c>
      <c r="F144" s="78"/>
      <c r="G144" s="85">
        <f>IF(C144&gt;B144,C144*0.04,0)</f>
        <v>4212.4559374613991</v>
      </c>
      <c r="H144" s="84">
        <f>D144*50/B144</f>
        <v>0.02</v>
      </c>
      <c r="I144" s="79">
        <f t="shared" si="11"/>
        <v>56968.451725668441</v>
      </c>
      <c r="J144" s="78"/>
      <c r="K144" s="88"/>
      <c r="L144" s="88"/>
    </row>
    <row r="145" spans="1:12">
      <c r="A145" s="87">
        <f>A144+7</f>
        <v>42932</v>
      </c>
      <c r="B145" s="82">
        <f>C144+F144-G144</f>
        <v>101098.94249907357</v>
      </c>
      <c r="C145" s="78">
        <f t="shared" si="9"/>
        <v>106153.88962402724</v>
      </c>
      <c r="D145" s="78">
        <f t="shared" si="10"/>
        <v>40.439576999629431</v>
      </c>
      <c r="E145" s="86">
        <f>(C145-B145)/D145</f>
        <v>124.99999999999984</v>
      </c>
      <c r="F145" s="78"/>
      <c r="G145" s="85">
        <f>IF(C145&gt;B145,C145*0.04,0)</f>
        <v>4246.1555849610895</v>
      </c>
      <c r="H145" s="84">
        <f>D145*50/B145</f>
        <v>0.02</v>
      </c>
      <c r="I145" s="79">
        <f t="shared" si="11"/>
        <v>57424.199339473787</v>
      </c>
      <c r="J145" s="78"/>
      <c r="K145" s="88"/>
      <c r="L145" s="88"/>
    </row>
    <row r="146" spans="1:12" ht="13.5" thickBot="1">
      <c r="A146" s="83">
        <f>A145+7</f>
        <v>42939</v>
      </c>
      <c r="B146" s="82">
        <f>C145+F145-G145</f>
        <v>101907.73403906616</v>
      </c>
      <c r="C146" s="78">
        <f t="shared" si="9"/>
        <v>107003.12074101946</v>
      </c>
      <c r="D146" s="78">
        <f t="shared" si="10"/>
        <v>40.76309361562646</v>
      </c>
      <c r="E146" s="86">
        <f>(C146-B146)/D146</f>
        <v>124.99999999999997</v>
      </c>
      <c r="F146" s="81"/>
      <c r="G146" s="80">
        <f>IF(C146&gt;B146,C146*0.04,0)</f>
        <v>4280.1248296407784</v>
      </c>
      <c r="H146" s="84">
        <f>D146*50/B146</f>
        <v>1.9999999999999997E-2</v>
      </c>
      <c r="I146" s="79">
        <f t="shared" si="11"/>
        <v>57883.592934189583</v>
      </c>
      <c r="J146" s="78">
        <f>J141+SUM(G143:G146)-3000</f>
        <v>86844.130961947259</v>
      </c>
      <c r="K146" s="88"/>
      <c r="L146" s="88"/>
    </row>
    <row r="147" spans="1:12" ht="13.5" thickBot="1">
      <c r="A147" s="77"/>
      <c r="B147" s="76"/>
      <c r="C147" s="71"/>
      <c r="D147" s="71"/>
      <c r="E147" s="75"/>
      <c r="F147" s="71"/>
      <c r="G147" s="74"/>
      <c r="H147" s="73"/>
      <c r="I147" s="72"/>
      <c r="J147" s="71"/>
    </row>
    <row r="148" spans="1:12">
      <c r="A148" s="87">
        <f>A146+7</f>
        <v>42946</v>
      </c>
      <c r="B148" s="82">
        <f>C146+F146-G146</f>
        <v>102722.99591137869</v>
      </c>
      <c r="C148" s="78">
        <f t="shared" si="9"/>
        <v>107859.14570694763</v>
      </c>
      <c r="D148" s="78">
        <f t="shared" si="10"/>
        <v>41.089198364551478</v>
      </c>
      <c r="E148" s="86">
        <f>(C148-B148)/D148</f>
        <v>125.00000000000016</v>
      </c>
      <c r="F148" s="78"/>
      <c r="G148" s="85">
        <f>IF(C148&gt;B148,C148*0.05,0)</f>
        <v>5392.9572853473819</v>
      </c>
      <c r="H148" s="84">
        <f>D148*50/B148</f>
        <v>0.02</v>
      </c>
      <c r="I148" s="79">
        <f t="shared" si="11"/>
        <v>58346.661677663091</v>
      </c>
      <c r="J148" s="78"/>
    </row>
    <row r="149" spans="1:12">
      <c r="A149" s="87">
        <f>A148+7</f>
        <v>42953</v>
      </c>
      <c r="B149" s="82">
        <f>C148+F148-G148</f>
        <v>102466.18842160025</v>
      </c>
      <c r="C149" s="78">
        <f t="shared" si="9"/>
        <v>107589.49784268027</v>
      </c>
      <c r="D149" s="78">
        <f t="shared" si="10"/>
        <v>40.9864753686401</v>
      </c>
      <c r="E149" s="86">
        <f>(C149-B149)/D149</f>
        <v>125.00000000000016</v>
      </c>
      <c r="F149" s="78"/>
      <c r="G149" s="85">
        <f>IF(C149&gt;B149,C149*0.05,0)</f>
        <v>5379.4748921340142</v>
      </c>
      <c r="H149" s="84">
        <f>D149*50/B149</f>
        <v>0.02</v>
      </c>
      <c r="I149" s="79">
        <f t="shared" si="11"/>
        <v>58200.795023468942</v>
      </c>
      <c r="J149" s="78"/>
      <c r="K149" s="88"/>
      <c r="L149" s="88"/>
    </row>
    <row r="150" spans="1:12">
      <c r="A150" s="87">
        <f>A149+7</f>
        <v>42960</v>
      </c>
      <c r="B150" s="82">
        <f>C149+F149-G149</f>
        <v>102210.02295054626</v>
      </c>
      <c r="C150" s="78">
        <f t="shared" si="9"/>
        <v>107320.52409807357</v>
      </c>
      <c r="D150" s="78">
        <f t="shared" si="10"/>
        <v>40.884009180218506</v>
      </c>
      <c r="E150" s="86">
        <f>(C150-B150)/D150</f>
        <v>124.99999999999982</v>
      </c>
      <c r="F150" s="78"/>
      <c r="G150" s="85">
        <f>IF(C150&gt;B150,C150*0.05,0)</f>
        <v>5366.0262049036792</v>
      </c>
      <c r="H150" s="84">
        <f>D150*50/B150</f>
        <v>0.02</v>
      </c>
      <c r="I150" s="79">
        <f t="shared" si="11"/>
        <v>58055.293035910276</v>
      </c>
      <c r="J150" s="78"/>
      <c r="K150" s="88"/>
      <c r="L150" s="88"/>
    </row>
    <row r="151" spans="1:12" ht="13.5" thickBot="1">
      <c r="A151" s="83">
        <f>A150+7</f>
        <v>42967</v>
      </c>
      <c r="B151" s="82">
        <f>C150+F150-G150</f>
        <v>101954.49789316989</v>
      </c>
      <c r="C151" s="78">
        <f t="shared" si="9"/>
        <v>107052.22278782839</v>
      </c>
      <c r="D151" s="78">
        <f t="shared" si="10"/>
        <v>40.781799157267955</v>
      </c>
      <c r="E151" s="86">
        <f>(C151-B151)/D151</f>
        <v>125.0000000000002</v>
      </c>
      <c r="F151" s="81"/>
      <c r="G151" s="80">
        <f>IF(C151&gt;B151,C151*0.05,0)</f>
        <v>5352.6111393914198</v>
      </c>
      <c r="H151" s="84">
        <f>D151*50/B151</f>
        <v>0.02</v>
      </c>
      <c r="I151" s="79">
        <f t="shared" si="11"/>
        <v>57910.154803320496</v>
      </c>
      <c r="J151" s="78">
        <f>J146+SUM(G148:G151)-3000</f>
        <v>105335.20048372375</v>
      </c>
      <c r="K151" s="88"/>
      <c r="L151" s="88"/>
    </row>
    <row r="152" spans="1:12" ht="13.5" thickBot="1">
      <c r="A152" s="77"/>
      <c r="B152" s="76"/>
      <c r="C152" s="71"/>
      <c r="D152" s="71"/>
      <c r="E152" s="75"/>
      <c r="F152" s="71"/>
      <c r="G152" s="74"/>
      <c r="H152" s="73"/>
      <c r="I152" s="72"/>
      <c r="J152" s="71"/>
    </row>
    <row r="153" spans="1:12">
      <c r="A153" s="87">
        <f>A151+7</f>
        <v>42974</v>
      </c>
      <c r="B153" s="82">
        <f>C151+F151-G151</f>
        <v>101699.61164843697</v>
      </c>
      <c r="C153" s="78">
        <f t="shared" si="9"/>
        <v>106784.59223085882</v>
      </c>
      <c r="D153" s="78">
        <f t="shared" si="10"/>
        <v>40.679844659374787</v>
      </c>
      <c r="E153" s="86">
        <f>(C153-B153)/D153</f>
        <v>125.00000000000003</v>
      </c>
      <c r="F153" s="78"/>
      <c r="G153" s="85">
        <f>IF(C153&gt;B153,C153*0.05,0)</f>
        <v>5339.2296115429417</v>
      </c>
      <c r="H153" s="84">
        <f>D153*50/B153</f>
        <v>1.9999999999999997E-2</v>
      </c>
      <c r="I153" s="79">
        <f t="shared" si="11"/>
        <v>57765.3794163122</v>
      </c>
      <c r="J153" s="78"/>
    </row>
    <row r="154" spans="1:12">
      <c r="A154" s="87">
        <f>A153+7</f>
        <v>42981</v>
      </c>
      <c r="B154" s="82">
        <f>C153+F153-G153</f>
        <v>101445.36261931589</v>
      </c>
      <c r="C154" s="78">
        <f t="shared" si="9"/>
        <v>106517.63075028168</v>
      </c>
      <c r="D154" s="78">
        <f t="shared" si="10"/>
        <v>40.578145047726352</v>
      </c>
      <c r="E154" s="86">
        <f>(C154-B154)/D154</f>
        <v>124.99999999999997</v>
      </c>
      <c r="F154" s="78"/>
      <c r="G154" s="85">
        <f>IF(C154&gt;B154,C154*0.05,0)</f>
        <v>5325.8815375140839</v>
      </c>
      <c r="H154" s="84">
        <f>D154*50/B154</f>
        <v>0.02</v>
      </c>
      <c r="I154" s="79">
        <f t="shared" si="11"/>
        <v>57620.965967771423</v>
      </c>
      <c r="J154" s="78"/>
      <c r="K154" s="88"/>
      <c r="L154" s="88"/>
    </row>
    <row r="155" spans="1:12">
      <c r="A155" s="87">
        <f>A154+7</f>
        <v>42988</v>
      </c>
      <c r="B155" s="82">
        <f>C154+F154-G154</f>
        <v>101191.74921276759</v>
      </c>
      <c r="C155" s="78">
        <f t="shared" si="9"/>
        <v>106251.33667340598</v>
      </c>
      <c r="D155" s="78">
        <f t="shared" si="10"/>
        <v>40.476699685107036</v>
      </c>
      <c r="E155" s="86">
        <f>(C155-B155)/D155</f>
        <v>125.0000000000002</v>
      </c>
      <c r="F155" s="78"/>
      <c r="G155" s="85">
        <f>IF(C155&gt;B155,C155*0.05,0)</f>
        <v>5312.5668336702993</v>
      </c>
      <c r="H155" s="84">
        <f>D155*50/B155</f>
        <v>0.02</v>
      </c>
      <c r="I155" s="79">
        <f t="shared" si="11"/>
        <v>57476.913552851998</v>
      </c>
      <c r="J155" s="78"/>
      <c r="K155" s="88"/>
      <c r="L155" s="88"/>
    </row>
    <row r="156" spans="1:12" ht="13.5" thickBot="1">
      <c r="A156" s="83">
        <f>A155+7</f>
        <v>42995</v>
      </c>
      <c r="B156" s="82">
        <f>C155+F155-G155</f>
        <v>100938.76983973569</v>
      </c>
      <c r="C156" s="78">
        <f t="shared" si="9"/>
        <v>105985.70833172248</v>
      </c>
      <c r="D156" s="78">
        <f t="shared" si="10"/>
        <v>40.375507935894277</v>
      </c>
      <c r="E156" s="86">
        <f>(C156-B156)/D156</f>
        <v>125.00000000000009</v>
      </c>
      <c r="F156" s="81"/>
      <c r="G156" s="80">
        <f>IF(C156&gt;B156,C156*0.05,0)</f>
        <v>5299.2854165861245</v>
      </c>
      <c r="H156" s="84">
        <f>D156*50/B156</f>
        <v>0.02</v>
      </c>
      <c r="I156" s="79">
        <f t="shared" si="11"/>
        <v>57333.221268969872</v>
      </c>
      <c r="J156" s="78">
        <f>J151+SUM(G153:G156)-3000</f>
        <v>123612.1638830372</v>
      </c>
      <c r="K156" s="88"/>
      <c r="L156" s="88"/>
    </row>
    <row r="157" spans="1:12" ht="13.5" thickBot="1">
      <c r="A157" s="77"/>
      <c r="B157" s="76"/>
      <c r="C157" s="71"/>
      <c r="D157" s="71"/>
      <c r="E157" s="75"/>
      <c r="F157" s="71"/>
      <c r="G157" s="74"/>
      <c r="H157" s="73"/>
      <c r="I157" s="72"/>
      <c r="J157" s="71"/>
    </row>
    <row r="158" spans="1:12">
      <c r="A158" s="87">
        <f>A156+7</f>
        <v>43002</v>
      </c>
      <c r="B158" s="82">
        <f>C156+F156-G156</f>
        <v>100686.42291513635</v>
      </c>
      <c r="C158" s="78">
        <f t="shared" si="9"/>
        <v>105720.74406089316</v>
      </c>
      <c r="D158" s="78">
        <f t="shared" si="10"/>
        <v>40.27456916605454</v>
      </c>
      <c r="E158" s="86">
        <f>(C158-B158)/D158</f>
        <v>124.99999999999983</v>
      </c>
      <c r="F158" s="78"/>
      <c r="G158" s="85">
        <f>IF(C158&gt;B158,C158*0.05,0)</f>
        <v>5286.0372030446588</v>
      </c>
      <c r="H158" s="84">
        <f>D158*50/B158</f>
        <v>1.9999999999999997E-2</v>
      </c>
      <c r="I158" s="79">
        <f t="shared" si="11"/>
        <v>57189.888215797451</v>
      </c>
      <c r="J158" s="78"/>
    </row>
    <row r="159" spans="1:12">
      <c r="A159" s="87">
        <f>A158+7</f>
        <v>43009</v>
      </c>
      <c r="B159" s="82">
        <f>C158+F158-G158</f>
        <v>100434.70685784851</v>
      </c>
      <c r="C159" s="78">
        <f t="shared" si="9"/>
        <v>105456.44220074093</v>
      </c>
      <c r="D159" s="78">
        <f t="shared" si="10"/>
        <v>40.173882743139401</v>
      </c>
      <c r="E159" s="86">
        <f>(C159-B159)/D159</f>
        <v>125</v>
      </c>
      <c r="F159" s="78"/>
      <c r="G159" s="85">
        <f>IF(C159&gt;B159,C159*0.05,0)</f>
        <v>5272.8221100370465</v>
      </c>
      <c r="H159" s="84">
        <f>D159*50/B159</f>
        <v>0.02</v>
      </c>
      <c r="I159" s="79">
        <f t="shared" si="11"/>
        <v>57046.913495257948</v>
      </c>
      <c r="J159" s="78"/>
      <c r="K159" s="88"/>
      <c r="L159" s="88"/>
    </row>
    <row r="160" spans="1:12">
      <c r="A160" s="87">
        <f>A159+7</f>
        <v>43016</v>
      </c>
      <c r="B160" s="82">
        <f>C159+F159-G159</f>
        <v>100183.62009070389</v>
      </c>
      <c r="C160" s="78">
        <f t="shared" si="9"/>
        <v>105192.80109523908</v>
      </c>
      <c r="D160" s="78">
        <f t="shared" si="10"/>
        <v>40.073448036281555</v>
      </c>
      <c r="E160" s="86">
        <f>(C160-B160)/D160</f>
        <v>124.99999999999986</v>
      </c>
      <c r="F160" s="78"/>
      <c r="G160" s="85">
        <f>IF(C160&gt;B160,C160*0.05,0)</f>
        <v>5259.6400547619542</v>
      </c>
      <c r="H160" s="84">
        <f>D160*50/B160</f>
        <v>0.02</v>
      </c>
      <c r="I160" s="79">
        <f t="shared" si="11"/>
        <v>56904.29621151981</v>
      </c>
      <c r="J160" s="78"/>
      <c r="K160" s="88"/>
      <c r="L160" s="88"/>
    </row>
    <row r="161" spans="1:12" ht="13.5" thickBot="1">
      <c r="A161" s="83">
        <f>A160+7</f>
        <v>43023</v>
      </c>
      <c r="B161" s="82">
        <f>C160+F160-G160</f>
        <v>99933.16104047712</v>
      </c>
      <c r="C161" s="78">
        <f t="shared" si="9"/>
        <v>104929.81909250098</v>
      </c>
      <c r="D161" s="78">
        <f t="shared" si="10"/>
        <v>39.973264416190851</v>
      </c>
      <c r="E161" s="86">
        <f>(C161-B161)/D161</f>
        <v>125.00000000000018</v>
      </c>
      <c r="F161" s="81"/>
      <c r="G161" s="80">
        <f>IF(C161&gt;B161,C161*0.05,0)</f>
        <v>5246.4909546250492</v>
      </c>
      <c r="H161" s="84">
        <f>D161*50/B161</f>
        <v>0.02</v>
      </c>
      <c r="I161" s="79">
        <f t="shared" si="11"/>
        <v>56762.035470991003</v>
      </c>
      <c r="J161" s="78">
        <f>J156+SUM(G158:G161)-3000</f>
        <v>141677.15420550591</v>
      </c>
      <c r="K161" s="88"/>
      <c r="L161" s="88"/>
    </row>
    <row r="162" spans="1:12" ht="13.5" thickBot="1">
      <c r="A162" s="77"/>
      <c r="B162" s="76"/>
      <c r="C162" s="71"/>
      <c r="D162" s="71"/>
      <c r="E162" s="75"/>
      <c r="F162" s="71"/>
      <c r="G162" s="74"/>
      <c r="H162" s="73"/>
      <c r="I162" s="72"/>
      <c r="J162" s="71"/>
    </row>
    <row r="163" spans="1:12">
      <c r="A163" s="87">
        <f>A161+7</f>
        <v>43030</v>
      </c>
      <c r="B163" s="82">
        <f>C161+F161-G161</f>
        <v>99683.328137875942</v>
      </c>
      <c r="C163" s="78">
        <f t="shared" si="9"/>
        <v>104667.49454476974</v>
      </c>
      <c r="D163" s="78">
        <f t="shared" si="10"/>
        <v>39.873331255150376</v>
      </c>
      <c r="E163" s="86">
        <f>(C163-B163)/D163</f>
        <v>125</v>
      </c>
      <c r="F163" s="78"/>
      <c r="G163" s="85">
        <f>IF(C163&gt;B163,C163*0.05,0)</f>
        <v>5233.3747272384871</v>
      </c>
      <c r="H163" s="84">
        <f>D163*50/B163</f>
        <v>1.9999999999999997E-2</v>
      </c>
      <c r="I163" s="79">
        <f t="shared" si="11"/>
        <v>56620.130382313539</v>
      </c>
      <c r="J163" s="78"/>
    </row>
    <row r="164" spans="1:12">
      <c r="A164" s="87">
        <f>A163+7</f>
        <v>43037</v>
      </c>
      <c r="B164" s="82">
        <f>C163+F163-G163</f>
        <v>99434.119817531246</v>
      </c>
      <c r="C164" s="78">
        <f t="shared" si="9"/>
        <v>104405.82580840781</v>
      </c>
      <c r="D164" s="78">
        <f t="shared" si="10"/>
        <v>39.773647927012497</v>
      </c>
      <c r="E164" s="86">
        <f>(C164-B164)/D164</f>
        <v>125.0000000000001</v>
      </c>
      <c r="F164" s="78"/>
      <c r="G164" s="85">
        <f>IF(C164&gt;B164,C164*0.05,0)</f>
        <v>5220.2912904203913</v>
      </c>
      <c r="H164" s="84">
        <f>D164*50/B164</f>
        <v>0.02</v>
      </c>
      <c r="I164" s="79">
        <f t="shared" si="11"/>
        <v>56478.58005635775</v>
      </c>
      <c r="J164" s="78"/>
      <c r="K164" s="88"/>
      <c r="L164" s="88"/>
    </row>
    <row r="165" spans="1:12">
      <c r="A165" s="87">
        <f>A164+7</f>
        <v>43044</v>
      </c>
      <c r="B165" s="82">
        <f>C164+F164-G164</f>
        <v>99185.534517987428</v>
      </c>
      <c r="C165" s="78">
        <f t="shared" si="9"/>
        <v>104144.8112438868</v>
      </c>
      <c r="D165" s="78">
        <f t="shared" si="10"/>
        <v>39.674213807194974</v>
      </c>
      <c r="E165" s="86">
        <f>(C165-B165)/D165</f>
        <v>124.99999999999996</v>
      </c>
      <c r="F165" s="78"/>
      <c r="G165" s="85">
        <f>IF(C165&gt;B165,C165*0.05,0)</f>
        <v>5207.2405621943399</v>
      </c>
      <c r="H165" s="84">
        <f>D165*50/B165</f>
        <v>0.02</v>
      </c>
      <c r="I165" s="79">
        <f t="shared" si="11"/>
        <v>56337.383606216856</v>
      </c>
      <c r="J165" s="78"/>
      <c r="K165" s="88"/>
      <c r="L165" s="88"/>
    </row>
    <row r="166" spans="1:12" ht="13.5" thickBot="1">
      <c r="A166" s="83">
        <f>A165+7</f>
        <v>43051</v>
      </c>
      <c r="B166" s="82">
        <f>C165+F165-G165</f>
        <v>98937.57068169245</v>
      </c>
      <c r="C166" s="78">
        <f t="shared" si="9"/>
        <v>103884.44921577707</v>
      </c>
      <c r="D166" s="78">
        <f t="shared" si="10"/>
        <v>39.575028272676981</v>
      </c>
      <c r="E166" s="86">
        <f>(C166-B166)/D166</f>
        <v>125</v>
      </c>
      <c r="F166" s="81"/>
      <c r="G166" s="80">
        <f>IF(C166&gt;B166,C166*0.05,0)</f>
        <v>5194.2224607888538</v>
      </c>
      <c r="H166" s="84">
        <f>D166*50/B166</f>
        <v>0.02</v>
      </c>
      <c r="I166" s="79">
        <f t="shared" si="11"/>
        <v>56196.540147201311</v>
      </c>
      <c r="J166" s="78">
        <f>J161+SUM(G163:G166)-3000</f>
        <v>159532.28324614797</v>
      </c>
      <c r="K166" s="88"/>
      <c r="L166" s="88"/>
    </row>
    <row r="167" spans="1:12" ht="13.5" thickBot="1">
      <c r="A167" s="77"/>
      <c r="B167" s="76"/>
      <c r="C167" s="71"/>
      <c r="D167" s="71"/>
      <c r="E167" s="75"/>
      <c r="F167" s="71"/>
      <c r="G167" s="74"/>
      <c r="H167" s="73"/>
      <c r="I167" s="72"/>
      <c r="J167" s="71"/>
    </row>
    <row r="168" spans="1:12">
      <c r="A168" s="87">
        <f>A166+7</f>
        <v>43058</v>
      </c>
      <c r="B168" s="82">
        <f>C166+F166-G166</f>
        <v>98690.226754988224</v>
      </c>
      <c r="C168" s="78">
        <f t="shared" si="9"/>
        <v>103624.73809273764</v>
      </c>
      <c r="D168" s="78">
        <f t="shared" si="10"/>
        <v>39.47609070199529</v>
      </c>
      <c r="E168" s="86">
        <f>(C168-B168)/D168</f>
        <v>125.00000000000004</v>
      </c>
      <c r="F168" s="78"/>
      <c r="G168" s="85">
        <f>IF(C168&gt;B168,C168*0.05,0)</f>
        <v>5181.2369046368822</v>
      </c>
      <c r="H168" s="84">
        <f>D168*50/B168</f>
        <v>0.02</v>
      </c>
      <c r="I168" s="79">
        <f t="shared" si="11"/>
        <v>56056.048796833311</v>
      </c>
      <c r="J168" s="78"/>
    </row>
    <row r="169" spans="1:12">
      <c r="A169" s="87">
        <f>A168+7</f>
        <v>43065</v>
      </c>
      <c r="B169" s="82">
        <f>C168+F168-G168</f>
        <v>98443.501188100752</v>
      </c>
      <c r="C169" s="78">
        <f>B169+(B169*0.05)</f>
        <v>103365.67624750579</v>
      </c>
      <c r="D169" s="78">
        <f t="shared" si="10"/>
        <v>39.3774004752403</v>
      </c>
      <c r="E169" s="86">
        <f>(C169-B169)/D169</f>
        <v>125.00000000000004</v>
      </c>
      <c r="F169" s="78"/>
      <c r="G169" s="85">
        <f>IF(C169&gt;B169,C169*0.05,0)</f>
        <v>5168.2838123752899</v>
      </c>
      <c r="H169" s="84">
        <f>D169*50/B169</f>
        <v>0.02</v>
      </c>
      <c r="I169" s="79">
        <f t="shared" si="11"/>
        <v>55915.90867484123</v>
      </c>
      <c r="J169" s="78"/>
      <c r="K169" s="88"/>
      <c r="L169" s="88"/>
    </row>
    <row r="170" spans="1:12">
      <c r="A170" s="87">
        <f>A169+7</f>
        <v>43072</v>
      </c>
      <c r="B170" s="82">
        <f>C169+F169-G169</f>
        <v>98197.392435130503</v>
      </c>
      <c r="C170" s="78">
        <f>B170+(B170*0.05)</f>
        <v>103107.26205688703</v>
      </c>
      <c r="D170" s="78">
        <f t="shared" si="10"/>
        <v>39.2789569740522</v>
      </c>
      <c r="E170" s="86">
        <f>(C170-B170)/D170</f>
        <v>125.00000000000013</v>
      </c>
      <c r="F170" s="78"/>
      <c r="G170" s="85">
        <f>IF(C170&gt;B170,C170*0.05,0)</f>
        <v>5155.3631028443524</v>
      </c>
      <c r="H170" s="84">
        <f>D170*50/B170</f>
        <v>1.9999999999999997E-2</v>
      </c>
      <c r="I170" s="79">
        <f t="shared" si="11"/>
        <v>55776.118903154129</v>
      </c>
      <c r="J170" s="78"/>
      <c r="K170" s="88"/>
      <c r="L170" s="88"/>
    </row>
    <row r="171" spans="1:12" ht="13.5" thickBot="1">
      <c r="A171" s="83">
        <f>A170+7</f>
        <v>43079</v>
      </c>
      <c r="B171" s="82">
        <f>C170+F170-G170</f>
        <v>97951.898954042685</v>
      </c>
      <c r="C171" s="78">
        <f t="shared" si="9"/>
        <v>102849.49390174482</v>
      </c>
      <c r="D171" s="78">
        <f t="shared" si="10"/>
        <v>39.180759581617075</v>
      </c>
      <c r="E171" s="86">
        <f>(C171-B171)/D171</f>
        <v>125.00000000000001</v>
      </c>
      <c r="F171" s="81"/>
      <c r="G171" s="80">
        <f>IF(C171&gt;B171,C171*0.05,0)</f>
        <v>5142.4746950872413</v>
      </c>
      <c r="H171" s="84">
        <f>D171*50/B171</f>
        <v>0.02</v>
      </c>
      <c r="I171" s="79">
        <f t="shared" si="11"/>
        <v>55636.678605896246</v>
      </c>
      <c r="J171" s="78">
        <f>J166+SUM(G168:G171)-3000</f>
        <v>177179.64176109174</v>
      </c>
      <c r="K171" s="88"/>
      <c r="L171" s="88"/>
    </row>
    <row r="172" spans="1:12" ht="13.5" thickBot="1">
      <c r="A172" s="77"/>
      <c r="B172" s="76"/>
      <c r="C172" s="71"/>
      <c r="D172" s="71"/>
      <c r="E172" s="75"/>
      <c r="F172" s="71"/>
      <c r="G172" s="74"/>
      <c r="H172" s="73"/>
      <c r="I172" s="72"/>
      <c r="J172" s="71"/>
    </row>
    <row r="173" spans="1:12">
      <c r="A173" s="87">
        <f>A171+7</f>
        <v>43086</v>
      </c>
      <c r="B173" s="82">
        <f>C171+F171-G171</f>
        <v>97707.019206657584</v>
      </c>
      <c r="C173" s="78">
        <f t="shared" si="9"/>
        <v>102592.37016699047</v>
      </c>
      <c r="D173" s="78">
        <f t="shared" si="10"/>
        <v>39.082807682663031</v>
      </c>
      <c r="E173" s="86">
        <f>(C173-B173)/D173</f>
        <v>125.00000000000017</v>
      </c>
      <c r="F173" s="78"/>
      <c r="G173" s="85">
        <f>IF(C173&gt;B173,C173*0.05,0)</f>
        <v>5129.6185083495238</v>
      </c>
      <c r="H173" s="84">
        <f>D173*50/B173</f>
        <v>0.02</v>
      </c>
      <c r="I173" s="79">
        <f t="shared" si="11"/>
        <v>55497.586909381513</v>
      </c>
      <c r="J173" s="78"/>
    </row>
    <row r="174" spans="1:12">
      <c r="A174" s="99">
        <f>A173+7</f>
        <v>43093</v>
      </c>
      <c r="B174" s="100">
        <f>C173+F173-G173</f>
        <v>97462.751658640947</v>
      </c>
      <c r="C174" s="101">
        <f>B174+(B174*0)</f>
        <v>97462.751658640947</v>
      </c>
      <c r="D174" s="101">
        <f t="shared" si="10"/>
        <v>38.985100663456379</v>
      </c>
      <c r="E174" s="102">
        <f>(C174-B174)/D174</f>
        <v>0</v>
      </c>
      <c r="F174" s="101"/>
      <c r="G174" s="103">
        <f>IF(C174&gt;B174,C174*0.05,0)</f>
        <v>0</v>
      </c>
      <c r="H174" s="104">
        <f>D174*50/B174</f>
        <v>0.02</v>
      </c>
      <c r="I174" s="105">
        <f t="shared" si="11"/>
        <v>55358.842942108058</v>
      </c>
      <c r="J174" s="101"/>
    </row>
    <row r="175" spans="1:12">
      <c r="A175" s="99">
        <f>A174+7</f>
        <v>43100</v>
      </c>
      <c r="B175" s="100">
        <f>C174+F174-G174</f>
        <v>97462.751658640947</v>
      </c>
      <c r="C175" s="101">
        <f>B175+(B175*0.02)</f>
        <v>99412.00669181376</v>
      </c>
      <c r="D175" s="101">
        <f t="shared" si="10"/>
        <v>38.985100663456379</v>
      </c>
      <c r="E175" s="102">
        <f>(C175-B175)/D175</f>
        <v>49.999999999999837</v>
      </c>
      <c r="F175" s="101"/>
      <c r="G175" s="103">
        <f>IF(C175&gt;B175,C175*0.05,0)</f>
        <v>4970.6003345906884</v>
      </c>
      <c r="H175" s="104">
        <f>D175*50/B175</f>
        <v>0.02</v>
      </c>
      <c r="I175" s="105">
        <f t="shared" si="11"/>
        <v>55358.842942108058</v>
      </c>
      <c r="J175" s="101"/>
    </row>
    <row r="176" spans="1:12" ht="13.5" thickBot="1">
      <c r="A176" s="83">
        <f>A175+7</f>
        <v>43107</v>
      </c>
      <c r="B176" s="82">
        <f>C175+F175-G175</f>
        <v>94441.406357223066</v>
      </c>
      <c r="C176" s="78">
        <f t="shared" si="9"/>
        <v>99163.476675084225</v>
      </c>
      <c r="D176" s="78">
        <f t="shared" si="10"/>
        <v>37.776562542889224</v>
      </c>
      <c r="E176" s="86">
        <f>(C176-B176)/D176</f>
        <v>125.00000000000014</v>
      </c>
      <c r="F176" s="81"/>
      <c r="G176" s="80">
        <f>IF(C176&gt;B176,C176*0.05,0)</f>
        <v>4958.173833754212</v>
      </c>
      <c r="H176" s="84">
        <f>D176*50/B176</f>
        <v>1.9999999999999997E-2</v>
      </c>
      <c r="I176" s="79">
        <f t="shared" si="11"/>
        <v>53642.718810902705</v>
      </c>
      <c r="J176" s="78">
        <f>J171+SUM(G173:G176)-3000</f>
        <v>189238.03443778618</v>
      </c>
    </row>
    <row r="177" spans="1:10" ht="13.5" thickBot="1">
      <c r="A177" s="77"/>
      <c r="B177" s="76"/>
      <c r="C177" s="71"/>
      <c r="D177" s="71"/>
      <c r="E177" s="75"/>
      <c r="F177" s="71"/>
      <c r="G177" s="74"/>
      <c r="H177" s="73"/>
      <c r="I177" s="72"/>
      <c r="J177" s="71"/>
    </row>
    <row r="178" spans="1:10">
      <c r="A178" s="87">
        <f>A176+7</f>
        <v>43114</v>
      </c>
      <c r="B178" s="82">
        <f>C176+F176-G176</f>
        <v>94205.302841330005</v>
      </c>
      <c r="C178" s="78">
        <f t="shared" si="9"/>
        <v>98915.567983396511</v>
      </c>
      <c r="D178" s="78">
        <f t="shared" si="10"/>
        <v>37.682121136532004</v>
      </c>
      <c r="E178" s="86">
        <f>(C178-B178)/D178</f>
        <v>125.00000000000014</v>
      </c>
      <c r="F178" s="78"/>
      <c r="G178" s="85">
        <f>IF(C178&gt;B178,C178*0.05,0)</f>
        <v>4945.7783991698261</v>
      </c>
      <c r="H178" s="84">
        <f>D178*50/B178</f>
        <v>0.02</v>
      </c>
      <c r="I178" s="79">
        <f t="shared" si="11"/>
        <v>53508.612013875441</v>
      </c>
      <c r="J178" s="78"/>
    </row>
    <row r="179" spans="1:10">
      <c r="A179" s="87">
        <f>A178+7</f>
        <v>43121</v>
      </c>
      <c r="B179" s="82">
        <f>C178+F178-G178</f>
        <v>93969.789584226688</v>
      </c>
      <c r="C179" s="78">
        <f t="shared" si="9"/>
        <v>98668.279063438022</v>
      </c>
      <c r="D179" s="78">
        <f t="shared" si="10"/>
        <v>37.587915833690673</v>
      </c>
      <c r="E179" s="86">
        <f>(C179-B179)/D179</f>
        <v>124.99999999999999</v>
      </c>
      <c r="F179" s="78"/>
      <c r="G179" s="85">
        <f>IF(C179&gt;B179,C179*0.05,0)</f>
        <v>4933.4139531719011</v>
      </c>
      <c r="H179" s="84">
        <f>D179*50/B179</f>
        <v>1.9999999999999997E-2</v>
      </c>
      <c r="I179" s="79">
        <f t="shared" si="11"/>
        <v>53374.840483840759</v>
      </c>
      <c r="J179" s="78"/>
    </row>
    <row r="180" spans="1:10">
      <c r="A180" s="87">
        <f>A179+7</f>
        <v>43128</v>
      </c>
      <c r="B180" s="82">
        <f>C179+F179-G179</f>
        <v>93734.865110266124</v>
      </c>
      <c r="C180" s="78">
        <f t="shared" si="9"/>
        <v>98421.608365779437</v>
      </c>
      <c r="D180" s="78">
        <f t="shared" si="10"/>
        <v>37.493946044106451</v>
      </c>
      <c r="E180" s="86">
        <f>(C180-B180)/D180</f>
        <v>125.00000000000017</v>
      </c>
      <c r="F180" s="78"/>
      <c r="G180" s="85">
        <f>IF(C180&gt;B180,C180*0.05,0)</f>
        <v>4921.0804182889724</v>
      </c>
      <c r="H180" s="84">
        <f>D180*50/B180</f>
        <v>0.02</v>
      </c>
      <c r="I180" s="79">
        <f t="shared" si="11"/>
        <v>53241.403382631157</v>
      </c>
      <c r="J180" s="78"/>
    </row>
    <row r="181" spans="1:10" ht="13.5" thickBot="1">
      <c r="A181" s="83">
        <f>A180+7</f>
        <v>43135</v>
      </c>
      <c r="B181" s="82">
        <f>C180+F180-G180</f>
        <v>93500.527947490467</v>
      </c>
      <c r="C181" s="78">
        <f t="shared" si="9"/>
        <v>98175.554344864984</v>
      </c>
      <c r="D181" s="78">
        <f t="shared" si="10"/>
        <v>37.400211178996187</v>
      </c>
      <c r="E181" s="86">
        <f>(C181-B181)/D181</f>
        <v>124.99999999999983</v>
      </c>
      <c r="F181" s="81"/>
      <c r="G181" s="80">
        <f>IF(C181&gt;B181,C181*0.05,0)</f>
        <v>4908.7777172432498</v>
      </c>
      <c r="H181" s="84">
        <f>D181*50/B181</f>
        <v>0.02</v>
      </c>
      <c r="I181" s="79">
        <f t="shared" si="11"/>
        <v>53108.299874174583</v>
      </c>
      <c r="J181" s="78">
        <f>J176+SUM(G178:G181)-3000</f>
        <v>205947.08492566014</v>
      </c>
    </row>
    <row r="182" spans="1:10" ht="13.5" thickBot="1">
      <c r="A182" s="77"/>
      <c r="B182" s="76"/>
      <c r="C182" s="71"/>
      <c r="D182" s="71"/>
      <c r="E182" s="75"/>
      <c r="F182" s="71"/>
      <c r="G182" s="74"/>
      <c r="H182" s="73"/>
      <c r="I182" s="72"/>
      <c r="J182" s="71"/>
    </row>
    <row r="183" spans="1:10">
      <c r="A183" s="87">
        <f>A181+7</f>
        <v>43142</v>
      </c>
      <c r="B183" s="82">
        <f>C181+F181-G181</f>
        <v>93266.77662762173</v>
      </c>
      <c r="C183" s="78">
        <f t="shared" si="9"/>
        <v>97930.115459002816</v>
      </c>
      <c r="D183" s="78">
        <f t="shared" si="10"/>
        <v>37.306710651048689</v>
      </c>
      <c r="E183" s="86">
        <f>(C183-B183)/D183</f>
        <v>125.00000000000001</v>
      </c>
      <c r="F183" s="78"/>
      <c r="G183" s="85">
        <f>IF(C183&gt;B183,C183*0.05,0)</f>
        <v>4896.5057729501414</v>
      </c>
      <c r="H183" s="84">
        <f>D183*50/B183</f>
        <v>1.9999999999999997E-2</v>
      </c>
      <c r="I183" s="79">
        <f t="shared" si="11"/>
        <v>52975.529124489149</v>
      </c>
      <c r="J183" s="78"/>
    </row>
    <row r="184" spans="1:10">
      <c r="A184" s="87">
        <f>A183+7</f>
        <v>43149</v>
      </c>
      <c r="B184" s="82">
        <f>C183+F183-G183</f>
        <v>93033.609686052674</v>
      </c>
      <c r="C184" s="78">
        <f t="shared" si="9"/>
        <v>97685.290170355307</v>
      </c>
      <c r="D184" s="78">
        <f t="shared" si="10"/>
        <v>37.213443874421067</v>
      </c>
      <c r="E184" s="86">
        <f>(C184-B184)/D184</f>
        <v>124.99999999999999</v>
      </c>
      <c r="F184" s="78"/>
      <c r="G184" s="85">
        <f>IF(C184&gt;B184,C184*0.05,0)</f>
        <v>4884.2645085177655</v>
      </c>
      <c r="H184" s="84">
        <f>D184*50/B184</f>
        <v>0.02</v>
      </c>
      <c r="I184" s="79">
        <f t="shared" si="11"/>
        <v>52843.090301677919</v>
      </c>
      <c r="J184" s="78"/>
    </row>
    <row r="185" spans="1:10">
      <c r="A185" s="87">
        <f>A184+7</f>
        <v>43156</v>
      </c>
      <c r="B185" s="82">
        <f>C184+F184-G184</f>
        <v>92801.025661837542</v>
      </c>
      <c r="C185" s="78">
        <f t="shared" si="9"/>
        <v>97441.076944929417</v>
      </c>
      <c r="D185" s="78">
        <f t="shared" si="10"/>
        <v>37.120410264735014</v>
      </c>
      <c r="E185" s="86">
        <f>(C185-B185)/D185</f>
        <v>124.99999999999993</v>
      </c>
      <c r="F185" s="78"/>
      <c r="G185" s="85">
        <f>IF(C185&gt;B185,C185*0.05,0)</f>
        <v>4872.0538472464714</v>
      </c>
      <c r="H185" s="84">
        <f>D185*50/B185</f>
        <v>0.02</v>
      </c>
      <c r="I185" s="79">
        <f t="shared" si="11"/>
        <v>52710.982575923728</v>
      </c>
      <c r="J185" s="78"/>
    </row>
    <row r="186" spans="1:10" ht="13.5" thickBot="1">
      <c r="A186" s="83">
        <f>A185+7</f>
        <v>43163</v>
      </c>
      <c r="B186" s="82">
        <f>C185+F185-G185</f>
        <v>92569.023097682948</v>
      </c>
      <c r="C186" s="78">
        <f t="shared" si="9"/>
        <v>97197.474252567103</v>
      </c>
      <c r="D186" s="78">
        <f t="shared" si="10"/>
        <v>37.027609239073179</v>
      </c>
      <c r="E186" s="86">
        <f>(C186-B186)/D186</f>
        <v>125.0000000000002</v>
      </c>
      <c r="F186" s="81"/>
      <c r="G186" s="80">
        <f>IF(C186&gt;B186,C186*0.05,0)</f>
        <v>4859.873712628355</v>
      </c>
      <c r="H186" s="84">
        <f>D186*50/B186</f>
        <v>0.02</v>
      </c>
      <c r="I186" s="79">
        <f t="shared" si="11"/>
        <v>52579.205119483915</v>
      </c>
      <c r="J186" s="78">
        <f>J181+SUM(G183:G186)-3000</f>
        <v>222459.78276700288</v>
      </c>
    </row>
    <row r="187" spans="1:10" ht="13.5" thickBot="1">
      <c r="A187" s="77"/>
      <c r="B187" s="76"/>
      <c r="C187" s="71"/>
      <c r="D187" s="71"/>
      <c r="E187" s="75"/>
      <c r="F187" s="71"/>
      <c r="G187" s="74"/>
      <c r="H187" s="73"/>
      <c r="I187" s="72"/>
      <c r="J187" s="71"/>
    </row>
    <row r="188" spans="1:10">
      <c r="A188" s="87">
        <f>A186+7</f>
        <v>43170</v>
      </c>
      <c r="B188" s="82">
        <f>C186+F186-G186</f>
        <v>92337.60053993875</v>
      </c>
      <c r="C188" s="78">
        <f t="shared" ref="C188:C196" si="12">B188+(B188*0.05)</f>
        <v>96954.480566935687</v>
      </c>
      <c r="D188" s="78">
        <f t="shared" ref="D188:D196" si="13">B188/2500</f>
        <v>36.935040215975498</v>
      </c>
      <c r="E188" s="86">
        <f>(C188-B188)/D188</f>
        <v>124.99999999999997</v>
      </c>
      <c r="F188" s="78"/>
      <c r="G188" s="85">
        <f>IF(C188&gt;B188,C188*0.05,0)</f>
        <v>4847.7240283467845</v>
      </c>
      <c r="H188" s="84">
        <f>D188*50/B188</f>
        <v>1.9999999999999997E-2</v>
      </c>
      <c r="I188" s="79">
        <f t="shared" ref="I188:I196" si="14">B188-(D188*1080)</f>
        <v>52447.757106685211</v>
      </c>
      <c r="J188" s="78"/>
    </row>
    <row r="189" spans="1:10">
      <c r="A189" s="87">
        <f>A188+7</f>
        <v>43177</v>
      </c>
      <c r="B189" s="82">
        <f>C188+F188-G188</f>
        <v>92106.756538588903</v>
      </c>
      <c r="C189" s="78">
        <f t="shared" si="12"/>
        <v>96712.094365518351</v>
      </c>
      <c r="D189" s="78">
        <f t="shared" si="13"/>
        <v>36.842702615435563</v>
      </c>
      <c r="E189" s="86">
        <f>(C189-B189)/D189</f>
        <v>125.00000000000007</v>
      </c>
      <c r="F189" s="78"/>
      <c r="G189" s="85">
        <f>IF(C189&gt;B189,C189*0.05,0)</f>
        <v>4835.6047182759175</v>
      </c>
      <c r="H189" s="84">
        <f>D189*50/B189</f>
        <v>0.02</v>
      </c>
      <c r="I189" s="79">
        <f t="shared" si="14"/>
        <v>52316.637713918491</v>
      </c>
      <c r="J189" s="78"/>
    </row>
    <row r="190" spans="1:10">
      <c r="A190" s="87">
        <f>A189+7</f>
        <v>43184</v>
      </c>
      <c r="B190" s="82">
        <f>C189+F189-G189</f>
        <v>91876.48964724243</v>
      </c>
      <c r="C190" s="78">
        <f t="shared" si="12"/>
        <v>96470.314129604551</v>
      </c>
      <c r="D190" s="78">
        <f t="shared" si="13"/>
        <v>36.750595858896972</v>
      </c>
      <c r="E190" s="86">
        <f>(C190-B190)/D190</f>
        <v>124.99999999999999</v>
      </c>
      <c r="F190" s="78"/>
      <c r="G190" s="85">
        <f>IF(C190&gt;B190,C190*0.05,0)</f>
        <v>4823.5157064802279</v>
      </c>
      <c r="H190" s="84">
        <f>D190*50/B190</f>
        <v>0.02</v>
      </c>
      <c r="I190" s="79">
        <f t="shared" si="14"/>
        <v>52185.846119633701</v>
      </c>
      <c r="J190" s="78"/>
    </row>
    <row r="191" spans="1:10" ht="13.5" thickBot="1">
      <c r="A191" s="83">
        <f>A190+7</f>
        <v>43191</v>
      </c>
      <c r="B191" s="82">
        <f>C190+F190-G190</f>
        <v>91646.798423124317</v>
      </c>
      <c r="C191" s="78">
        <f t="shared" si="12"/>
        <v>96229.138344280538</v>
      </c>
      <c r="D191" s="78">
        <f t="shared" si="13"/>
        <v>36.658719369249724</v>
      </c>
      <c r="E191" s="86">
        <f>(C191-B191)/D191</f>
        <v>125.00000000000016</v>
      </c>
      <c r="F191" s="81"/>
      <c r="G191" s="80">
        <f>IF(C191&gt;B191,C191*0.05,0)</f>
        <v>4811.4569172140273</v>
      </c>
      <c r="H191" s="84">
        <f>D191*50/B191</f>
        <v>0.02</v>
      </c>
      <c r="I191" s="79">
        <f t="shared" si="14"/>
        <v>52055.381504334619</v>
      </c>
      <c r="J191" s="78">
        <f>J186+SUM(G188:G191)-3000</f>
        <v>238778.08413731982</v>
      </c>
    </row>
    <row r="192" spans="1:10" ht="13.5" thickBot="1">
      <c r="A192" s="77"/>
      <c r="B192" s="76"/>
      <c r="C192" s="71"/>
      <c r="D192" s="71"/>
      <c r="E192" s="75"/>
      <c r="F192" s="71"/>
      <c r="G192" s="74"/>
      <c r="H192" s="73"/>
      <c r="I192" s="72"/>
      <c r="J192" s="71"/>
    </row>
    <row r="193" spans="1:10">
      <c r="A193" s="87">
        <f>A191+7</f>
        <v>43198</v>
      </c>
      <c r="B193" s="82">
        <f>C191+F191-G191</f>
        <v>91417.681427066505</v>
      </c>
      <c r="C193" s="78">
        <f t="shared" si="12"/>
        <v>95988.565498419834</v>
      </c>
      <c r="D193" s="78">
        <f t="shared" si="13"/>
        <v>36.567072570826603</v>
      </c>
      <c r="E193" s="86">
        <f>(C193-B193)/D193</f>
        <v>125.00000000000007</v>
      </c>
      <c r="F193" s="78"/>
      <c r="G193" s="85">
        <f>IF(C193&gt;B193,C193*0.05,0)</f>
        <v>4799.4282749209915</v>
      </c>
      <c r="H193" s="84">
        <f>D193*50/B193</f>
        <v>0.02</v>
      </c>
      <c r="I193" s="79">
        <f t="shared" si="14"/>
        <v>51925.243050573772</v>
      </c>
      <c r="J193" s="78"/>
    </row>
    <row r="194" spans="1:10">
      <c r="A194" s="87">
        <f>A193+7</f>
        <v>43205</v>
      </c>
      <c r="B194" s="82">
        <f>C193+F193-G193</f>
        <v>91189.137223498838</v>
      </c>
      <c r="C194" s="78">
        <f t="shared" si="12"/>
        <v>95748.594084673779</v>
      </c>
      <c r="D194" s="78">
        <f t="shared" si="13"/>
        <v>36.475654889399536</v>
      </c>
      <c r="E194" s="86">
        <f>(C194-B194)/D194</f>
        <v>125</v>
      </c>
      <c r="F194" s="78"/>
      <c r="G194" s="85">
        <f>IF(C194&gt;B194,C194*0.05,0)</f>
        <v>4787.4297042336893</v>
      </c>
      <c r="H194" s="84">
        <f>D194*50/B194</f>
        <v>0.02</v>
      </c>
      <c r="I194" s="79">
        <f t="shared" si="14"/>
        <v>51795.429942947339</v>
      </c>
      <c r="J194" s="78"/>
    </row>
    <row r="195" spans="1:10">
      <c r="A195" s="87">
        <f>A194+7</f>
        <v>43212</v>
      </c>
      <c r="B195" s="82">
        <f>C194+F194-G194</f>
        <v>90961.164380440096</v>
      </c>
      <c r="C195" s="78">
        <f t="shared" si="12"/>
        <v>95509.222599462097</v>
      </c>
      <c r="D195" s="78">
        <f t="shared" si="13"/>
        <v>36.384465752176041</v>
      </c>
      <c r="E195" s="86">
        <f>(C195-B195)/D195</f>
        <v>124.99999999999989</v>
      </c>
      <c r="F195" s="78"/>
      <c r="G195" s="85">
        <f>IF(C195&gt;B195,C195*0.05,0)</f>
        <v>4775.461129973105</v>
      </c>
      <c r="H195" s="84">
        <f>D195*50/B195</f>
        <v>2.0000000000000004E-2</v>
      </c>
      <c r="I195" s="79">
        <f t="shared" si="14"/>
        <v>51665.941368089974</v>
      </c>
      <c r="J195" s="78"/>
    </row>
    <row r="196" spans="1:10" ht="13.5" thickBot="1">
      <c r="A196" s="83">
        <f>A195+7</f>
        <v>43219</v>
      </c>
      <c r="B196" s="82">
        <f>C195+F195-G195</f>
        <v>90733.761469488993</v>
      </c>
      <c r="C196" s="78">
        <f t="shared" si="12"/>
        <v>95270.449542963441</v>
      </c>
      <c r="D196" s="78">
        <f t="shared" si="13"/>
        <v>36.293504587795596</v>
      </c>
      <c r="E196" s="86">
        <f>(C196-B196)/D196</f>
        <v>124.99999999999996</v>
      </c>
      <c r="F196" s="81"/>
      <c r="G196" s="80">
        <f>IF(C196&gt;B196,C196*0.05,0)</f>
        <v>4763.5224771481726</v>
      </c>
      <c r="H196" s="84">
        <f>D196*50/B196</f>
        <v>0.02</v>
      </c>
      <c r="I196" s="79">
        <f t="shared" si="14"/>
        <v>51536.776514669749</v>
      </c>
      <c r="J196" s="78">
        <f>J191+SUM(G193:G196)-3000</f>
        <v>254903.92572359578</v>
      </c>
    </row>
    <row r="197" spans="1:10" ht="13.5" thickBot="1">
      <c r="A197" s="77"/>
      <c r="B197" s="76"/>
      <c r="C197" s="71"/>
      <c r="D197" s="71"/>
      <c r="E197" s="75"/>
      <c r="F197" s="71"/>
      <c r="G197" s="74"/>
      <c r="H197" s="73"/>
      <c r="I197" s="72"/>
      <c r="J197" s="71"/>
    </row>
  </sheetData>
  <mergeCells count="1">
    <mergeCell ref="A1:J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30"/>
  <sheetViews>
    <sheetView workbookViewId="0">
      <pane xSplit="9" ySplit="2" topLeftCell="P3" activePane="bottomRight" state="frozen"/>
      <selection pane="topRight" activeCell="J1" sqref="J1"/>
      <selection pane="bottomLeft" activeCell="A12" sqref="A12"/>
      <selection pane="bottomRight" activeCell="E13" sqref="E13"/>
    </sheetView>
  </sheetViews>
  <sheetFormatPr defaultRowHeight="15"/>
  <cols>
    <col min="1" max="1" width="8.28515625" style="59" customWidth="1"/>
    <col min="2" max="2" width="10.140625" style="59" customWidth="1"/>
    <col min="3" max="3" width="14.140625" style="59" customWidth="1"/>
    <col min="4" max="4" width="14" style="59" customWidth="1"/>
    <col min="5" max="5" width="13.42578125" style="59" customWidth="1"/>
    <col min="6" max="6" width="12" style="59" customWidth="1"/>
    <col min="7" max="7" width="6.5703125" style="59" bestFit="1" customWidth="1"/>
    <col min="8" max="8" width="7.5703125" style="59" bestFit="1" customWidth="1"/>
    <col min="9" max="9" width="9" style="59" bestFit="1" customWidth="1"/>
    <col min="10" max="10" width="10.140625" style="59" bestFit="1" customWidth="1"/>
    <col min="11" max="11" width="6.85546875" style="59" bestFit="1" customWidth="1"/>
    <col min="12" max="12" width="11.42578125" style="59" bestFit="1" customWidth="1"/>
    <col min="13" max="13" width="42.42578125" style="57" bestFit="1" customWidth="1"/>
    <col min="14" max="16384" width="9.140625" style="59"/>
  </cols>
  <sheetData>
    <row r="1" spans="1:14" ht="35.25" thickBot="1">
      <c r="A1" s="131" t="s">
        <v>64</v>
      </c>
      <c r="B1" s="131" t="s">
        <v>25</v>
      </c>
      <c r="C1" s="108" t="s">
        <v>26</v>
      </c>
      <c r="D1" s="108" t="s">
        <v>26</v>
      </c>
      <c r="E1" s="108" t="s">
        <v>26</v>
      </c>
      <c r="F1" s="108" t="s">
        <v>26</v>
      </c>
      <c r="G1" s="108"/>
      <c r="H1" s="108"/>
      <c r="I1" s="68" t="s">
        <v>2</v>
      </c>
      <c r="J1" s="23" t="s">
        <v>27</v>
      </c>
      <c r="K1" s="24" t="s">
        <v>28</v>
      </c>
      <c r="L1" s="113">
        <v>0.05</v>
      </c>
    </row>
    <row r="2" spans="1:14" ht="15.75" thickBot="1">
      <c r="A2" s="132"/>
      <c r="B2" s="132"/>
      <c r="C2" s="25" t="s">
        <v>29</v>
      </c>
      <c r="D2" s="26" t="s">
        <v>30</v>
      </c>
      <c r="E2" s="25" t="s">
        <v>31</v>
      </c>
      <c r="F2" s="25" t="s">
        <v>32</v>
      </c>
      <c r="G2" s="25" t="s">
        <v>4</v>
      </c>
      <c r="H2" s="25" t="s">
        <v>5</v>
      </c>
      <c r="I2" s="68" t="s">
        <v>6</v>
      </c>
      <c r="J2" s="24" t="s">
        <v>33</v>
      </c>
      <c r="K2" s="24" t="s">
        <v>34</v>
      </c>
      <c r="L2" s="112" t="s">
        <v>55</v>
      </c>
    </row>
    <row r="3" spans="1:14" ht="15.75" thickBot="1">
      <c r="A3" s="125"/>
      <c r="B3" s="27">
        <v>42141</v>
      </c>
      <c r="C3" s="116">
        <v>1204</v>
      </c>
      <c r="D3" s="29">
        <v>1440</v>
      </c>
      <c r="E3" s="118">
        <f>C3/2500</f>
        <v>0.48159999999999997</v>
      </c>
      <c r="F3" s="119">
        <f>(D3-C3)/E3</f>
        <v>490.03322259136218</v>
      </c>
      <c r="G3" s="30"/>
      <c r="H3" s="30"/>
      <c r="I3" s="31"/>
      <c r="J3" s="32"/>
      <c r="K3" s="33"/>
      <c r="L3" s="33"/>
      <c r="M3" s="115"/>
    </row>
    <row r="4" spans="1:14" ht="15.75" thickBot="1">
      <c r="A4" s="37"/>
      <c r="B4" s="37"/>
      <c r="C4" s="38"/>
      <c r="D4" s="39"/>
      <c r="E4" s="40"/>
      <c r="F4" s="40"/>
      <c r="G4" s="39"/>
      <c r="H4" s="41"/>
      <c r="I4" s="42"/>
      <c r="J4" s="43"/>
      <c r="K4" s="39"/>
      <c r="L4" s="39"/>
      <c r="N4" s="57"/>
    </row>
    <row r="5" spans="1:14">
      <c r="A5" s="128">
        <v>6</v>
      </c>
      <c r="B5" s="27">
        <v>42148</v>
      </c>
      <c r="C5" s="28">
        <f>D3+G3</f>
        <v>1440</v>
      </c>
      <c r="D5" s="29">
        <v>1514</v>
      </c>
      <c r="E5" s="118">
        <f>C5/2500</f>
        <v>0.57599999999999996</v>
      </c>
      <c r="F5" s="119">
        <f>(D5-C5)/E5</f>
        <v>128.47222222222223</v>
      </c>
      <c r="G5" s="30"/>
      <c r="H5" s="30"/>
      <c r="I5" s="31"/>
      <c r="J5" s="32"/>
      <c r="K5" s="33"/>
      <c r="L5" s="33"/>
    </row>
    <row r="6" spans="1:14">
      <c r="A6" s="129"/>
      <c r="B6" s="27">
        <v>42155</v>
      </c>
      <c r="C6" s="28">
        <f>D5</f>
        <v>1514</v>
      </c>
      <c r="D6" s="29">
        <v>1594</v>
      </c>
      <c r="E6" s="118">
        <f>C6/2500</f>
        <v>0.60560000000000003</v>
      </c>
      <c r="F6" s="119">
        <f>(D6-C6)/E6</f>
        <v>132.10039630118891</v>
      </c>
      <c r="G6" s="30">
        <v>200</v>
      </c>
      <c r="H6" s="30"/>
      <c r="I6" s="31"/>
      <c r="J6" s="32"/>
      <c r="K6" s="33"/>
      <c r="L6" s="33"/>
    </row>
    <row r="7" spans="1:14">
      <c r="A7" s="129"/>
      <c r="B7" s="27">
        <v>42162</v>
      </c>
      <c r="C7" s="28">
        <f>D6+G6</f>
        <v>1794</v>
      </c>
      <c r="D7" s="29"/>
      <c r="E7" s="69">
        <f>C7/2500</f>
        <v>0.71760000000000002</v>
      </c>
      <c r="F7" s="34"/>
      <c r="G7" s="30"/>
      <c r="H7" s="30"/>
      <c r="I7" s="31"/>
      <c r="J7" s="32"/>
      <c r="K7" s="33"/>
      <c r="L7" s="33"/>
    </row>
    <row r="8" spans="1:14" ht="15.75" thickBot="1">
      <c r="A8" s="130"/>
      <c r="B8" s="27">
        <v>42169</v>
      </c>
      <c r="C8" s="28">
        <f>D7</f>
        <v>0</v>
      </c>
      <c r="D8" s="29"/>
      <c r="E8" s="34"/>
      <c r="F8" s="34"/>
      <c r="G8" s="30"/>
      <c r="H8" s="30"/>
      <c r="I8" s="31"/>
      <c r="J8" s="32"/>
      <c r="K8" s="33"/>
      <c r="L8" s="33"/>
      <c r="M8" s="115"/>
    </row>
    <row r="9" spans="1:14" ht="15.75" thickBot="1">
      <c r="A9" s="37"/>
      <c r="B9" s="37"/>
      <c r="C9" s="38"/>
      <c r="D9" s="39"/>
      <c r="E9" s="40"/>
      <c r="F9" s="40"/>
      <c r="G9" s="39"/>
      <c r="H9" s="41"/>
      <c r="I9" s="42"/>
      <c r="J9" s="43"/>
      <c r="K9" s="39"/>
      <c r="L9" s="39"/>
      <c r="N9" s="57"/>
    </row>
    <row r="10" spans="1:14">
      <c r="A10" s="128">
        <v>7</v>
      </c>
      <c r="B10" s="27">
        <v>42176</v>
      </c>
      <c r="C10" s="28">
        <f>D8</f>
        <v>0</v>
      </c>
      <c r="D10" s="29"/>
      <c r="E10" s="34"/>
      <c r="F10" s="34"/>
      <c r="G10" s="30"/>
      <c r="H10" s="30"/>
      <c r="I10" s="31"/>
      <c r="J10" s="32"/>
      <c r="K10" s="33"/>
      <c r="L10" s="33"/>
    </row>
    <row r="11" spans="1:14">
      <c r="A11" s="129"/>
      <c r="B11" s="27">
        <v>42183</v>
      </c>
      <c r="C11" s="28">
        <f>D10</f>
        <v>0</v>
      </c>
      <c r="D11" s="29"/>
      <c r="E11" s="34"/>
      <c r="F11" s="34"/>
      <c r="G11" s="30"/>
      <c r="H11" s="30"/>
      <c r="I11" s="31"/>
      <c r="J11" s="32"/>
      <c r="K11" s="33"/>
      <c r="L11" s="33"/>
    </row>
    <row r="12" spans="1:14">
      <c r="A12" s="129"/>
      <c r="B12" s="27">
        <v>42190</v>
      </c>
      <c r="C12" s="28">
        <f>D11</f>
        <v>0</v>
      </c>
      <c r="D12" s="29"/>
      <c r="E12" s="34"/>
      <c r="F12" s="34"/>
      <c r="G12" s="30"/>
      <c r="H12" s="30"/>
      <c r="I12" s="31"/>
      <c r="J12" s="32"/>
      <c r="K12" s="33"/>
      <c r="L12" s="33"/>
    </row>
    <row r="13" spans="1:14" ht="15.75" thickBot="1">
      <c r="A13" s="130"/>
      <c r="B13" s="27">
        <v>42197</v>
      </c>
      <c r="C13" s="28">
        <f>D12</f>
        <v>0</v>
      </c>
      <c r="D13" s="29"/>
      <c r="E13" s="34"/>
      <c r="F13" s="34"/>
      <c r="G13" s="30"/>
      <c r="H13" s="30"/>
      <c r="I13" s="31"/>
      <c r="J13" s="32"/>
      <c r="K13" s="33"/>
      <c r="L13" s="33"/>
    </row>
    <row r="14" spans="1:14" ht="15.75" thickBot="1">
      <c r="A14" s="37"/>
      <c r="B14" s="37"/>
      <c r="C14" s="38"/>
      <c r="D14" s="39"/>
      <c r="E14" s="40"/>
      <c r="F14" s="40"/>
      <c r="G14" s="39"/>
      <c r="H14" s="41"/>
      <c r="I14" s="42"/>
      <c r="J14" s="43"/>
      <c r="K14" s="39"/>
      <c r="L14" s="39"/>
      <c r="N14" s="57"/>
    </row>
    <row r="15" spans="1:14">
      <c r="A15" s="128">
        <v>8</v>
      </c>
      <c r="B15" s="27">
        <v>42204</v>
      </c>
      <c r="C15" s="28">
        <f>D13</f>
        <v>0</v>
      </c>
      <c r="D15" s="29"/>
      <c r="E15" s="34"/>
      <c r="F15" s="34"/>
      <c r="G15" s="30"/>
      <c r="H15" s="30"/>
      <c r="I15" s="31"/>
      <c r="J15" s="32"/>
      <c r="K15" s="33"/>
      <c r="L15" s="33"/>
    </row>
    <row r="16" spans="1:14">
      <c r="A16" s="129"/>
      <c r="B16" s="27">
        <v>42211</v>
      </c>
      <c r="C16" s="28">
        <f>D15</f>
        <v>0</v>
      </c>
      <c r="D16" s="29"/>
      <c r="E16" s="34"/>
      <c r="F16" s="34"/>
      <c r="G16" s="30"/>
      <c r="H16" s="30"/>
      <c r="I16" s="31"/>
      <c r="J16" s="32"/>
      <c r="K16" s="33"/>
      <c r="L16" s="33"/>
    </row>
    <row r="17" spans="1:14">
      <c r="A17" s="129"/>
      <c r="B17" s="27">
        <v>42218</v>
      </c>
      <c r="C17" s="28">
        <f>D16</f>
        <v>0</v>
      </c>
      <c r="D17" s="29"/>
      <c r="E17" s="34"/>
      <c r="F17" s="34"/>
      <c r="G17" s="30"/>
      <c r="H17" s="30"/>
      <c r="I17" s="31"/>
      <c r="J17" s="32"/>
      <c r="K17" s="33"/>
      <c r="L17" s="33"/>
    </row>
    <row r="18" spans="1:14" ht="15.75" thickBot="1">
      <c r="A18" s="130"/>
      <c r="B18" s="27">
        <v>42225</v>
      </c>
      <c r="C18" s="28">
        <f>D17</f>
        <v>0</v>
      </c>
      <c r="D18" s="29"/>
      <c r="E18" s="34"/>
      <c r="F18" s="34"/>
      <c r="G18" s="30"/>
      <c r="H18" s="30"/>
      <c r="I18" s="31"/>
      <c r="J18" s="32"/>
      <c r="K18" s="33"/>
      <c r="L18" s="33"/>
    </row>
    <row r="19" spans="1:14" ht="15.75" thickBot="1">
      <c r="A19" s="37"/>
      <c r="B19" s="37"/>
      <c r="C19" s="38"/>
      <c r="D19" s="39"/>
      <c r="E19" s="40"/>
      <c r="F19" s="40"/>
      <c r="G19" s="39"/>
      <c r="H19" s="41"/>
      <c r="I19" s="42"/>
      <c r="J19" s="43"/>
      <c r="K19" s="39"/>
      <c r="L19" s="39"/>
      <c r="N19" s="57"/>
    </row>
    <row r="20" spans="1:14">
      <c r="A20" s="128">
        <v>9</v>
      </c>
      <c r="B20" s="27">
        <v>42232</v>
      </c>
      <c r="C20" s="28">
        <f>D18</f>
        <v>0</v>
      </c>
      <c r="D20" s="29"/>
      <c r="E20" s="34"/>
      <c r="F20" s="34"/>
      <c r="G20" s="30"/>
      <c r="H20" s="30"/>
      <c r="I20" s="31"/>
      <c r="J20" s="32"/>
      <c r="K20" s="33"/>
      <c r="L20" s="33"/>
    </row>
    <row r="21" spans="1:14">
      <c r="A21" s="129"/>
      <c r="B21" s="27">
        <v>42239</v>
      </c>
      <c r="C21" s="28">
        <f>D20</f>
        <v>0</v>
      </c>
      <c r="D21" s="29"/>
      <c r="E21" s="34"/>
      <c r="F21" s="34"/>
      <c r="G21" s="30"/>
      <c r="H21" s="30"/>
      <c r="I21" s="31"/>
      <c r="J21" s="32"/>
      <c r="K21" s="33"/>
      <c r="L21" s="33"/>
    </row>
    <row r="22" spans="1:14">
      <c r="A22" s="129"/>
      <c r="B22" s="27">
        <v>42246</v>
      </c>
      <c r="C22" s="28">
        <f>D21</f>
        <v>0</v>
      </c>
      <c r="D22" s="29"/>
      <c r="E22" s="34"/>
      <c r="F22" s="34"/>
      <c r="G22" s="30"/>
      <c r="H22" s="30"/>
      <c r="I22" s="31"/>
      <c r="J22" s="32"/>
      <c r="K22" s="33"/>
      <c r="L22" s="33"/>
    </row>
    <row r="23" spans="1:14" ht="15.75" thickBot="1">
      <c r="A23" s="130"/>
      <c r="B23" s="27">
        <v>42253</v>
      </c>
      <c r="C23" s="28">
        <f>D22</f>
        <v>0</v>
      </c>
      <c r="D23" s="29"/>
      <c r="E23" s="34"/>
      <c r="F23" s="34"/>
      <c r="G23" s="30"/>
      <c r="H23" s="30"/>
      <c r="I23" s="31"/>
      <c r="J23" s="32"/>
      <c r="K23" s="33"/>
      <c r="L23" s="33"/>
    </row>
    <row r="24" spans="1:14" ht="15.75" thickBot="1">
      <c r="A24" s="37"/>
      <c r="B24" s="37"/>
      <c r="C24" s="38"/>
      <c r="D24" s="39"/>
      <c r="E24" s="40"/>
      <c r="F24" s="40"/>
      <c r="G24" s="39"/>
      <c r="H24" s="41"/>
      <c r="I24" s="42"/>
      <c r="J24" s="43"/>
      <c r="K24" s="39"/>
      <c r="L24" s="39"/>
      <c r="N24" s="57"/>
    </row>
    <row r="25" spans="1:14">
      <c r="A25" s="128">
        <v>10</v>
      </c>
      <c r="B25" s="27">
        <v>42260</v>
      </c>
      <c r="C25" s="28">
        <f>D23</f>
        <v>0</v>
      </c>
      <c r="D25" s="29"/>
      <c r="E25" s="34"/>
      <c r="F25" s="34"/>
      <c r="G25" s="30"/>
      <c r="H25" s="30"/>
      <c r="I25" s="31"/>
      <c r="J25" s="32"/>
      <c r="K25" s="33"/>
      <c r="L25" s="33"/>
    </row>
    <row r="26" spans="1:14">
      <c r="A26" s="129"/>
      <c r="B26" s="27">
        <v>42267</v>
      </c>
      <c r="C26" s="28">
        <f>D25</f>
        <v>0</v>
      </c>
      <c r="D26" s="29"/>
      <c r="E26" s="34"/>
      <c r="F26" s="34"/>
      <c r="G26" s="30"/>
      <c r="H26" s="30"/>
      <c r="I26" s="31"/>
      <c r="J26" s="32"/>
      <c r="K26" s="33"/>
      <c r="L26" s="33"/>
    </row>
    <row r="27" spans="1:14">
      <c r="A27" s="129"/>
      <c r="B27" s="27">
        <v>42274</v>
      </c>
      <c r="C27" s="28">
        <f>D26</f>
        <v>0</v>
      </c>
      <c r="D27" s="29"/>
      <c r="E27" s="34"/>
      <c r="F27" s="34"/>
      <c r="G27" s="30"/>
      <c r="H27" s="30"/>
      <c r="I27" s="31"/>
      <c r="J27" s="32"/>
      <c r="K27" s="33"/>
      <c r="L27" s="33"/>
    </row>
    <row r="28" spans="1:14" ht="15.75" thickBot="1">
      <c r="A28" s="130"/>
      <c r="B28" s="27">
        <v>42281</v>
      </c>
      <c r="C28" s="28">
        <f>D27</f>
        <v>0</v>
      </c>
      <c r="D28" s="29"/>
      <c r="E28" s="34"/>
      <c r="F28" s="34"/>
      <c r="G28" s="30"/>
      <c r="H28" s="30"/>
      <c r="I28" s="31"/>
      <c r="J28" s="32"/>
      <c r="K28" s="33"/>
      <c r="L28" s="33"/>
    </row>
    <row r="29" spans="1:14" ht="15.75" thickBot="1">
      <c r="A29" s="37"/>
      <c r="B29" s="37"/>
      <c r="C29" s="38"/>
      <c r="D29" s="39"/>
      <c r="E29" s="40"/>
      <c r="F29" s="40"/>
      <c r="G29" s="39"/>
      <c r="H29" s="41"/>
      <c r="I29" s="42"/>
      <c r="J29" s="43"/>
      <c r="K29" s="39"/>
      <c r="L29" s="39"/>
      <c r="N29" s="57"/>
    </row>
    <row r="30" spans="1:14">
      <c r="A30" s="128">
        <v>11</v>
      </c>
      <c r="B30" s="27">
        <v>42288</v>
      </c>
      <c r="C30" s="28">
        <f>D28</f>
        <v>0</v>
      </c>
      <c r="D30" s="29"/>
      <c r="E30" s="34"/>
      <c r="F30" s="34"/>
      <c r="G30" s="30"/>
      <c r="H30" s="30"/>
      <c r="I30" s="31"/>
      <c r="J30" s="32"/>
      <c r="K30" s="33"/>
      <c r="L30" s="33"/>
    </row>
    <row r="31" spans="1:14">
      <c r="A31" s="129"/>
      <c r="B31" s="27">
        <v>42295</v>
      </c>
      <c r="C31" s="28">
        <f>D30</f>
        <v>0</v>
      </c>
      <c r="D31" s="29"/>
      <c r="E31" s="34"/>
      <c r="F31" s="34"/>
      <c r="G31" s="30"/>
      <c r="H31" s="30"/>
      <c r="I31" s="31"/>
      <c r="J31" s="32"/>
      <c r="K31" s="33"/>
      <c r="L31" s="33"/>
    </row>
    <row r="32" spans="1:14">
      <c r="A32" s="129"/>
      <c r="B32" s="27">
        <v>42302</v>
      </c>
      <c r="C32" s="28">
        <f>D31</f>
        <v>0</v>
      </c>
      <c r="D32" s="29"/>
      <c r="E32" s="34"/>
      <c r="F32" s="34"/>
      <c r="G32" s="30"/>
      <c r="H32" s="30"/>
      <c r="I32" s="31"/>
      <c r="J32" s="32"/>
      <c r="K32" s="33"/>
      <c r="L32" s="33"/>
    </row>
    <row r="33" spans="1:14" ht="15.75" thickBot="1">
      <c r="A33" s="130"/>
      <c r="B33" s="27">
        <v>42309</v>
      </c>
      <c r="C33" s="28">
        <f>D32</f>
        <v>0</v>
      </c>
      <c r="D33" s="29"/>
      <c r="E33" s="34"/>
      <c r="F33" s="34"/>
      <c r="G33" s="30"/>
      <c r="H33" s="30"/>
      <c r="I33" s="31"/>
      <c r="J33" s="32"/>
      <c r="K33" s="33"/>
      <c r="L33" s="33"/>
    </row>
    <row r="34" spans="1:14" ht="15.75" thickBot="1">
      <c r="A34" s="37"/>
      <c r="B34" s="37"/>
      <c r="C34" s="38"/>
      <c r="D34" s="39"/>
      <c r="E34" s="40"/>
      <c r="F34" s="40"/>
      <c r="G34" s="39"/>
      <c r="H34" s="41"/>
      <c r="I34" s="42"/>
      <c r="J34" s="43"/>
      <c r="K34" s="39"/>
      <c r="L34" s="39"/>
      <c r="N34" s="57"/>
    </row>
    <row r="35" spans="1:14">
      <c r="A35" s="128">
        <v>12</v>
      </c>
      <c r="B35" s="27">
        <v>42316</v>
      </c>
      <c r="C35" s="28">
        <f>D33</f>
        <v>0</v>
      </c>
      <c r="D35" s="29"/>
      <c r="E35" s="34"/>
      <c r="F35" s="34"/>
      <c r="G35" s="30"/>
      <c r="H35" s="30"/>
      <c r="I35" s="31"/>
      <c r="J35" s="32"/>
      <c r="K35" s="33"/>
      <c r="L35" s="33"/>
    </row>
    <row r="36" spans="1:14">
      <c r="A36" s="129"/>
      <c r="B36" s="27">
        <v>42323</v>
      </c>
      <c r="C36" s="28">
        <f>D35</f>
        <v>0</v>
      </c>
      <c r="D36" s="29"/>
      <c r="E36" s="34"/>
      <c r="F36" s="34"/>
      <c r="G36" s="30"/>
      <c r="H36" s="30"/>
      <c r="I36" s="31"/>
      <c r="J36" s="32"/>
      <c r="K36" s="33"/>
      <c r="L36" s="33"/>
    </row>
    <row r="37" spans="1:14">
      <c r="A37" s="129"/>
      <c r="B37" s="27">
        <v>42330</v>
      </c>
      <c r="C37" s="28">
        <f>D36</f>
        <v>0</v>
      </c>
      <c r="D37" s="29"/>
      <c r="E37" s="34"/>
      <c r="F37" s="34"/>
      <c r="G37" s="30"/>
      <c r="H37" s="30"/>
      <c r="I37" s="31"/>
      <c r="J37" s="32"/>
      <c r="K37" s="33"/>
      <c r="L37" s="33"/>
    </row>
    <row r="38" spans="1:14" ht="15.75" thickBot="1">
      <c r="A38" s="130"/>
      <c r="B38" s="27">
        <v>42337</v>
      </c>
      <c r="C38" s="28">
        <f>D37</f>
        <v>0</v>
      </c>
      <c r="D38" s="29"/>
      <c r="E38" s="34"/>
      <c r="F38" s="34"/>
      <c r="G38" s="30"/>
      <c r="H38" s="30"/>
      <c r="I38" s="31"/>
      <c r="J38" s="32"/>
      <c r="K38" s="33"/>
      <c r="L38" s="33"/>
    </row>
    <row r="39" spans="1:14" ht="15.75" thickBot="1">
      <c r="A39" s="37"/>
      <c r="B39" s="37"/>
      <c r="C39" s="38"/>
      <c r="D39" s="39"/>
      <c r="E39" s="40"/>
      <c r="F39" s="40"/>
      <c r="G39" s="39"/>
      <c r="H39" s="41"/>
      <c r="I39" s="42"/>
      <c r="J39" s="43"/>
      <c r="K39" s="39"/>
      <c r="L39" s="39"/>
      <c r="N39" s="57"/>
    </row>
    <row r="40" spans="1:14">
      <c r="A40" s="128">
        <v>13</v>
      </c>
      <c r="B40" s="27">
        <v>42344</v>
      </c>
      <c r="C40" s="28">
        <f>D38</f>
        <v>0</v>
      </c>
      <c r="D40" s="29"/>
      <c r="E40" s="34"/>
      <c r="F40" s="34"/>
      <c r="G40" s="30"/>
      <c r="H40" s="30"/>
      <c r="I40" s="31"/>
      <c r="J40" s="32"/>
      <c r="K40" s="33"/>
      <c r="L40" s="33"/>
    </row>
    <row r="41" spans="1:14">
      <c r="A41" s="129"/>
      <c r="B41" s="27">
        <v>42351</v>
      </c>
      <c r="C41" s="28">
        <f>D40</f>
        <v>0</v>
      </c>
      <c r="D41" s="29"/>
      <c r="E41" s="34"/>
      <c r="F41" s="34"/>
      <c r="G41" s="30"/>
      <c r="H41" s="30"/>
      <c r="I41" s="31"/>
      <c r="J41" s="32"/>
      <c r="K41" s="33"/>
      <c r="L41" s="33"/>
    </row>
    <row r="42" spans="1:14">
      <c r="A42" s="129"/>
      <c r="B42" s="27">
        <v>42358</v>
      </c>
      <c r="C42" s="28">
        <f>D41</f>
        <v>0</v>
      </c>
      <c r="D42" s="29"/>
      <c r="E42" s="34"/>
      <c r="F42" s="34"/>
      <c r="G42" s="30"/>
      <c r="H42" s="30"/>
      <c r="I42" s="31"/>
      <c r="J42" s="32"/>
      <c r="K42" s="33"/>
      <c r="L42" s="33"/>
    </row>
    <row r="43" spans="1:14" ht="15.75" thickBot="1">
      <c r="A43" s="130"/>
      <c r="B43" s="27">
        <v>42365</v>
      </c>
      <c r="C43" s="28">
        <f>D42</f>
        <v>0</v>
      </c>
      <c r="D43" s="29"/>
      <c r="E43" s="34"/>
      <c r="F43" s="34"/>
      <c r="G43" s="30"/>
      <c r="H43" s="30"/>
      <c r="I43" s="31"/>
      <c r="J43" s="32"/>
      <c r="K43" s="33"/>
      <c r="L43" s="33"/>
    </row>
    <row r="44" spans="1:14" ht="15.75" thickBot="1">
      <c r="A44" s="37"/>
      <c r="B44" s="37"/>
      <c r="C44" s="38"/>
      <c r="D44" s="39"/>
      <c r="E44" s="40"/>
      <c r="F44" s="40"/>
      <c r="G44" s="39"/>
      <c r="H44" s="41"/>
      <c r="I44" s="42"/>
      <c r="J44" s="43"/>
      <c r="K44" s="39"/>
      <c r="L44" s="39"/>
      <c r="N44" s="57"/>
    </row>
    <row r="45" spans="1:14">
      <c r="A45" s="128">
        <v>14</v>
      </c>
      <c r="B45" s="27">
        <v>42372</v>
      </c>
      <c r="C45" s="28">
        <f>D43</f>
        <v>0</v>
      </c>
      <c r="D45" s="29"/>
      <c r="E45" s="34"/>
      <c r="F45" s="34"/>
      <c r="G45" s="30"/>
      <c r="H45" s="30"/>
      <c r="I45" s="31"/>
      <c r="J45" s="32"/>
      <c r="K45" s="33"/>
      <c r="L45" s="33"/>
    </row>
    <row r="46" spans="1:14">
      <c r="A46" s="129"/>
      <c r="B46" s="27">
        <v>42379</v>
      </c>
      <c r="C46" s="28">
        <f>D45</f>
        <v>0</v>
      </c>
      <c r="D46" s="29"/>
      <c r="E46" s="34"/>
      <c r="F46" s="34"/>
      <c r="G46" s="30"/>
      <c r="H46" s="30"/>
      <c r="I46" s="31"/>
      <c r="J46" s="32"/>
      <c r="K46" s="33"/>
      <c r="L46" s="33"/>
    </row>
    <row r="47" spans="1:14">
      <c r="A47" s="129"/>
      <c r="B47" s="27">
        <v>42386</v>
      </c>
      <c r="C47" s="28">
        <f>D46</f>
        <v>0</v>
      </c>
      <c r="D47" s="29"/>
      <c r="E47" s="34"/>
      <c r="F47" s="34"/>
      <c r="G47" s="30"/>
      <c r="H47" s="30"/>
      <c r="I47" s="31"/>
      <c r="J47" s="32"/>
      <c r="K47" s="33"/>
      <c r="L47" s="33"/>
    </row>
    <row r="48" spans="1:14" ht="15.75" thickBot="1">
      <c r="A48" s="130"/>
      <c r="B48" s="44">
        <v>42393</v>
      </c>
      <c r="C48" s="28">
        <f>D47</f>
        <v>0</v>
      </c>
      <c r="D48" s="45"/>
      <c r="E48" s="46"/>
      <c r="F48" s="46"/>
      <c r="G48" s="47"/>
      <c r="H48" s="47"/>
      <c r="I48" s="31"/>
      <c r="J48" s="48"/>
      <c r="K48" s="49"/>
      <c r="L48" s="49"/>
    </row>
    <row r="49" spans="1:14" ht="15.75" thickBot="1">
      <c r="A49" s="37"/>
      <c r="B49" s="37"/>
      <c r="C49" s="38"/>
      <c r="D49" s="39"/>
      <c r="E49" s="40"/>
      <c r="F49" s="40"/>
      <c r="G49" s="39"/>
      <c r="H49" s="41"/>
      <c r="I49" s="42"/>
      <c r="J49" s="43"/>
      <c r="K49" s="39"/>
      <c r="L49" s="39"/>
      <c r="N49" s="57"/>
    </row>
    <row r="50" spans="1:14">
      <c r="A50" s="128">
        <v>15</v>
      </c>
      <c r="B50" s="27">
        <v>42400</v>
      </c>
      <c r="C50" s="28">
        <f>D48</f>
        <v>0</v>
      </c>
      <c r="D50" s="29"/>
      <c r="E50" s="34"/>
      <c r="F50" s="34"/>
      <c r="G50" s="30"/>
      <c r="H50" s="30"/>
      <c r="I50" s="31"/>
      <c r="J50" s="32"/>
      <c r="K50" s="33"/>
      <c r="L50" s="33"/>
    </row>
    <row r="51" spans="1:14">
      <c r="A51" s="129"/>
      <c r="B51" s="27">
        <v>42407</v>
      </c>
      <c r="C51" s="28">
        <f>D50</f>
        <v>0</v>
      </c>
      <c r="D51" s="29"/>
      <c r="E51" s="34"/>
      <c r="F51" s="34"/>
      <c r="G51" s="30"/>
      <c r="H51" s="30"/>
      <c r="I51" s="31"/>
      <c r="J51" s="32"/>
      <c r="K51" s="33"/>
      <c r="L51" s="33"/>
    </row>
    <row r="52" spans="1:14">
      <c r="A52" s="129"/>
      <c r="B52" s="27">
        <v>42414</v>
      </c>
      <c r="C52" s="28">
        <f>D51</f>
        <v>0</v>
      </c>
      <c r="D52" s="29"/>
      <c r="E52" s="34"/>
      <c r="F52" s="34"/>
      <c r="G52" s="30"/>
      <c r="H52" s="30"/>
      <c r="I52" s="31"/>
      <c r="J52" s="32"/>
      <c r="K52" s="33"/>
      <c r="L52" s="33"/>
    </row>
    <row r="53" spans="1:14" ht="15.75" thickBot="1">
      <c r="A53" s="130"/>
      <c r="B53" s="27">
        <v>42421</v>
      </c>
      <c r="C53" s="28">
        <f>D52</f>
        <v>0</v>
      </c>
      <c r="D53" s="29"/>
      <c r="E53" s="34"/>
      <c r="F53" s="34"/>
      <c r="G53" s="30"/>
      <c r="H53" s="30"/>
      <c r="I53" s="31"/>
      <c r="J53" s="32"/>
      <c r="K53" s="33"/>
      <c r="L53" s="33"/>
    </row>
    <row r="54" spans="1:14" ht="15.75" thickBot="1">
      <c r="A54" s="37"/>
      <c r="B54" s="37"/>
      <c r="C54" s="38"/>
      <c r="D54" s="39"/>
      <c r="E54" s="40"/>
      <c r="F54" s="40"/>
      <c r="G54" s="39"/>
      <c r="H54" s="41"/>
      <c r="I54" s="42"/>
      <c r="J54" s="43"/>
      <c r="K54" s="39"/>
      <c r="L54" s="39"/>
      <c r="N54" s="57"/>
    </row>
    <row r="55" spans="1:14">
      <c r="A55" s="128">
        <v>16</v>
      </c>
      <c r="B55" s="27">
        <v>42428</v>
      </c>
      <c r="C55" s="28">
        <f>D53</f>
        <v>0</v>
      </c>
      <c r="D55" s="29"/>
      <c r="E55" s="34"/>
      <c r="F55" s="34"/>
      <c r="G55" s="30"/>
      <c r="H55" s="30"/>
      <c r="I55" s="31"/>
      <c r="J55" s="32"/>
      <c r="K55" s="33"/>
      <c r="L55" s="33"/>
    </row>
    <row r="56" spans="1:14">
      <c r="A56" s="129"/>
      <c r="B56" s="27">
        <v>42435</v>
      </c>
      <c r="C56" s="28">
        <f>D55</f>
        <v>0</v>
      </c>
      <c r="D56" s="29"/>
      <c r="E56" s="34"/>
      <c r="F56" s="34"/>
      <c r="G56" s="30"/>
      <c r="H56" s="30"/>
      <c r="I56" s="31"/>
      <c r="J56" s="32"/>
      <c r="K56" s="33"/>
      <c r="L56" s="33"/>
    </row>
    <row r="57" spans="1:14">
      <c r="A57" s="129"/>
      <c r="B57" s="27">
        <v>42442</v>
      </c>
      <c r="C57" s="28">
        <f>D56</f>
        <v>0</v>
      </c>
      <c r="D57" s="29"/>
      <c r="E57" s="34"/>
      <c r="F57" s="34"/>
      <c r="G57" s="30"/>
      <c r="H57" s="30"/>
      <c r="I57" s="31"/>
      <c r="J57" s="32"/>
      <c r="K57" s="33"/>
      <c r="L57" s="33"/>
    </row>
    <row r="58" spans="1:14" ht="15.75" thickBot="1">
      <c r="A58" s="130"/>
      <c r="B58" s="27">
        <v>42449</v>
      </c>
      <c r="C58" s="28">
        <f>D57</f>
        <v>0</v>
      </c>
      <c r="D58" s="29"/>
      <c r="E58" s="34"/>
      <c r="F58" s="34"/>
      <c r="G58" s="30"/>
      <c r="H58" s="30"/>
      <c r="I58" s="31"/>
      <c r="J58" s="32"/>
      <c r="K58" s="33"/>
      <c r="L58" s="33"/>
    </row>
    <row r="59" spans="1:14" ht="15.75" thickBot="1">
      <c r="A59" s="37"/>
      <c r="B59" s="37"/>
      <c r="C59" s="38"/>
      <c r="D59" s="39"/>
      <c r="E59" s="40"/>
      <c r="F59" s="40"/>
      <c r="G59" s="39"/>
      <c r="H59" s="41"/>
      <c r="I59" s="42"/>
      <c r="J59" s="43"/>
      <c r="K59" s="39"/>
      <c r="L59" s="39"/>
      <c r="N59" s="57"/>
    </row>
    <row r="60" spans="1:14">
      <c r="A60" s="128">
        <v>17</v>
      </c>
      <c r="B60" s="27">
        <v>42456</v>
      </c>
      <c r="C60" s="28">
        <f>D58</f>
        <v>0</v>
      </c>
      <c r="D60" s="29"/>
      <c r="E60" s="34"/>
      <c r="F60" s="34"/>
      <c r="G60" s="30"/>
      <c r="H60" s="30"/>
      <c r="I60" s="31"/>
      <c r="J60" s="32"/>
      <c r="K60" s="33"/>
      <c r="L60" s="33"/>
    </row>
    <row r="61" spans="1:14">
      <c r="A61" s="129"/>
      <c r="B61" s="27">
        <v>42463</v>
      </c>
      <c r="C61" s="28">
        <f>D60</f>
        <v>0</v>
      </c>
      <c r="D61" s="29"/>
      <c r="E61" s="34"/>
      <c r="F61" s="34"/>
      <c r="G61" s="30"/>
      <c r="H61" s="30"/>
      <c r="I61" s="31"/>
      <c r="J61" s="32"/>
      <c r="K61" s="33"/>
      <c r="L61" s="33"/>
    </row>
    <row r="62" spans="1:14">
      <c r="A62" s="129"/>
      <c r="B62" s="27">
        <v>42470</v>
      </c>
      <c r="C62" s="28">
        <f>D61</f>
        <v>0</v>
      </c>
      <c r="D62" s="29"/>
      <c r="E62" s="34"/>
      <c r="F62" s="34"/>
      <c r="G62" s="30"/>
      <c r="H62" s="30"/>
      <c r="I62" s="31"/>
      <c r="J62" s="32"/>
      <c r="K62" s="33"/>
      <c r="L62" s="33"/>
    </row>
    <row r="63" spans="1:14" ht="15.75" thickBot="1">
      <c r="A63" s="130"/>
      <c r="B63" s="27">
        <v>42477</v>
      </c>
      <c r="C63" s="28">
        <f>D62</f>
        <v>0</v>
      </c>
      <c r="D63" s="29"/>
      <c r="E63" s="34"/>
      <c r="F63" s="34"/>
      <c r="G63" s="30"/>
      <c r="H63" s="30"/>
      <c r="I63" s="31"/>
      <c r="J63" s="32"/>
      <c r="K63" s="33"/>
      <c r="L63" s="33"/>
    </row>
    <row r="64" spans="1:14" ht="15.75" thickBot="1">
      <c r="A64" s="37"/>
      <c r="B64" s="37"/>
      <c r="C64" s="38"/>
      <c r="D64" s="39"/>
      <c r="E64" s="40"/>
      <c r="F64" s="40"/>
      <c r="G64" s="39"/>
      <c r="H64" s="41"/>
      <c r="I64" s="42"/>
      <c r="J64" s="43"/>
      <c r="K64" s="39"/>
      <c r="L64" s="39"/>
      <c r="N64" s="57"/>
    </row>
    <row r="65" spans="1:14">
      <c r="A65" s="128">
        <v>18</v>
      </c>
      <c r="B65" s="27">
        <v>42484</v>
      </c>
      <c r="C65" s="28">
        <f>D63</f>
        <v>0</v>
      </c>
      <c r="D65" s="29"/>
      <c r="E65" s="34"/>
      <c r="F65" s="34"/>
      <c r="G65" s="30"/>
      <c r="H65" s="30"/>
      <c r="I65" s="31"/>
      <c r="J65" s="32"/>
      <c r="K65" s="33"/>
      <c r="L65" s="33"/>
    </row>
    <row r="66" spans="1:14">
      <c r="A66" s="129"/>
      <c r="B66" s="27">
        <v>42491</v>
      </c>
      <c r="C66" s="28">
        <f>D65</f>
        <v>0</v>
      </c>
      <c r="D66" s="29"/>
      <c r="E66" s="34"/>
      <c r="F66" s="34"/>
      <c r="G66" s="30"/>
      <c r="H66" s="30"/>
      <c r="I66" s="31"/>
      <c r="J66" s="32"/>
      <c r="K66" s="33"/>
      <c r="L66" s="33"/>
    </row>
    <row r="67" spans="1:14">
      <c r="A67" s="129"/>
      <c r="B67" s="27">
        <v>42498</v>
      </c>
      <c r="C67" s="28">
        <f>D66</f>
        <v>0</v>
      </c>
      <c r="D67" s="29"/>
      <c r="E67" s="34"/>
      <c r="F67" s="34"/>
      <c r="G67" s="30"/>
      <c r="H67" s="30"/>
      <c r="I67" s="31"/>
      <c r="J67" s="32"/>
      <c r="K67" s="33"/>
      <c r="L67" s="33"/>
    </row>
    <row r="68" spans="1:14" ht="15.75" thickBot="1">
      <c r="A68" s="130"/>
      <c r="B68" s="27">
        <v>42505</v>
      </c>
      <c r="C68" s="28">
        <f>D67</f>
        <v>0</v>
      </c>
      <c r="D68" s="29"/>
      <c r="E68" s="34"/>
      <c r="F68" s="34"/>
      <c r="G68" s="30"/>
      <c r="H68" s="30"/>
      <c r="I68" s="31"/>
      <c r="J68" s="32"/>
      <c r="K68" s="33"/>
      <c r="L68" s="33"/>
    </row>
    <row r="69" spans="1:14" ht="15.75" thickBot="1">
      <c r="A69" s="37"/>
      <c r="B69" s="37"/>
      <c r="C69" s="38"/>
      <c r="D69" s="39"/>
      <c r="E69" s="40"/>
      <c r="F69" s="40"/>
      <c r="G69" s="39"/>
      <c r="H69" s="41"/>
      <c r="I69" s="42"/>
      <c r="J69" s="43"/>
      <c r="K69" s="39"/>
      <c r="L69" s="39"/>
      <c r="N69" s="57"/>
    </row>
    <row r="70" spans="1:14">
      <c r="A70" s="128">
        <v>19</v>
      </c>
      <c r="B70" s="27">
        <v>42512</v>
      </c>
      <c r="C70" s="28">
        <f>D68</f>
        <v>0</v>
      </c>
      <c r="D70" s="29"/>
      <c r="E70" s="34"/>
      <c r="F70" s="34"/>
      <c r="G70" s="30"/>
      <c r="H70" s="30"/>
      <c r="I70" s="31"/>
      <c r="J70" s="32"/>
      <c r="K70" s="33"/>
      <c r="L70" s="33"/>
    </row>
    <row r="71" spans="1:14">
      <c r="A71" s="129"/>
      <c r="B71" s="27">
        <v>42519</v>
      </c>
      <c r="C71" s="28">
        <f>D70</f>
        <v>0</v>
      </c>
      <c r="D71" s="29"/>
      <c r="E71" s="34"/>
      <c r="F71" s="34"/>
      <c r="G71" s="30"/>
      <c r="H71" s="30"/>
      <c r="I71" s="31"/>
      <c r="J71" s="32"/>
      <c r="K71" s="33"/>
      <c r="L71" s="33"/>
    </row>
    <row r="72" spans="1:14">
      <c r="A72" s="129"/>
      <c r="B72" s="27">
        <v>42526</v>
      </c>
      <c r="C72" s="28">
        <f>D71</f>
        <v>0</v>
      </c>
      <c r="D72" s="29"/>
      <c r="E72" s="34"/>
      <c r="F72" s="34"/>
      <c r="G72" s="30"/>
      <c r="H72" s="30"/>
      <c r="I72" s="31"/>
      <c r="J72" s="32"/>
      <c r="K72" s="33"/>
      <c r="L72" s="33"/>
    </row>
    <row r="73" spans="1:14" ht="15.75" thickBot="1">
      <c r="A73" s="130"/>
      <c r="B73" s="27">
        <v>42533</v>
      </c>
      <c r="C73" s="28">
        <f>D72</f>
        <v>0</v>
      </c>
      <c r="D73" s="29"/>
      <c r="E73" s="34"/>
      <c r="F73" s="34"/>
      <c r="G73" s="30"/>
      <c r="H73" s="30"/>
      <c r="I73" s="31"/>
      <c r="J73" s="32"/>
      <c r="K73" s="33"/>
      <c r="L73" s="33"/>
    </row>
    <row r="74" spans="1:14" ht="15.75" thickBot="1">
      <c r="A74" s="37"/>
      <c r="B74" s="37"/>
      <c r="C74" s="38"/>
      <c r="D74" s="39"/>
      <c r="E74" s="40"/>
      <c r="F74" s="40"/>
      <c r="G74" s="39"/>
      <c r="H74" s="41"/>
      <c r="I74" s="42"/>
      <c r="J74" s="43"/>
      <c r="K74" s="39"/>
      <c r="L74" s="39"/>
      <c r="N74" s="57"/>
    </row>
    <row r="75" spans="1:14">
      <c r="A75" s="128">
        <v>20</v>
      </c>
      <c r="B75" s="27">
        <v>42540</v>
      </c>
      <c r="C75" s="28">
        <f>D73</f>
        <v>0</v>
      </c>
      <c r="D75" s="29"/>
      <c r="E75" s="34"/>
      <c r="F75" s="34"/>
      <c r="G75" s="30"/>
      <c r="H75" s="30"/>
      <c r="I75" s="31"/>
      <c r="J75" s="32"/>
      <c r="K75" s="33"/>
      <c r="L75" s="33"/>
    </row>
    <row r="76" spans="1:14">
      <c r="A76" s="129"/>
      <c r="B76" s="27">
        <v>42547</v>
      </c>
      <c r="C76" s="28">
        <f>D75</f>
        <v>0</v>
      </c>
      <c r="D76" s="29"/>
      <c r="E76" s="34"/>
      <c r="F76" s="34"/>
      <c r="G76" s="30"/>
      <c r="H76" s="30"/>
      <c r="I76" s="31"/>
      <c r="J76" s="32"/>
      <c r="K76" s="33"/>
      <c r="L76" s="33"/>
    </row>
    <row r="77" spans="1:14">
      <c r="A77" s="129"/>
      <c r="B77" s="27">
        <v>42554</v>
      </c>
      <c r="C77" s="28">
        <f>D76</f>
        <v>0</v>
      </c>
      <c r="D77" s="29"/>
      <c r="E77" s="34"/>
      <c r="F77" s="34"/>
      <c r="G77" s="30"/>
      <c r="H77" s="30"/>
      <c r="I77" s="31"/>
      <c r="J77" s="32"/>
      <c r="K77" s="33"/>
      <c r="L77" s="33"/>
    </row>
    <row r="78" spans="1:14" ht="15.75" thickBot="1">
      <c r="A78" s="130"/>
      <c r="B78" s="27">
        <v>42561</v>
      </c>
      <c r="C78" s="28">
        <f>D77</f>
        <v>0</v>
      </c>
      <c r="D78" s="29"/>
      <c r="E78" s="34"/>
      <c r="F78" s="34"/>
      <c r="G78" s="30"/>
      <c r="H78" s="30"/>
      <c r="I78" s="31"/>
      <c r="J78" s="32"/>
      <c r="K78" s="33"/>
      <c r="L78" s="33"/>
    </row>
    <row r="79" spans="1:14" ht="15.75" thickBot="1">
      <c r="A79" s="37"/>
      <c r="B79" s="37"/>
      <c r="C79" s="38"/>
      <c r="D79" s="39"/>
      <c r="E79" s="40"/>
      <c r="F79" s="40"/>
      <c r="G79" s="39"/>
      <c r="H79" s="41"/>
      <c r="I79" s="42"/>
      <c r="J79" s="43"/>
      <c r="K79" s="39"/>
      <c r="L79" s="39"/>
      <c r="N79" s="57"/>
    </row>
    <row r="80" spans="1:14">
      <c r="A80" s="128">
        <v>21</v>
      </c>
      <c r="B80" s="27">
        <v>42568</v>
      </c>
      <c r="C80" s="28">
        <f>D78</f>
        <v>0</v>
      </c>
      <c r="D80" s="29"/>
      <c r="E80" s="34"/>
      <c r="F80" s="34"/>
      <c r="G80" s="30"/>
      <c r="H80" s="30"/>
      <c r="I80" s="31"/>
      <c r="J80" s="32"/>
      <c r="K80" s="33"/>
      <c r="L80" s="33"/>
    </row>
    <row r="81" spans="1:14">
      <c r="A81" s="129"/>
      <c r="B81" s="27">
        <v>42575</v>
      </c>
      <c r="C81" s="28">
        <f>D80</f>
        <v>0</v>
      </c>
      <c r="D81" s="29"/>
      <c r="E81" s="34"/>
      <c r="F81" s="34"/>
      <c r="G81" s="30"/>
      <c r="H81" s="30"/>
      <c r="I81" s="31"/>
      <c r="J81" s="32"/>
      <c r="K81" s="33"/>
      <c r="L81" s="33"/>
    </row>
    <row r="82" spans="1:14">
      <c r="A82" s="129"/>
      <c r="B82" s="27">
        <v>42582</v>
      </c>
      <c r="C82" s="28">
        <f>D81</f>
        <v>0</v>
      </c>
      <c r="D82" s="29"/>
      <c r="E82" s="34"/>
      <c r="F82" s="34"/>
      <c r="G82" s="30"/>
      <c r="H82" s="30"/>
      <c r="I82" s="31"/>
      <c r="J82" s="32"/>
      <c r="K82" s="33"/>
      <c r="L82" s="33"/>
    </row>
    <row r="83" spans="1:14" ht="15.75" thickBot="1">
      <c r="A83" s="130"/>
      <c r="B83" s="27">
        <v>42589</v>
      </c>
      <c r="C83" s="28">
        <f>D82</f>
        <v>0</v>
      </c>
      <c r="D83" s="29"/>
      <c r="E83" s="34"/>
      <c r="F83" s="34"/>
      <c r="G83" s="30"/>
      <c r="H83" s="30"/>
      <c r="I83" s="31"/>
      <c r="J83" s="32"/>
      <c r="K83" s="33"/>
      <c r="L83" s="33"/>
    </row>
    <row r="84" spans="1:14" ht="15.75" thickBot="1">
      <c r="A84" s="37"/>
      <c r="B84" s="37"/>
      <c r="C84" s="38"/>
      <c r="D84" s="39"/>
      <c r="E84" s="40"/>
      <c r="F84" s="40"/>
      <c r="G84" s="39"/>
      <c r="H84" s="41"/>
      <c r="I84" s="42"/>
      <c r="J84" s="43"/>
      <c r="K84" s="39"/>
      <c r="L84" s="39"/>
      <c r="N84" s="57"/>
    </row>
    <row r="85" spans="1:14">
      <c r="A85" s="128">
        <v>22</v>
      </c>
      <c r="B85" s="27">
        <v>42596</v>
      </c>
      <c r="C85" s="28">
        <f>D83</f>
        <v>0</v>
      </c>
      <c r="D85" s="29"/>
      <c r="E85" s="34"/>
      <c r="F85" s="34"/>
      <c r="G85" s="30"/>
      <c r="H85" s="30"/>
      <c r="I85" s="31"/>
      <c r="J85" s="32"/>
      <c r="K85" s="33"/>
      <c r="L85" s="33"/>
    </row>
    <row r="86" spans="1:14">
      <c r="A86" s="129"/>
      <c r="B86" s="27">
        <v>42603</v>
      </c>
      <c r="C86" s="28">
        <f>D85</f>
        <v>0</v>
      </c>
      <c r="D86" s="29"/>
      <c r="E86" s="34"/>
      <c r="F86" s="34"/>
      <c r="G86" s="30"/>
      <c r="H86" s="30"/>
      <c r="I86" s="31"/>
      <c r="J86" s="32"/>
      <c r="K86" s="33"/>
      <c r="L86" s="33"/>
    </row>
    <row r="87" spans="1:14">
      <c r="A87" s="129"/>
      <c r="B87" s="27">
        <v>42610</v>
      </c>
      <c r="C87" s="28">
        <f>D86</f>
        <v>0</v>
      </c>
      <c r="D87" s="29"/>
      <c r="E87" s="34"/>
      <c r="F87" s="34"/>
      <c r="G87" s="30"/>
      <c r="H87" s="30"/>
      <c r="I87" s="31"/>
      <c r="J87" s="32"/>
      <c r="K87" s="33"/>
      <c r="L87" s="33"/>
    </row>
    <row r="88" spans="1:14" ht="15.75" thickBot="1">
      <c r="A88" s="130"/>
      <c r="B88" s="27">
        <v>42617</v>
      </c>
      <c r="C88" s="28">
        <f>D87</f>
        <v>0</v>
      </c>
      <c r="D88" s="29"/>
      <c r="E88" s="34"/>
      <c r="F88" s="34"/>
      <c r="G88" s="30"/>
      <c r="H88" s="30"/>
      <c r="I88" s="31"/>
      <c r="J88" s="32"/>
      <c r="K88" s="33"/>
      <c r="L88" s="33"/>
    </row>
    <row r="89" spans="1:14" ht="15.75" thickBot="1">
      <c r="A89" s="37"/>
      <c r="B89" s="37"/>
      <c r="C89" s="38"/>
      <c r="D89" s="39"/>
      <c r="E89" s="40"/>
      <c r="F89" s="40"/>
      <c r="G89" s="39"/>
      <c r="H89" s="41"/>
      <c r="I89" s="42"/>
      <c r="J89" s="43"/>
      <c r="K89" s="39"/>
      <c r="L89" s="39"/>
      <c r="N89" s="57"/>
    </row>
    <row r="90" spans="1:14">
      <c r="A90" s="128">
        <v>23</v>
      </c>
      <c r="B90" s="27">
        <v>42624</v>
      </c>
      <c r="C90" s="28">
        <f>D88</f>
        <v>0</v>
      </c>
      <c r="D90" s="29"/>
      <c r="E90" s="34"/>
      <c r="F90" s="34"/>
      <c r="G90" s="30"/>
      <c r="H90" s="30"/>
      <c r="I90" s="31"/>
      <c r="J90" s="32"/>
      <c r="K90" s="33"/>
      <c r="L90" s="33"/>
    </row>
    <row r="91" spans="1:14">
      <c r="A91" s="129"/>
      <c r="B91" s="27">
        <v>42631</v>
      </c>
      <c r="C91" s="28">
        <f>D90</f>
        <v>0</v>
      </c>
      <c r="D91" s="29"/>
      <c r="E91" s="34"/>
      <c r="F91" s="34"/>
      <c r="G91" s="30"/>
      <c r="H91" s="30"/>
      <c r="I91" s="31"/>
      <c r="J91" s="32"/>
      <c r="K91" s="33"/>
      <c r="L91" s="33"/>
    </row>
    <row r="92" spans="1:14">
      <c r="A92" s="129"/>
      <c r="B92" s="27">
        <v>42638</v>
      </c>
      <c r="C92" s="28">
        <f>D91</f>
        <v>0</v>
      </c>
      <c r="D92" s="29"/>
      <c r="E92" s="34"/>
      <c r="F92" s="34"/>
      <c r="G92" s="30"/>
      <c r="H92" s="30"/>
      <c r="I92" s="31"/>
      <c r="J92" s="32"/>
      <c r="K92" s="33"/>
      <c r="L92" s="33"/>
    </row>
    <row r="93" spans="1:14" ht="15.75" thickBot="1">
      <c r="A93" s="130"/>
      <c r="B93" s="27">
        <v>42645</v>
      </c>
      <c r="C93" s="28">
        <f>D92</f>
        <v>0</v>
      </c>
      <c r="D93" s="29"/>
      <c r="E93" s="34"/>
      <c r="F93" s="34"/>
      <c r="G93" s="30"/>
      <c r="H93" s="30"/>
      <c r="I93" s="31"/>
      <c r="J93" s="32"/>
      <c r="K93" s="33"/>
      <c r="L93" s="33"/>
    </row>
    <row r="94" spans="1:14" ht="15.75" thickBot="1">
      <c r="A94" s="37"/>
      <c r="B94" s="37"/>
      <c r="C94" s="38"/>
      <c r="D94" s="39"/>
      <c r="E94" s="40"/>
      <c r="F94" s="40"/>
      <c r="G94" s="39"/>
      <c r="H94" s="41"/>
      <c r="I94" s="42"/>
      <c r="J94" s="43"/>
      <c r="K94" s="39"/>
      <c r="L94" s="39"/>
      <c r="N94" s="57"/>
    </row>
    <row r="95" spans="1:14">
      <c r="A95" s="128">
        <v>24</v>
      </c>
      <c r="B95" s="27">
        <v>42652</v>
      </c>
      <c r="C95" s="28">
        <f>D93</f>
        <v>0</v>
      </c>
      <c r="D95" s="29"/>
      <c r="E95" s="34"/>
      <c r="F95" s="34"/>
      <c r="G95" s="30"/>
      <c r="H95" s="30"/>
      <c r="I95" s="31"/>
      <c r="J95" s="32"/>
      <c r="K95" s="33"/>
      <c r="L95" s="33"/>
    </row>
    <row r="96" spans="1:14">
      <c r="A96" s="129"/>
      <c r="B96" s="27">
        <v>42659</v>
      </c>
      <c r="C96" s="28">
        <f>D95</f>
        <v>0</v>
      </c>
      <c r="D96" s="29"/>
      <c r="E96" s="34"/>
      <c r="F96" s="34"/>
      <c r="G96" s="30"/>
      <c r="H96" s="30"/>
      <c r="I96" s="31"/>
      <c r="J96" s="32"/>
      <c r="K96" s="33"/>
      <c r="L96" s="33"/>
    </row>
    <row r="97" spans="1:14">
      <c r="A97" s="129"/>
      <c r="B97" s="27">
        <v>42666</v>
      </c>
      <c r="C97" s="28">
        <f>D96</f>
        <v>0</v>
      </c>
      <c r="D97" s="29"/>
      <c r="E97" s="34"/>
      <c r="F97" s="34"/>
      <c r="G97" s="30"/>
      <c r="H97" s="30"/>
      <c r="I97" s="31"/>
      <c r="J97" s="32"/>
      <c r="K97" s="33"/>
      <c r="L97" s="33"/>
    </row>
    <row r="98" spans="1:14" ht="15.75" thickBot="1">
      <c r="A98" s="130"/>
      <c r="B98" s="27">
        <v>42673</v>
      </c>
      <c r="C98" s="28">
        <f>D97</f>
        <v>0</v>
      </c>
      <c r="D98" s="29"/>
      <c r="E98" s="34"/>
      <c r="F98" s="34"/>
      <c r="G98" s="30"/>
      <c r="H98" s="30"/>
      <c r="I98" s="31"/>
      <c r="J98" s="32"/>
      <c r="K98" s="33"/>
      <c r="L98" s="33"/>
    </row>
    <row r="99" spans="1:14" ht="15.75" thickBot="1">
      <c r="A99" s="37"/>
      <c r="B99" s="37"/>
      <c r="C99" s="38"/>
      <c r="D99" s="39"/>
      <c r="E99" s="40"/>
      <c r="F99" s="40"/>
      <c r="G99" s="39"/>
      <c r="H99" s="41"/>
      <c r="I99" s="42"/>
      <c r="J99" s="43"/>
      <c r="K99" s="39"/>
      <c r="L99" s="39"/>
      <c r="N99" s="57"/>
    </row>
    <row r="100" spans="1:14">
      <c r="A100" s="128">
        <v>25</v>
      </c>
      <c r="B100" s="27">
        <v>42680</v>
      </c>
      <c r="C100" s="28">
        <f>D98</f>
        <v>0</v>
      </c>
      <c r="D100" s="29"/>
      <c r="E100" s="34"/>
      <c r="F100" s="34"/>
      <c r="G100" s="30"/>
      <c r="H100" s="30"/>
      <c r="I100" s="31"/>
      <c r="J100" s="32"/>
      <c r="K100" s="33"/>
      <c r="L100" s="33"/>
    </row>
    <row r="101" spans="1:14">
      <c r="A101" s="129"/>
      <c r="B101" s="27">
        <v>42687</v>
      </c>
      <c r="C101" s="28">
        <f>D100</f>
        <v>0</v>
      </c>
      <c r="D101" s="29"/>
      <c r="E101" s="34"/>
      <c r="F101" s="34"/>
      <c r="G101" s="30"/>
      <c r="H101" s="30"/>
      <c r="I101" s="31"/>
      <c r="J101" s="32"/>
      <c r="K101" s="33"/>
      <c r="L101" s="33"/>
    </row>
    <row r="102" spans="1:14">
      <c r="A102" s="129"/>
      <c r="B102" s="27">
        <v>42694</v>
      </c>
      <c r="C102" s="28">
        <f>D101</f>
        <v>0</v>
      </c>
      <c r="D102" s="29"/>
      <c r="E102" s="34"/>
      <c r="F102" s="34"/>
      <c r="G102" s="30"/>
      <c r="H102" s="30"/>
      <c r="I102" s="31"/>
      <c r="J102" s="32"/>
      <c r="K102" s="33"/>
      <c r="L102" s="33"/>
    </row>
    <row r="103" spans="1:14" ht="15.75" thickBot="1">
      <c r="A103" s="130"/>
      <c r="B103" s="27">
        <v>42701</v>
      </c>
      <c r="C103" s="28">
        <f>D102</f>
        <v>0</v>
      </c>
      <c r="D103" s="29"/>
      <c r="E103" s="34"/>
      <c r="F103" s="34"/>
      <c r="G103" s="30"/>
      <c r="H103" s="30"/>
      <c r="I103" s="31"/>
      <c r="J103" s="32"/>
      <c r="K103" s="33"/>
      <c r="L103" s="33"/>
    </row>
    <row r="104" spans="1:14" ht="15.75" thickBot="1">
      <c r="A104" s="37"/>
      <c r="B104" s="37"/>
      <c r="C104" s="38"/>
      <c r="D104" s="39"/>
      <c r="E104" s="40"/>
      <c r="F104" s="40"/>
      <c r="G104" s="39"/>
      <c r="H104" s="41"/>
      <c r="I104" s="42"/>
      <c r="J104" s="43"/>
      <c r="K104" s="39"/>
      <c r="L104" s="39"/>
      <c r="N104" s="57"/>
    </row>
    <row r="105" spans="1:14">
      <c r="A105" s="128">
        <v>26</v>
      </c>
      <c r="B105" s="27">
        <v>42708</v>
      </c>
      <c r="C105" s="28">
        <f>D103</f>
        <v>0</v>
      </c>
      <c r="D105" s="29"/>
      <c r="E105" s="34"/>
      <c r="F105" s="34"/>
      <c r="G105" s="30"/>
      <c r="H105" s="30"/>
      <c r="I105" s="31"/>
      <c r="J105" s="32"/>
      <c r="K105" s="33"/>
      <c r="L105" s="33"/>
    </row>
    <row r="106" spans="1:14">
      <c r="A106" s="129"/>
      <c r="B106" s="27">
        <v>42715</v>
      </c>
      <c r="C106" s="28">
        <f>D105</f>
        <v>0</v>
      </c>
      <c r="D106" s="29"/>
      <c r="E106" s="34"/>
      <c r="F106" s="34"/>
      <c r="G106" s="30"/>
      <c r="H106" s="30"/>
      <c r="I106" s="31"/>
      <c r="J106" s="32"/>
      <c r="K106" s="33"/>
      <c r="L106" s="33"/>
    </row>
    <row r="107" spans="1:14">
      <c r="A107" s="129"/>
      <c r="B107" s="27">
        <v>42722</v>
      </c>
      <c r="C107" s="28">
        <f>D106</f>
        <v>0</v>
      </c>
      <c r="D107" s="29"/>
      <c r="E107" s="34"/>
      <c r="F107" s="34"/>
      <c r="G107" s="30"/>
      <c r="H107" s="30"/>
      <c r="I107" s="31"/>
      <c r="J107" s="32"/>
      <c r="K107" s="33"/>
      <c r="L107" s="33"/>
    </row>
    <row r="108" spans="1:14" ht="15.75" thickBot="1">
      <c r="A108" s="130"/>
      <c r="B108" s="27">
        <v>42729</v>
      </c>
      <c r="C108" s="28">
        <f>D107</f>
        <v>0</v>
      </c>
      <c r="D108" s="29"/>
      <c r="E108" s="34"/>
      <c r="F108" s="34"/>
      <c r="G108" s="30"/>
      <c r="H108" s="30"/>
      <c r="I108" s="31"/>
      <c r="J108" s="32"/>
      <c r="K108" s="33"/>
      <c r="L108" s="33"/>
    </row>
    <row r="109" spans="1:14" ht="15.75" thickBot="1">
      <c r="A109" s="37"/>
      <c r="B109" s="37"/>
      <c r="C109" s="38"/>
      <c r="D109" s="39"/>
      <c r="E109" s="40"/>
      <c r="F109" s="40"/>
      <c r="G109" s="39"/>
      <c r="H109" s="41"/>
      <c r="I109" s="42"/>
      <c r="J109" s="43"/>
      <c r="K109" s="39"/>
      <c r="L109" s="39"/>
      <c r="N109" s="57"/>
    </row>
    <row r="110" spans="1:14">
      <c r="A110" s="128">
        <v>27</v>
      </c>
      <c r="B110" s="27">
        <v>42736</v>
      </c>
      <c r="C110" s="28">
        <f>D108</f>
        <v>0</v>
      </c>
      <c r="D110" s="29"/>
      <c r="E110" s="34"/>
      <c r="F110" s="34"/>
      <c r="G110" s="30"/>
      <c r="H110" s="30"/>
      <c r="I110" s="31"/>
      <c r="J110" s="32"/>
      <c r="K110" s="33"/>
      <c r="L110" s="33"/>
    </row>
    <row r="111" spans="1:14">
      <c r="A111" s="129"/>
      <c r="B111" s="27">
        <v>42743</v>
      </c>
      <c r="C111" s="28">
        <f>D110</f>
        <v>0</v>
      </c>
      <c r="D111" s="29"/>
      <c r="E111" s="34"/>
      <c r="F111" s="34"/>
      <c r="G111" s="30"/>
      <c r="H111" s="30"/>
      <c r="I111" s="31"/>
      <c r="J111" s="32"/>
      <c r="K111" s="33"/>
      <c r="L111" s="33"/>
    </row>
    <row r="112" spans="1:14">
      <c r="A112" s="129"/>
      <c r="B112" s="27">
        <v>42750</v>
      </c>
      <c r="C112" s="28">
        <f>D111</f>
        <v>0</v>
      </c>
      <c r="D112" s="29"/>
      <c r="E112" s="34"/>
      <c r="F112" s="34"/>
      <c r="G112" s="30"/>
      <c r="H112" s="30"/>
      <c r="I112" s="31"/>
      <c r="J112" s="32"/>
      <c r="K112" s="33"/>
      <c r="L112" s="33"/>
    </row>
    <row r="113" spans="1:14" ht="15.75" thickBot="1">
      <c r="A113" s="130"/>
      <c r="B113" s="27">
        <v>42757</v>
      </c>
      <c r="C113" s="28">
        <f>D112</f>
        <v>0</v>
      </c>
      <c r="D113" s="29"/>
      <c r="E113" s="34"/>
      <c r="F113" s="34"/>
      <c r="G113" s="30"/>
      <c r="H113" s="30"/>
      <c r="I113" s="31"/>
      <c r="J113" s="32"/>
      <c r="K113" s="33"/>
      <c r="L113" s="33"/>
    </row>
    <row r="114" spans="1:14" ht="15.75" thickBot="1">
      <c r="A114" s="37"/>
      <c r="B114" s="37"/>
      <c r="C114" s="38"/>
      <c r="D114" s="39"/>
      <c r="E114" s="40"/>
      <c r="F114" s="40"/>
      <c r="G114" s="39"/>
      <c r="H114" s="41"/>
      <c r="I114" s="42"/>
      <c r="J114" s="43"/>
      <c r="K114" s="39"/>
      <c r="L114" s="39"/>
      <c r="N114" s="57"/>
    </row>
    <row r="115" spans="1:14">
      <c r="A115" s="128">
        <v>28</v>
      </c>
      <c r="B115" s="27">
        <v>42764</v>
      </c>
      <c r="C115" s="28">
        <f>D113</f>
        <v>0</v>
      </c>
      <c r="D115" s="29"/>
      <c r="E115" s="34"/>
      <c r="F115" s="34"/>
      <c r="G115" s="30"/>
      <c r="H115" s="30"/>
      <c r="I115" s="31"/>
      <c r="J115" s="32"/>
      <c r="K115" s="33"/>
      <c r="L115" s="33"/>
    </row>
    <row r="116" spans="1:14">
      <c r="A116" s="129"/>
      <c r="B116" s="27">
        <v>42771</v>
      </c>
      <c r="C116" s="28">
        <f>D115</f>
        <v>0</v>
      </c>
      <c r="D116" s="29"/>
      <c r="E116" s="34"/>
      <c r="F116" s="34"/>
      <c r="G116" s="30"/>
      <c r="H116" s="30"/>
      <c r="I116" s="31"/>
      <c r="J116" s="32"/>
      <c r="K116" s="33"/>
      <c r="L116" s="33"/>
    </row>
    <row r="117" spans="1:14">
      <c r="A117" s="129"/>
      <c r="B117" s="27">
        <v>42778</v>
      </c>
      <c r="C117" s="28">
        <f>D116</f>
        <v>0</v>
      </c>
      <c r="D117" s="29"/>
      <c r="E117" s="34"/>
      <c r="F117" s="34"/>
      <c r="G117" s="30"/>
      <c r="H117" s="30"/>
      <c r="I117" s="31"/>
      <c r="J117" s="32"/>
      <c r="K117" s="33"/>
      <c r="L117" s="33"/>
    </row>
    <row r="118" spans="1:14" ht="15.75" thickBot="1">
      <c r="A118" s="130"/>
      <c r="B118" s="27">
        <v>42785</v>
      </c>
      <c r="C118" s="28">
        <f>D117</f>
        <v>0</v>
      </c>
      <c r="D118" s="29"/>
      <c r="E118" s="34"/>
      <c r="F118" s="34"/>
      <c r="G118" s="30"/>
      <c r="H118" s="30"/>
      <c r="I118" s="31"/>
      <c r="J118" s="32"/>
      <c r="K118" s="33"/>
      <c r="L118" s="33"/>
    </row>
    <row r="119" spans="1:14" ht="15.75" thickBot="1">
      <c r="A119" s="37"/>
      <c r="B119" s="37"/>
      <c r="C119" s="38"/>
      <c r="D119" s="39"/>
      <c r="E119" s="40"/>
      <c r="F119" s="40"/>
      <c r="G119" s="39"/>
      <c r="H119" s="41"/>
      <c r="I119" s="42"/>
      <c r="J119" s="43"/>
      <c r="K119" s="39"/>
      <c r="L119" s="39"/>
      <c r="N119" s="57"/>
    </row>
    <row r="120" spans="1:14">
      <c r="A120" s="128">
        <v>29</v>
      </c>
      <c r="B120" s="27">
        <v>42792</v>
      </c>
      <c r="C120" s="28">
        <f>D118</f>
        <v>0</v>
      </c>
      <c r="D120" s="29"/>
      <c r="E120" s="34"/>
      <c r="F120" s="34"/>
      <c r="G120" s="30"/>
      <c r="H120" s="30"/>
      <c r="I120" s="31"/>
      <c r="J120" s="32"/>
      <c r="K120" s="33"/>
      <c r="L120" s="33"/>
    </row>
    <row r="121" spans="1:14">
      <c r="A121" s="129"/>
      <c r="B121" s="27">
        <v>42799</v>
      </c>
      <c r="C121" s="28">
        <f>D120</f>
        <v>0</v>
      </c>
      <c r="D121" s="29"/>
      <c r="E121" s="34"/>
      <c r="F121" s="34"/>
      <c r="G121" s="30"/>
      <c r="H121" s="30"/>
      <c r="I121" s="31"/>
      <c r="J121" s="32"/>
      <c r="K121" s="33"/>
      <c r="L121" s="33"/>
    </row>
    <row r="122" spans="1:14">
      <c r="A122" s="129"/>
      <c r="B122" s="27">
        <v>42806</v>
      </c>
      <c r="C122" s="28">
        <f>D121</f>
        <v>0</v>
      </c>
      <c r="D122" s="29"/>
      <c r="E122" s="34"/>
      <c r="F122" s="34"/>
      <c r="G122" s="30"/>
      <c r="H122" s="30"/>
      <c r="I122" s="31"/>
      <c r="J122" s="32"/>
      <c r="K122" s="33"/>
      <c r="L122" s="33"/>
    </row>
    <row r="123" spans="1:14" ht="15.75" thickBot="1">
      <c r="A123" s="130"/>
      <c r="B123" s="27">
        <v>42813</v>
      </c>
      <c r="C123" s="28">
        <f>D122</f>
        <v>0</v>
      </c>
      <c r="D123" s="29"/>
      <c r="E123" s="34"/>
      <c r="F123" s="34"/>
      <c r="G123" s="30"/>
      <c r="H123" s="30"/>
      <c r="I123" s="31"/>
      <c r="J123" s="32"/>
      <c r="K123" s="33"/>
      <c r="L123" s="33"/>
    </row>
    <row r="124" spans="1:14" ht="15.75" thickBot="1">
      <c r="A124" s="37"/>
      <c r="B124" s="37"/>
      <c r="C124" s="38"/>
      <c r="D124" s="39"/>
      <c r="E124" s="40"/>
      <c r="F124" s="40"/>
      <c r="G124" s="39"/>
      <c r="H124" s="41"/>
      <c r="I124" s="42"/>
      <c r="J124" s="43"/>
      <c r="K124" s="39"/>
      <c r="L124" s="39"/>
      <c r="N124" s="57"/>
    </row>
    <row r="125" spans="1:14">
      <c r="A125" s="128">
        <v>30</v>
      </c>
      <c r="B125" s="27">
        <v>42820</v>
      </c>
      <c r="C125" s="28">
        <f>D123</f>
        <v>0</v>
      </c>
      <c r="D125" s="29"/>
      <c r="E125" s="34"/>
      <c r="F125" s="34"/>
      <c r="G125" s="30"/>
      <c r="H125" s="30"/>
      <c r="I125" s="31"/>
      <c r="J125" s="32"/>
      <c r="K125" s="33"/>
      <c r="L125" s="33"/>
    </row>
    <row r="126" spans="1:14">
      <c r="A126" s="129"/>
      <c r="B126" s="27">
        <v>42827</v>
      </c>
      <c r="C126" s="28">
        <f>D125</f>
        <v>0</v>
      </c>
      <c r="D126" s="29"/>
      <c r="E126" s="34"/>
      <c r="F126" s="34"/>
      <c r="G126" s="30"/>
      <c r="H126" s="30"/>
      <c r="I126" s="31"/>
      <c r="J126" s="32"/>
      <c r="K126" s="33"/>
      <c r="L126" s="33"/>
    </row>
    <row r="127" spans="1:14">
      <c r="A127" s="129"/>
      <c r="B127" s="27">
        <v>42834</v>
      </c>
      <c r="C127" s="28">
        <f>D126</f>
        <v>0</v>
      </c>
      <c r="D127" s="29"/>
      <c r="E127" s="34"/>
      <c r="F127" s="34"/>
      <c r="G127" s="30"/>
      <c r="H127" s="30"/>
      <c r="I127" s="31"/>
      <c r="J127" s="32"/>
      <c r="K127" s="33"/>
      <c r="L127" s="33"/>
    </row>
    <row r="128" spans="1:14" ht="15.75" thickBot="1">
      <c r="A128" s="130"/>
      <c r="B128" s="27">
        <v>42841</v>
      </c>
      <c r="C128" s="28">
        <f>D127</f>
        <v>0</v>
      </c>
      <c r="D128" s="29"/>
      <c r="E128" s="34"/>
      <c r="F128" s="34"/>
      <c r="G128" s="30"/>
      <c r="H128" s="30"/>
      <c r="I128" s="31"/>
      <c r="J128" s="32"/>
      <c r="K128" s="33"/>
      <c r="L128" s="33"/>
    </row>
    <row r="129" spans="1:14" ht="15.75" thickBot="1">
      <c r="A129" s="37"/>
      <c r="B129" s="37"/>
      <c r="C129" s="38"/>
      <c r="D129" s="39"/>
      <c r="E129" s="40"/>
      <c r="F129" s="40"/>
      <c r="G129" s="39"/>
      <c r="H129" s="41"/>
      <c r="I129" s="42"/>
      <c r="J129" s="43"/>
      <c r="K129" s="39"/>
      <c r="L129" s="39"/>
      <c r="N129" s="57"/>
    </row>
    <row r="130" spans="1:14" ht="15.75" thickBot="1">
      <c r="A130" s="50"/>
      <c r="B130" s="50">
        <v>42848</v>
      </c>
      <c r="C130" s="51">
        <f>D128</f>
        <v>0</v>
      </c>
      <c r="D130" s="51"/>
      <c r="E130" s="52"/>
      <c r="F130" s="52"/>
      <c r="G130" s="53"/>
      <c r="H130" s="53"/>
      <c r="I130" s="54"/>
      <c r="J130" s="55"/>
      <c r="K130" s="56"/>
      <c r="L130" s="56"/>
    </row>
  </sheetData>
  <mergeCells count="27">
    <mergeCell ref="A120:A123"/>
    <mergeCell ref="A125:A128"/>
    <mergeCell ref="A90:A93"/>
    <mergeCell ref="A95:A98"/>
    <mergeCell ref="A100:A103"/>
    <mergeCell ref="A105:A108"/>
    <mergeCell ref="A110:A113"/>
    <mergeCell ref="A115:A118"/>
    <mergeCell ref="A85:A88"/>
    <mergeCell ref="A30:A33"/>
    <mergeCell ref="A35:A38"/>
    <mergeCell ref="A40:A43"/>
    <mergeCell ref="A45:A48"/>
    <mergeCell ref="A50:A53"/>
    <mergeCell ref="A55:A58"/>
    <mergeCell ref="A60:A63"/>
    <mergeCell ref="A65:A68"/>
    <mergeCell ref="A70:A73"/>
    <mergeCell ref="A75:A78"/>
    <mergeCell ref="A80:A83"/>
    <mergeCell ref="A25:A28"/>
    <mergeCell ref="A1:A2"/>
    <mergeCell ref="B1:B2"/>
    <mergeCell ref="A5:A8"/>
    <mergeCell ref="A10:A13"/>
    <mergeCell ref="A15:A18"/>
    <mergeCell ref="A20:A23"/>
  </mergeCells>
  <pageMargins left="0.7" right="0.7" top="0.75" bottom="0.75" header="0.3" footer="0.3"/>
  <pageSetup orientation="portrait" r:id="rId1"/>
  <ignoredErrors>
    <ignoredError sqref="C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B3" sqref="B3:B12"/>
    </sheetView>
  </sheetViews>
  <sheetFormatPr defaultRowHeight="15"/>
  <cols>
    <col min="1" max="1" width="7.42578125" style="59" bestFit="1" customWidth="1"/>
    <col min="2" max="2" width="7.140625" style="59" bestFit="1" customWidth="1"/>
    <col min="3" max="3" width="7.42578125" style="59" bestFit="1" customWidth="1"/>
    <col min="4" max="4" width="6" style="59" bestFit="1" customWidth="1"/>
    <col min="5" max="5" width="5.7109375" style="59" bestFit="1" customWidth="1"/>
    <col min="6" max="6" width="6.42578125" style="59" bestFit="1" customWidth="1"/>
    <col min="7" max="8" width="11.5703125" style="59" customWidth="1"/>
    <col min="9" max="9" width="14.7109375" style="59" customWidth="1"/>
    <col min="10" max="16384" width="9.140625" style="59"/>
  </cols>
  <sheetData>
    <row r="1" spans="1:8" ht="24" thickBot="1">
      <c r="A1" s="68" t="s">
        <v>8</v>
      </c>
      <c r="B1" s="68" t="s">
        <v>9</v>
      </c>
      <c r="C1" s="68" t="s">
        <v>10</v>
      </c>
      <c r="D1" s="68" t="s">
        <v>11</v>
      </c>
      <c r="E1" s="68" t="s">
        <v>12</v>
      </c>
      <c r="F1" s="68" t="s">
        <v>1</v>
      </c>
      <c r="G1" s="58" t="s">
        <v>35</v>
      </c>
      <c r="H1" s="58" t="s">
        <v>35</v>
      </c>
    </row>
    <row r="2" spans="1:8" ht="24" thickBot="1">
      <c r="A2" s="68"/>
      <c r="B2" s="68" t="s">
        <v>13</v>
      </c>
      <c r="C2" s="68" t="s">
        <v>12</v>
      </c>
      <c r="D2" s="68" t="s">
        <v>14</v>
      </c>
      <c r="E2" s="68" t="s">
        <v>3</v>
      </c>
      <c r="F2" s="68" t="s">
        <v>7</v>
      </c>
      <c r="G2" s="68" t="s">
        <v>37</v>
      </c>
      <c r="H2" s="68" t="s">
        <v>36</v>
      </c>
    </row>
    <row r="3" spans="1:8" ht="15.75" thickBot="1">
      <c r="A3" s="2" t="s">
        <v>15</v>
      </c>
      <c r="B3" s="2">
        <v>1.5286999999999999</v>
      </c>
      <c r="C3" s="3">
        <f>10/B3</f>
        <v>6.54150585464774</v>
      </c>
      <c r="D3" s="4">
        <v>0.09</v>
      </c>
      <c r="E3" s="5">
        <f>(C3*D3)</f>
        <v>0.58873552691829656</v>
      </c>
      <c r="F3" s="5">
        <f>E3*50</f>
        <v>29.436776345914829</v>
      </c>
      <c r="G3" s="5">
        <f>(B3*(D3*100000)/500)*50</f>
        <v>1375.83</v>
      </c>
      <c r="H3" s="5">
        <f>G3/2</f>
        <v>687.91499999999996</v>
      </c>
    </row>
    <row r="4" spans="1:8" ht="15.75" thickBot="1">
      <c r="A4" s="2" t="s">
        <v>16</v>
      </c>
      <c r="B4" s="2">
        <v>1.5286999999999999</v>
      </c>
      <c r="C4" s="3">
        <f t="shared" ref="C4:C12" si="0">10/B4</f>
        <v>6.54150585464774</v>
      </c>
      <c r="D4" s="4">
        <v>0.09</v>
      </c>
      <c r="E4" s="5">
        <f t="shared" ref="E4:E12" si="1">(C4*D4)</f>
        <v>0.58873552691829656</v>
      </c>
      <c r="F4" s="5">
        <f t="shared" ref="F4:F12" si="2">E4*50</f>
        <v>29.436776345914829</v>
      </c>
      <c r="G4" s="5">
        <f t="shared" ref="G4:G12" si="3">(B4*(D4*100000)/500)*50</f>
        <v>1375.83</v>
      </c>
      <c r="H4" s="5">
        <f t="shared" ref="H4:H12" si="4">G4/2</f>
        <v>687.91499999999996</v>
      </c>
    </row>
    <row r="5" spans="1:8" ht="15.75" thickBot="1">
      <c r="A5" s="2" t="s">
        <v>17</v>
      </c>
      <c r="B5" s="2">
        <v>1.5286999999999999</v>
      </c>
      <c r="C5" s="3">
        <f t="shared" si="0"/>
        <v>6.54150585464774</v>
      </c>
      <c r="D5" s="4">
        <v>0.09</v>
      </c>
      <c r="E5" s="5">
        <f t="shared" si="1"/>
        <v>0.58873552691829656</v>
      </c>
      <c r="F5" s="5">
        <f t="shared" si="2"/>
        <v>29.436776345914829</v>
      </c>
      <c r="G5" s="5">
        <f t="shared" si="3"/>
        <v>1375.83</v>
      </c>
      <c r="H5" s="5">
        <f t="shared" si="4"/>
        <v>687.91499999999996</v>
      </c>
    </row>
    <row r="6" spans="1:8" ht="15.75" thickBot="1">
      <c r="A6" s="6" t="s">
        <v>18</v>
      </c>
      <c r="B6" s="6">
        <v>2</v>
      </c>
      <c r="C6" s="7">
        <f t="shared" si="0"/>
        <v>5</v>
      </c>
      <c r="D6" s="8">
        <v>0.12</v>
      </c>
      <c r="E6" s="9">
        <f t="shared" si="1"/>
        <v>0.6</v>
      </c>
      <c r="F6" s="18">
        <f t="shared" si="2"/>
        <v>30</v>
      </c>
      <c r="G6" s="18">
        <f t="shared" si="3"/>
        <v>2400</v>
      </c>
      <c r="H6" s="18">
        <f t="shared" si="4"/>
        <v>1200</v>
      </c>
    </row>
    <row r="7" spans="1:8" ht="15.75" thickBot="1">
      <c r="A7" s="6" t="s">
        <v>19</v>
      </c>
      <c r="B7" s="6">
        <v>2</v>
      </c>
      <c r="C7" s="7">
        <f t="shared" si="0"/>
        <v>5</v>
      </c>
      <c r="D7" s="8">
        <v>0.12</v>
      </c>
      <c r="E7" s="9">
        <f t="shared" si="1"/>
        <v>0.6</v>
      </c>
      <c r="F7" s="18">
        <f t="shared" si="2"/>
        <v>30</v>
      </c>
      <c r="G7" s="18">
        <f t="shared" si="3"/>
        <v>2400</v>
      </c>
      <c r="H7" s="18">
        <f t="shared" si="4"/>
        <v>1200</v>
      </c>
    </row>
    <row r="8" spans="1:8" ht="15.75" thickBot="1">
      <c r="A8" s="10" t="s">
        <v>20</v>
      </c>
      <c r="B8" s="10">
        <v>1.897</v>
      </c>
      <c r="C8" s="11">
        <f t="shared" si="0"/>
        <v>5.2714812862414338</v>
      </c>
      <c r="D8" s="12">
        <v>0.11</v>
      </c>
      <c r="E8" s="13">
        <f t="shared" si="1"/>
        <v>0.5798629414865577</v>
      </c>
      <c r="F8" s="13">
        <f t="shared" si="2"/>
        <v>28.993147074327887</v>
      </c>
      <c r="G8" s="13">
        <f t="shared" si="3"/>
        <v>2086.7000000000003</v>
      </c>
      <c r="H8" s="13">
        <f t="shared" si="4"/>
        <v>1043.3500000000001</v>
      </c>
    </row>
    <row r="9" spans="1:8" ht="15.75" thickBot="1">
      <c r="A9" s="10" t="s">
        <v>21</v>
      </c>
      <c r="B9" s="10">
        <v>1.897</v>
      </c>
      <c r="C9" s="11">
        <f t="shared" si="0"/>
        <v>5.2714812862414338</v>
      </c>
      <c r="D9" s="12">
        <v>0.11</v>
      </c>
      <c r="E9" s="13">
        <f t="shared" si="1"/>
        <v>0.5798629414865577</v>
      </c>
      <c r="F9" s="13">
        <f t="shared" si="2"/>
        <v>28.993147074327887</v>
      </c>
      <c r="G9" s="13">
        <f t="shared" si="3"/>
        <v>2086.7000000000003</v>
      </c>
      <c r="H9" s="13">
        <f t="shared" si="4"/>
        <v>1043.3500000000001</v>
      </c>
    </row>
    <row r="10" spans="1:8" ht="15.75" thickBot="1">
      <c r="A10" s="10" t="s">
        <v>22</v>
      </c>
      <c r="B10" s="10">
        <v>1.897</v>
      </c>
      <c r="C10" s="11">
        <f t="shared" si="0"/>
        <v>5.2714812862414338</v>
      </c>
      <c r="D10" s="12">
        <v>0.11</v>
      </c>
      <c r="E10" s="13">
        <f t="shared" si="1"/>
        <v>0.5798629414865577</v>
      </c>
      <c r="F10" s="13">
        <f t="shared" si="2"/>
        <v>28.993147074327887</v>
      </c>
      <c r="G10" s="13">
        <f t="shared" si="3"/>
        <v>2086.7000000000003</v>
      </c>
      <c r="H10" s="13">
        <f t="shared" si="4"/>
        <v>1043.3500000000001</v>
      </c>
    </row>
    <row r="11" spans="1:8" ht="15.75" thickBot="1">
      <c r="A11" s="14" t="s">
        <v>23</v>
      </c>
      <c r="B11" s="14">
        <v>1.9046000000000001</v>
      </c>
      <c r="C11" s="15">
        <f t="shared" si="0"/>
        <v>5.2504462879344747</v>
      </c>
      <c r="D11" s="16">
        <v>0.11</v>
      </c>
      <c r="E11" s="17">
        <f t="shared" si="1"/>
        <v>0.57754909167279223</v>
      </c>
      <c r="F11" s="17">
        <f t="shared" si="2"/>
        <v>28.877454583639611</v>
      </c>
      <c r="G11" s="17">
        <f t="shared" si="3"/>
        <v>2095.06</v>
      </c>
      <c r="H11" s="17">
        <f t="shared" si="4"/>
        <v>1047.53</v>
      </c>
    </row>
    <row r="12" spans="1:8" ht="15.75" thickBot="1">
      <c r="A12" s="14" t="s">
        <v>24</v>
      </c>
      <c r="B12" s="14">
        <v>1.9046000000000001</v>
      </c>
      <c r="C12" s="15">
        <f t="shared" si="0"/>
        <v>5.2504462879344747</v>
      </c>
      <c r="D12" s="16">
        <v>0.11</v>
      </c>
      <c r="E12" s="17">
        <f t="shared" si="1"/>
        <v>0.57754909167279223</v>
      </c>
      <c r="F12" s="17">
        <f t="shared" si="2"/>
        <v>28.877454583639611</v>
      </c>
      <c r="G12" s="17">
        <f t="shared" si="3"/>
        <v>2095.06</v>
      </c>
      <c r="H12" s="17">
        <f t="shared" si="4"/>
        <v>1047.53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08"/>
  <sheetViews>
    <sheetView workbookViewId="0">
      <selection sqref="A1:J1"/>
    </sheetView>
  </sheetViews>
  <sheetFormatPr defaultRowHeight="12.75"/>
  <cols>
    <col min="1" max="1" width="9.7109375" style="70" bestFit="1" customWidth="1"/>
    <col min="2" max="3" width="11.7109375" style="70" bestFit="1" customWidth="1"/>
    <col min="4" max="4" width="8.7109375" style="70" bestFit="1" customWidth="1"/>
    <col min="5" max="5" width="6.28515625" style="70" bestFit="1" customWidth="1"/>
    <col min="6" max="6" width="8.7109375" style="70" bestFit="1" customWidth="1"/>
    <col min="7" max="7" width="10.85546875" style="70" bestFit="1" customWidth="1"/>
    <col min="8" max="8" width="9" style="70" bestFit="1" customWidth="1"/>
    <col min="9" max="10" width="11.7109375" style="70" bestFit="1" customWidth="1"/>
    <col min="11" max="16384" width="9.140625" style="70"/>
  </cols>
  <sheetData>
    <row r="1" spans="1:10" ht="18.75" thickBot="1">
      <c r="A1" s="127" t="s">
        <v>62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13.5" thickBot="1">
      <c r="A2" s="92" t="s">
        <v>52</v>
      </c>
      <c r="B2" s="93" t="s">
        <v>51</v>
      </c>
      <c r="C2" s="94" t="s">
        <v>50</v>
      </c>
      <c r="D2" s="94" t="s">
        <v>49</v>
      </c>
      <c r="E2" s="94" t="s">
        <v>48</v>
      </c>
      <c r="F2" s="94" t="s">
        <v>47</v>
      </c>
      <c r="G2" s="94" t="s">
        <v>47</v>
      </c>
      <c r="H2" s="95" t="s">
        <v>46</v>
      </c>
      <c r="I2" s="95" t="s">
        <v>53</v>
      </c>
      <c r="J2" s="95" t="s">
        <v>45</v>
      </c>
    </row>
    <row r="3" spans="1:10" ht="13.5" thickBot="1">
      <c r="A3" s="92" t="s">
        <v>44</v>
      </c>
      <c r="B3" s="96" t="s">
        <v>43</v>
      </c>
      <c r="C3" s="97" t="s">
        <v>43</v>
      </c>
      <c r="D3" s="97" t="s">
        <v>3</v>
      </c>
      <c r="E3" s="97" t="s">
        <v>42</v>
      </c>
      <c r="F3" s="97" t="s">
        <v>4</v>
      </c>
      <c r="G3" s="97" t="s">
        <v>5</v>
      </c>
      <c r="H3" s="95" t="s">
        <v>6</v>
      </c>
      <c r="I3" s="95" t="s">
        <v>54</v>
      </c>
      <c r="J3" s="95" t="s">
        <v>34</v>
      </c>
    </row>
    <row r="4" spans="1:10">
      <c r="A4" s="87">
        <v>42078</v>
      </c>
      <c r="B4" s="82">
        <v>615</v>
      </c>
      <c r="C4" s="78">
        <f>B4+(B4*0.05)</f>
        <v>645.75</v>
      </c>
      <c r="D4" s="78">
        <f>B4/3500</f>
        <v>0.17571428571428571</v>
      </c>
      <c r="E4" s="86">
        <f>(C4-B4)/D4</f>
        <v>175</v>
      </c>
      <c r="F4" s="79">
        <v>100</v>
      </c>
      <c r="G4" s="79"/>
      <c r="H4" s="84">
        <f>D4*50/B4</f>
        <v>1.4285714285714284E-2</v>
      </c>
      <c r="I4" s="79">
        <f>B4-(D4*1080)</f>
        <v>425.2285714285714</v>
      </c>
      <c r="J4" s="78"/>
    </row>
    <row r="5" spans="1:10">
      <c r="A5" s="87">
        <f>A4+7</f>
        <v>42085</v>
      </c>
      <c r="B5" s="82">
        <f>C4+F4-G4</f>
        <v>745.75</v>
      </c>
      <c r="C5" s="78">
        <f>B5+(B5*0.06)</f>
        <v>790.495</v>
      </c>
      <c r="D5" s="78">
        <f>B5/3000</f>
        <v>0.24858333333333332</v>
      </c>
      <c r="E5" s="86">
        <f>(C5-B5)/D5</f>
        <v>180.00000000000003</v>
      </c>
      <c r="F5" s="79"/>
      <c r="G5" s="79"/>
      <c r="H5" s="84">
        <f>D5*50/B5</f>
        <v>1.6666666666666666E-2</v>
      </c>
      <c r="I5" s="79">
        <f t="shared" ref="I5:I67" si="0">B5-(D5*1080)</f>
        <v>477.28000000000003</v>
      </c>
      <c r="J5" s="78"/>
    </row>
    <row r="6" spans="1:10">
      <c r="A6" s="87">
        <f>A5+7</f>
        <v>42092</v>
      </c>
      <c r="B6" s="82">
        <f>C5+F5-G5</f>
        <v>790.495</v>
      </c>
      <c r="C6" s="78">
        <f>B6+(B6*0.06)</f>
        <v>837.92470000000003</v>
      </c>
      <c r="D6" s="78">
        <f>B6/3000</f>
        <v>0.26349833333333333</v>
      </c>
      <c r="E6" s="86">
        <f>(C6-B6)/D6</f>
        <v>180.00000000000009</v>
      </c>
      <c r="F6" s="79"/>
      <c r="G6" s="79"/>
      <c r="H6" s="84">
        <f>D6*50/B6</f>
        <v>1.6666666666666666E-2</v>
      </c>
      <c r="I6" s="79">
        <f t="shared" si="0"/>
        <v>505.91680000000002</v>
      </c>
      <c r="J6" s="78"/>
    </row>
    <row r="7" spans="1:10" ht="13.5" thickBot="1">
      <c r="A7" s="87">
        <f>A6+7</f>
        <v>42099</v>
      </c>
      <c r="B7" s="82">
        <f>C6+F6-G6</f>
        <v>837.92470000000003</v>
      </c>
      <c r="C7" s="78">
        <f t="shared" ref="C7:C15" si="1">B7+(B7*0.05)</f>
        <v>879.82093500000008</v>
      </c>
      <c r="D7" s="78">
        <f t="shared" ref="D7:D14" si="2">B7/2500</f>
        <v>0.33516988000000003</v>
      </c>
      <c r="E7" s="86">
        <f>(C7-B7)/D7</f>
        <v>125.00000000000013</v>
      </c>
      <c r="F7" s="79">
        <v>150</v>
      </c>
      <c r="G7" s="79"/>
      <c r="H7" s="84">
        <f>D7*50/B7</f>
        <v>2.0000000000000004E-2</v>
      </c>
      <c r="I7" s="79">
        <f t="shared" si="0"/>
        <v>475.94122959999999</v>
      </c>
      <c r="J7" s="78"/>
    </row>
    <row r="8" spans="1:10" ht="13.5" thickBot="1">
      <c r="A8" s="77"/>
      <c r="B8" s="76"/>
      <c r="C8" s="71"/>
      <c r="D8" s="71"/>
      <c r="E8" s="75"/>
      <c r="F8" s="71"/>
      <c r="G8" s="74"/>
      <c r="H8" s="73"/>
      <c r="I8" s="72"/>
      <c r="J8" s="71"/>
    </row>
    <row r="9" spans="1:10">
      <c r="A9" s="87">
        <f>A7+7</f>
        <v>42106</v>
      </c>
      <c r="B9" s="82">
        <f>C7+F7</f>
        <v>1029.8209350000002</v>
      </c>
      <c r="C9" s="78">
        <f t="shared" si="1"/>
        <v>1081.3119817500001</v>
      </c>
      <c r="D9" s="78">
        <f t="shared" si="2"/>
        <v>0.4119283740000001</v>
      </c>
      <c r="E9" s="86">
        <f>(C9-B9)/D9</f>
        <v>124.99999999999972</v>
      </c>
      <c r="F9" s="79"/>
      <c r="G9" s="79"/>
      <c r="H9" s="84">
        <f>D9*50/B9</f>
        <v>0.02</v>
      </c>
      <c r="I9" s="79">
        <f t="shared" si="0"/>
        <v>584.93829108000011</v>
      </c>
      <c r="J9" s="78"/>
    </row>
    <row r="10" spans="1:10">
      <c r="A10" s="87">
        <f>A9+7</f>
        <v>42113</v>
      </c>
      <c r="B10" s="82">
        <f>C9+F9-G9</f>
        <v>1081.3119817500001</v>
      </c>
      <c r="C10" s="78">
        <f t="shared" si="1"/>
        <v>1135.3775808375001</v>
      </c>
      <c r="D10" s="78">
        <f t="shared" si="2"/>
        <v>0.43252479270000005</v>
      </c>
      <c r="E10" s="86">
        <f>(C10-B10)/D10</f>
        <v>125</v>
      </c>
      <c r="F10" s="79"/>
      <c r="G10" s="79"/>
      <c r="H10" s="84">
        <f>D10*50/B10</f>
        <v>0.02</v>
      </c>
      <c r="I10" s="79">
        <f t="shared" si="0"/>
        <v>614.18520563400011</v>
      </c>
      <c r="J10" s="78"/>
    </row>
    <row r="11" spans="1:10">
      <c r="A11" s="87">
        <f>A10+7</f>
        <v>42120</v>
      </c>
      <c r="B11" s="82">
        <f>C10+F10-G10</f>
        <v>1135.3775808375001</v>
      </c>
      <c r="C11" s="78">
        <f t="shared" si="1"/>
        <v>1192.146459879375</v>
      </c>
      <c r="D11" s="78">
        <f t="shared" si="2"/>
        <v>0.45415103233500004</v>
      </c>
      <c r="E11" s="86">
        <f>(C11-B11)/D11</f>
        <v>124.99999999999983</v>
      </c>
      <c r="F11" s="79"/>
      <c r="G11" s="79"/>
      <c r="H11" s="84">
        <f>D11*50/B11</f>
        <v>0.02</v>
      </c>
      <c r="I11" s="79">
        <f t="shared" si="0"/>
        <v>644.89446591570004</v>
      </c>
      <c r="J11" s="78"/>
    </row>
    <row r="12" spans="1:10" ht="13.5" thickBot="1">
      <c r="A12" s="87">
        <f>A11+7</f>
        <v>42127</v>
      </c>
      <c r="B12" s="82">
        <f>C11+F11-G11</f>
        <v>1192.146459879375</v>
      </c>
      <c r="C12" s="78">
        <f t="shared" si="1"/>
        <v>1251.7537828733439</v>
      </c>
      <c r="D12" s="78">
        <f t="shared" si="2"/>
        <v>0.47685858395175001</v>
      </c>
      <c r="E12" s="86">
        <f>(C12-B12)/D12</f>
        <v>125.00000000000024</v>
      </c>
      <c r="F12" s="79"/>
      <c r="G12" s="110">
        <v>500</v>
      </c>
      <c r="H12" s="84">
        <f>D12*50/B12</f>
        <v>0.02</v>
      </c>
      <c r="I12" s="79">
        <f t="shared" si="0"/>
        <v>677.13918921148502</v>
      </c>
      <c r="J12" s="78"/>
    </row>
    <row r="13" spans="1:10" ht="13.5" thickBot="1">
      <c r="A13" s="77"/>
      <c r="B13" s="76"/>
      <c r="C13" s="71"/>
      <c r="D13" s="71"/>
      <c r="E13" s="75"/>
      <c r="F13" s="71"/>
      <c r="G13" s="74"/>
      <c r="H13" s="73"/>
      <c r="I13" s="72"/>
      <c r="J13" s="71"/>
    </row>
    <row r="14" spans="1:10">
      <c r="A14" s="87">
        <f>A12+7</f>
        <v>42134</v>
      </c>
      <c r="B14" s="82">
        <f>C12-G12</f>
        <v>751.75378287334388</v>
      </c>
      <c r="C14" s="78">
        <f t="shared" si="1"/>
        <v>789.34147201701103</v>
      </c>
      <c r="D14" s="78">
        <f t="shared" si="2"/>
        <v>0.30070151314933757</v>
      </c>
      <c r="E14" s="86">
        <f>(C14-B14)/D14</f>
        <v>124.99999999999984</v>
      </c>
      <c r="F14" s="79">
        <v>600</v>
      </c>
      <c r="G14" s="79"/>
      <c r="H14" s="84">
        <f>D14*50/B14</f>
        <v>0.02</v>
      </c>
      <c r="I14" s="79">
        <f t="shared" si="0"/>
        <v>426.99614867205929</v>
      </c>
      <c r="J14" s="78"/>
    </row>
    <row r="15" spans="1:10">
      <c r="A15" s="87">
        <f>A14+7</f>
        <v>42141</v>
      </c>
      <c r="B15" s="82">
        <f>C14+F14</f>
        <v>1389.341472017011</v>
      </c>
      <c r="C15" s="78">
        <f t="shared" si="1"/>
        <v>1458.8085456178617</v>
      </c>
      <c r="D15" s="78">
        <f>B15/2500</f>
        <v>0.55573658880680443</v>
      </c>
      <c r="E15" s="86">
        <f>(C15-B15)/D15</f>
        <v>125.00000000000018</v>
      </c>
      <c r="F15" s="79"/>
      <c r="G15" s="79"/>
      <c r="H15" s="84">
        <f>D15*50/B15</f>
        <v>0.02</v>
      </c>
      <c r="I15" s="79">
        <f t="shared" si="0"/>
        <v>789.14595610566221</v>
      </c>
      <c r="J15" s="78"/>
    </row>
    <row r="16" spans="1:10">
      <c r="A16" s="87">
        <f>A15+7</f>
        <v>42148</v>
      </c>
      <c r="B16" s="82">
        <f>C15</f>
        <v>1458.8085456178617</v>
      </c>
      <c r="C16" s="78">
        <f>B16+(B16*0.1)</f>
        <v>1604.6894001796479</v>
      </c>
      <c r="D16" s="78">
        <f t="shared" ref="D16:D17" si="3">B16/2500</f>
        <v>0.58352341824714471</v>
      </c>
      <c r="E16" s="86">
        <f>(C16-B16)/D16</f>
        <v>250.00000000000011</v>
      </c>
      <c r="F16" s="79"/>
      <c r="G16" s="79"/>
      <c r="H16" s="84">
        <f>D16*50/B16</f>
        <v>0.02</v>
      </c>
      <c r="I16" s="79">
        <f t="shared" si="0"/>
        <v>828.60325391094534</v>
      </c>
      <c r="J16" s="78"/>
    </row>
    <row r="17" spans="1:10" ht="13.5" thickBot="1">
      <c r="A17" s="87">
        <f>A16+7</f>
        <v>42155</v>
      </c>
      <c r="B17" s="82">
        <f>C16+F16-G16</f>
        <v>1604.6894001796479</v>
      </c>
      <c r="C17" s="78">
        <f>B17+(B17*0.1)</f>
        <v>1765.1583401976127</v>
      </c>
      <c r="D17" s="78">
        <f t="shared" si="3"/>
        <v>0.6418757600718592</v>
      </c>
      <c r="E17" s="86">
        <f>(C17-B17)/D17</f>
        <v>249.99999999999994</v>
      </c>
      <c r="F17" s="79"/>
      <c r="G17" s="79"/>
      <c r="H17" s="84">
        <f>D17*50/B17</f>
        <v>2.0000000000000004E-2</v>
      </c>
      <c r="I17" s="79">
        <f t="shared" si="0"/>
        <v>911.46357930203999</v>
      </c>
      <c r="J17" s="78"/>
    </row>
    <row r="18" spans="1:10" ht="13.5" thickBot="1">
      <c r="A18" s="77"/>
      <c r="B18" s="76"/>
      <c r="C18" s="71"/>
      <c r="D18" s="71"/>
      <c r="E18" s="75"/>
      <c r="F18" s="71"/>
      <c r="G18" s="74"/>
      <c r="H18" s="73"/>
      <c r="I18" s="72"/>
      <c r="J18" s="71"/>
    </row>
    <row r="19" spans="1:10">
      <c r="A19" s="87">
        <f>A17+7</f>
        <v>42162</v>
      </c>
      <c r="B19" s="82">
        <f>C17+F17-G17</f>
        <v>1765.1583401976127</v>
      </c>
      <c r="C19" s="78">
        <f>B19+(B19*0.1)</f>
        <v>1941.674174217374</v>
      </c>
      <c r="D19" s="78">
        <f t="shared" ref="D19" si="4">B19/2500</f>
        <v>0.70606333607904503</v>
      </c>
      <c r="E19" s="86">
        <f>(C19-B19)/D19</f>
        <v>250.00000000000009</v>
      </c>
      <c r="F19" s="79"/>
      <c r="G19" s="79"/>
      <c r="H19" s="84">
        <f>D19*50/B19</f>
        <v>0.02</v>
      </c>
      <c r="I19" s="79">
        <f t="shared" si="0"/>
        <v>1002.6099372322441</v>
      </c>
      <c r="J19" s="78"/>
    </row>
    <row r="20" spans="1:10">
      <c r="A20" s="87">
        <f>A19+7</f>
        <v>42169</v>
      </c>
      <c r="B20" s="82">
        <f>C19+F19-G19</f>
        <v>1941.674174217374</v>
      </c>
      <c r="C20" s="78">
        <f>B20+(B20*0.1)</f>
        <v>2135.8415916391114</v>
      </c>
      <c r="D20" s="78">
        <f>B20/2500</f>
        <v>0.77666966968694962</v>
      </c>
      <c r="E20" s="86">
        <f>(C20-B20)/D20</f>
        <v>249.99999999999994</v>
      </c>
      <c r="F20" s="79"/>
      <c r="G20" s="79"/>
      <c r="H20" s="84">
        <f>D20*50/B20</f>
        <v>0.02</v>
      </c>
      <c r="I20" s="79">
        <f t="shared" si="0"/>
        <v>1102.8709309554683</v>
      </c>
      <c r="J20" s="78"/>
    </row>
    <row r="21" spans="1:10">
      <c r="A21" s="87">
        <f>A20+7</f>
        <v>42176</v>
      </c>
      <c r="B21" s="82">
        <f>C20+F20-G20</f>
        <v>2135.8415916391114</v>
      </c>
      <c r="C21" s="78">
        <f>B21+(B21*0.1)</f>
        <v>2349.4257508030223</v>
      </c>
      <c r="D21" s="78">
        <f t="shared" ref="D21:D22" si="5">B21/2500</f>
        <v>0.85433663665564452</v>
      </c>
      <c r="E21" s="86">
        <f>(C21-B21)/D21</f>
        <v>249.9999999999998</v>
      </c>
      <c r="F21" s="79"/>
      <c r="G21" s="79"/>
      <c r="H21" s="84">
        <f>D21*50/B21</f>
        <v>0.02</v>
      </c>
      <c r="I21" s="79">
        <f t="shared" si="0"/>
        <v>1213.1580240510152</v>
      </c>
      <c r="J21" s="78"/>
    </row>
    <row r="22" spans="1:10" ht="13.5" thickBot="1">
      <c r="A22" s="87">
        <f>A21+7</f>
        <v>42183</v>
      </c>
      <c r="B22" s="82">
        <f>C21+F21-G21</f>
        <v>2349.4257508030223</v>
      </c>
      <c r="C22" s="78">
        <f>B22+(B22*0.1)</f>
        <v>2584.3683258833244</v>
      </c>
      <c r="D22" s="78">
        <f t="shared" si="5"/>
        <v>0.9397703003212089</v>
      </c>
      <c r="E22" s="86">
        <f>(C22-B22)/D22</f>
        <v>249.9999999999998</v>
      </c>
      <c r="F22" s="79"/>
      <c r="G22" s="79"/>
      <c r="H22" s="84">
        <f>D22*50/B22</f>
        <v>0.02</v>
      </c>
      <c r="I22" s="79">
        <f t="shared" si="0"/>
        <v>1334.4738264561167</v>
      </c>
      <c r="J22" s="78"/>
    </row>
    <row r="23" spans="1:10" ht="13.5" thickBot="1">
      <c r="A23" s="77"/>
      <c r="B23" s="76"/>
      <c r="C23" s="71"/>
      <c r="D23" s="71"/>
      <c r="E23" s="75"/>
      <c r="F23" s="71"/>
      <c r="G23" s="74"/>
      <c r="H23" s="73"/>
      <c r="I23" s="72"/>
      <c r="J23" s="71"/>
    </row>
    <row r="24" spans="1:10">
      <c r="A24" s="87">
        <f>A22+7</f>
        <v>42190</v>
      </c>
      <c r="B24" s="82">
        <f>C22+F22-G22</f>
        <v>2584.3683258833244</v>
      </c>
      <c r="C24" s="78">
        <f>B24+(B24*0.1)</f>
        <v>2842.8051584716568</v>
      </c>
      <c r="D24" s="78">
        <f t="shared" ref="D24" si="6">B24/2500</f>
        <v>1.0337473303533298</v>
      </c>
      <c r="E24" s="86">
        <f>(C24-B24)/D24</f>
        <v>250</v>
      </c>
      <c r="F24" s="79"/>
      <c r="G24" s="79"/>
      <c r="H24" s="84">
        <f>D24*50/B24</f>
        <v>0.02</v>
      </c>
      <c r="I24" s="79">
        <f t="shared" si="0"/>
        <v>1467.9212091017282</v>
      </c>
      <c r="J24" s="78"/>
    </row>
    <row r="25" spans="1:10">
      <c r="A25" s="87">
        <f>A24+7</f>
        <v>42197</v>
      </c>
      <c r="B25" s="82">
        <f>C24+F24-G24</f>
        <v>2842.8051584716568</v>
      </c>
      <c r="C25" s="78">
        <f>B25+(B25*0.1)</f>
        <v>3127.0856743188224</v>
      </c>
      <c r="D25" s="78">
        <f>B25/2500</f>
        <v>1.1371220633886627</v>
      </c>
      <c r="E25" s="86">
        <f>(C25-B25)/D25</f>
        <v>249.99999999999991</v>
      </c>
      <c r="F25" s="79"/>
      <c r="G25" s="79"/>
      <c r="H25" s="84">
        <f>D25*50/B25</f>
        <v>0.02</v>
      </c>
      <c r="I25" s="79">
        <f t="shared" si="0"/>
        <v>1614.713330011901</v>
      </c>
      <c r="J25" s="78"/>
    </row>
    <row r="26" spans="1:10">
      <c r="A26" s="87">
        <f>A25+7</f>
        <v>42204</v>
      </c>
      <c r="B26" s="82">
        <f>C25+F25-G25</f>
        <v>3127.0856743188224</v>
      </c>
      <c r="C26" s="78">
        <f>B26+(B26*0.1)</f>
        <v>3439.7942417507047</v>
      </c>
      <c r="D26" s="78">
        <f t="shared" ref="D26:D27" si="7">B26/2500</f>
        <v>1.250834269727529</v>
      </c>
      <c r="E26" s="86">
        <f>(C26-B26)/D26</f>
        <v>250.00000000000006</v>
      </c>
      <c r="F26" s="79"/>
      <c r="G26" s="79"/>
      <c r="H26" s="84">
        <f>D26*50/B26</f>
        <v>0.02</v>
      </c>
      <c r="I26" s="79">
        <f t="shared" si="0"/>
        <v>1776.184663013091</v>
      </c>
      <c r="J26" s="78"/>
    </row>
    <row r="27" spans="1:10" ht="13.5" thickBot="1">
      <c r="A27" s="87">
        <f>A26+7</f>
        <v>42211</v>
      </c>
      <c r="B27" s="82">
        <f>C26+F26-G26</f>
        <v>3439.7942417507047</v>
      </c>
      <c r="C27" s="78">
        <f>B27+(B27*0.1)</f>
        <v>3783.7736659257753</v>
      </c>
      <c r="D27" s="78">
        <f t="shared" si="7"/>
        <v>1.375917696700282</v>
      </c>
      <c r="E27" s="86">
        <f>(C27-B27)/D27</f>
        <v>250.00000000000006</v>
      </c>
      <c r="F27" s="79"/>
      <c r="G27" s="79"/>
      <c r="H27" s="84">
        <f>D27*50/B27</f>
        <v>0.02</v>
      </c>
      <c r="I27" s="79">
        <f t="shared" si="0"/>
        <v>1953.8031293144002</v>
      </c>
      <c r="J27" s="78"/>
    </row>
    <row r="28" spans="1:10" ht="13.5" thickBot="1">
      <c r="A28" s="77"/>
      <c r="B28" s="76"/>
      <c r="C28" s="71"/>
      <c r="D28" s="71"/>
      <c r="E28" s="75"/>
      <c r="F28" s="71"/>
      <c r="G28" s="74"/>
      <c r="H28" s="73"/>
      <c r="I28" s="72"/>
      <c r="J28" s="71"/>
    </row>
    <row r="29" spans="1:10">
      <c r="A29" s="87">
        <f>A27+7</f>
        <v>42218</v>
      </c>
      <c r="B29" s="82">
        <f>C27+F27-G27</f>
        <v>3783.7736659257753</v>
      </c>
      <c r="C29" s="78">
        <f>B29+(B29*0.1)</f>
        <v>4162.1510325183526</v>
      </c>
      <c r="D29" s="78">
        <f t="shared" ref="D29" si="8">B29/2500</f>
        <v>1.5135094663703101</v>
      </c>
      <c r="E29" s="86">
        <f>(C29-B29)/D29</f>
        <v>249.99999999999989</v>
      </c>
      <c r="F29" s="79"/>
      <c r="G29" s="79"/>
      <c r="H29" s="84">
        <f>D29*50/B29</f>
        <v>1.9999999999999997E-2</v>
      </c>
      <c r="I29" s="79">
        <f t="shared" si="0"/>
        <v>2149.1834422458405</v>
      </c>
      <c r="J29" s="78"/>
    </row>
    <row r="30" spans="1:10">
      <c r="A30" s="87">
        <f>A29+7</f>
        <v>42225</v>
      </c>
      <c r="B30" s="82">
        <f>C29+F29-G29</f>
        <v>4162.1510325183526</v>
      </c>
      <c r="C30" s="78">
        <f>B30+(B30*0.1)</f>
        <v>4578.3661357701876</v>
      </c>
      <c r="D30" s="78">
        <f>B30/2500</f>
        <v>1.664860413007341</v>
      </c>
      <c r="E30" s="86">
        <f>(C30-B30)/D30</f>
        <v>249.99999999999983</v>
      </c>
      <c r="F30" s="79"/>
      <c r="G30" s="79"/>
      <c r="H30" s="84">
        <f>D30*50/B30</f>
        <v>1.9999999999999997E-2</v>
      </c>
      <c r="I30" s="79">
        <f t="shared" si="0"/>
        <v>2364.1017864704245</v>
      </c>
      <c r="J30" s="78"/>
    </row>
    <row r="31" spans="1:10">
      <c r="A31" s="87">
        <f>A30+7</f>
        <v>42232</v>
      </c>
      <c r="B31" s="82">
        <f>C30+F30-G30</f>
        <v>4578.3661357701876</v>
      </c>
      <c r="C31" s="78">
        <f>B31+(B31*0.1)</f>
        <v>5036.202749347206</v>
      </c>
      <c r="D31" s="78">
        <f t="shared" ref="D31:D32" si="9">B31/2500</f>
        <v>1.8313464543080751</v>
      </c>
      <c r="E31" s="86">
        <f>(C31-B31)/D31</f>
        <v>249.9999999999998</v>
      </c>
      <c r="F31" s="79"/>
      <c r="G31" s="79"/>
      <c r="H31" s="84">
        <f>D31*50/B31</f>
        <v>0.02</v>
      </c>
      <c r="I31" s="79">
        <f t="shared" si="0"/>
        <v>2600.5119651174664</v>
      </c>
      <c r="J31" s="78"/>
    </row>
    <row r="32" spans="1:10" ht="13.5" thickBot="1">
      <c r="A32" s="87">
        <f>A31+7</f>
        <v>42239</v>
      </c>
      <c r="B32" s="82">
        <f>C31+F31-G31</f>
        <v>5036.202749347206</v>
      </c>
      <c r="C32" s="78">
        <f>B32+(B32*0.1)</f>
        <v>5539.8230242819263</v>
      </c>
      <c r="D32" s="78">
        <f t="shared" si="9"/>
        <v>2.0144810997388825</v>
      </c>
      <c r="E32" s="86">
        <f>(C32-B32)/D32</f>
        <v>249.99999999999986</v>
      </c>
      <c r="F32" s="79"/>
      <c r="G32" s="79"/>
      <c r="H32" s="84">
        <f>D32*50/B32</f>
        <v>0.02</v>
      </c>
      <c r="I32" s="79">
        <f t="shared" si="0"/>
        <v>2860.563161629213</v>
      </c>
      <c r="J32" s="78"/>
    </row>
    <row r="33" spans="1:12" ht="13.5" thickBot="1">
      <c r="A33" s="77"/>
      <c r="B33" s="76"/>
      <c r="C33" s="71"/>
      <c r="D33" s="71"/>
      <c r="E33" s="75"/>
      <c r="F33" s="71"/>
      <c r="G33" s="74"/>
      <c r="H33" s="73"/>
      <c r="I33" s="72"/>
      <c r="J33" s="71"/>
    </row>
    <row r="34" spans="1:12">
      <c r="A34" s="87">
        <f>A32+7</f>
        <v>42246</v>
      </c>
      <c r="B34" s="82">
        <f>C32+F32-G32</f>
        <v>5539.8230242819263</v>
      </c>
      <c r="C34" s="78">
        <f>B34+(B34*0.1)</f>
        <v>6093.8053267101186</v>
      </c>
      <c r="D34" s="78">
        <f t="shared" ref="D34" si="10">B34/2500</f>
        <v>2.2159292097127707</v>
      </c>
      <c r="E34" s="86">
        <f>(C34-B34)/D34</f>
        <v>249.9999999999998</v>
      </c>
      <c r="F34" s="79"/>
      <c r="G34" s="79"/>
      <c r="H34" s="84">
        <f>D34*50/B34</f>
        <v>0.02</v>
      </c>
      <c r="I34" s="79">
        <f t="shared" si="0"/>
        <v>3146.6194777921341</v>
      </c>
      <c r="J34" s="78"/>
    </row>
    <row r="35" spans="1:12">
      <c r="A35" s="87">
        <f>A34+7</f>
        <v>42253</v>
      </c>
      <c r="B35" s="82">
        <f>C34+F34-G34</f>
        <v>6093.8053267101186</v>
      </c>
      <c r="C35" s="78">
        <f>B35+(B35*0.1)</f>
        <v>6703.1858593811303</v>
      </c>
      <c r="D35" s="78">
        <f>B35/2500</f>
        <v>2.4375221306840475</v>
      </c>
      <c r="E35" s="86">
        <f>(C35-B35)/D35</f>
        <v>249.99999999999991</v>
      </c>
      <c r="F35" s="79"/>
      <c r="G35" s="79"/>
      <c r="H35" s="84">
        <f>D35*50/B35</f>
        <v>0.02</v>
      </c>
      <c r="I35" s="79">
        <f t="shared" si="0"/>
        <v>3461.2814255713474</v>
      </c>
      <c r="J35" s="78"/>
    </row>
    <row r="36" spans="1:12">
      <c r="A36" s="87">
        <f>A35+7</f>
        <v>42260</v>
      </c>
      <c r="B36" s="82">
        <f>C35+F35-G35</f>
        <v>6703.1858593811303</v>
      </c>
      <c r="C36" s="78">
        <f>B36+(B36*0.1)</f>
        <v>7373.5044453192431</v>
      </c>
      <c r="D36" s="78">
        <f t="shared" ref="D36:D37" si="11">B36/2500</f>
        <v>2.681274343752452</v>
      </c>
      <c r="E36" s="86">
        <f>(C36-B36)/D36</f>
        <v>249.99999999999994</v>
      </c>
      <c r="F36" s="79"/>
      <c r="G36" s="79"/>
      <c r="H36" s="84">
        <f>D36*50/B36</f>
        <v>1.9999999999999997E-2</v>
      </c>
      <c r="I36" s="79">
        <f t="shared" si="0"/>
        <v>3807.4095681284821</v>
      </c>
      <c r="J36" s="78"/>
    </row>
    <row r="37" spans="1:12" ht="13.5" thickBot="1">
      <c r="A37" s="87">
        <f>A36+7</f>
        <v>42267</v>
      </c>
      <c r="B37" s="82">
        <f>C36+F36-G36</f>
        <v>7373.5044453192431</v>
      </c>
      <c r="C37" s="78">
        <f>B37+(B37*0.1)</f>
        <v>8110.8548898511672</v>
      </c>
      <c r="D37" s="78">
        <f t="shared" si="11"/>
        <v>2.9494017781276973</v>
      </c>
      <c r="E37" s="86">
        <f>(C37-B37)/D37</f>
        <v>249.99999999999991</v>
      </c>
      <c r="F37" s="79"/>
      <c r="G37" s="79"/>
      <c r="H37" s="84">
        <f>D37*50/B37</f>
        <v>0.02</v>
      </c>
      <c r="I37" s="79">
        <f t="shared" si="0"/>
        <v>4188.1505249413294</v>
      </c>
      <c r="J37" s="78"/>
      <c r="L37" s="91"/>
    </row>
    <row r="38" spans="1:12" ht="13.5" thickBot="1">
      <c r="A38" s="77"/>
      <c r="B38" s="76"/>
      <c r="C38" s="71"/>
      <c r="D38" s="71"/>
      <c r="E38" s="75"/>
      <c r="F38" s="71"/>
      <c r="G38" s="74"/>
      <c r="H38" s="73"/>
      <c r="I38" s="72"/>
      <c r="J38" s="71"/>
    </row>
    <row r="39" spans="1:12">
      <c r="A39" s="87">
        <f>A37+7</f>
        <v>42274</v>
      </c>
      <c r="B39" s="82">
        <f>C37+F37-G37</f>
        <v>8110.8548898511672</v>
      </c>
      <c r="C39" s="78">
        <f>B39+(B39*0.1)</f>
        <v>8921.9403788362833</v>
      </c>
      <c r="D39" s="78">
        <f t="shared" ref="D39" si="12">B39/2500</f>
        <v>3.2443419559404667</v>
      </c>
      <c r="E39" s="86">
        <f>(C39-B39)/D39</f>
        <v>249.99999999999986</v>
      </c>
      <c r="F39" s="79"/>
      <c r="G39" s="79"/>
      <c r="H39" s="84">
        <f>D39*50/B39</f>
        <v>0.02</v>
      </c>
      <c r="I39" s="79">
        <f t="shared" si="0"/>
        <v>4606.9655774354633</v>
      </c>
      <c r="J39" s="78"/>
    </row>
    <row r="40" spans="1:12">
      <c r="A40" s="87">
        <f>A39+7</f>
        <v>42281</v>
      </c>
      <c r="B40" s="82">
        <f>C39+F39-G39</f>
        <v>8921.9403788362833</v>
      </c>
      <c r="C40" s="78">
        <f>B40+(B40*0.1)</f>
        <v>9814.1344167199113</v>
      </c>
      <c r="D40" s="78">
        <f>B40/2500</f>
        <v>3.5687761515345136</v>
      </c>
      <c r="E40" s="86">
        <f>(C40-B40)/D40</f>
        <v>249.99999999999989</v>
      </c>
      <c r="F40" s="79"/>
      <c r="G40" s="79"/>
      <c r="H40" s="84">
        <f>D40*50/B40</f>
        <v>0.02</v>
      </c>
      <c r="I40" s="79">
        <f t="shared" si="0"/>
        <v>5067.6621351790091</v>
      </c>
      <c r="J40" s="78"/>
    </row>
    <row r="41" spans="1:12">
      <c r="A41" s="87">
        <f>A40+7</f>
        <v>42288</v>
      </c>
      <c r="B41" s="82">
        <f>C40+F40-G40</f>
        <v>9814.1344167199113</v>
      </c>
      <c r="C41" s="78">
        <f>B41+(B41*0.1)</f>
        <v>10795.547858391903</v>
      </c>
      <c r="D41" s="78">
        <f t="shared" ref="D41:D42" si="13">B41/2500</f>
        <v>3.9256537666879647</v>
      </c>
      <c r="E41" s="86">
        <f>(C41-B41)/D41</f>
        <v>250.00000000000011</v>
      </c>
      <c r="F41" s="79"/>
      <c r="G41" s="79"/>
      <c r="H41" s="84">
        <f>D41*50/B41</f>
        <v>0.02</v>
      </c>
      <c r="I41" s="79">
        <f t="shared" si="0"/>
        <v>5574.4283486969098</v>
      </c>
      <c r="J41" s="78"/>
    </row>
    <row r="42" spans="1:12" ht="13.5" thickBot="1">
      <c r="A42" s="87">
        <f>A41+7</f>
        <v>42295</v>
      </c>
      <c r="B42" s="82">
        <f>C41+F41-G41</f>
        <v>10795.547858391903</v>
      </c>
      <c r="C42" s="78">
        <f>B42+(B42*0.1)</f>
        <v>11875.102644231094</v>
      </c>
      <c r="D42" s="78">
        <f t="shared" si="13"/>
        <v>4.3182191433567612</v>
      </c>
      <c r="E42" s="86">
        <f>(C42-B42)/D42</f>
        <v>250.00000000000017</v>
      </c>
      <c r="F42" s="79"/>
      <c r="G42" s="79"/>
      <c r="H42" s="84">
        <f>D42*50/B42</f>
        <v>0.02</v>
      </c>
      <c r="I42" s="79">
        <f t="shared" si="0"/>
        <v>6131.8711835666008</v>
      </c>
      <c r="J42" s="78"/>
    </row>
    <row r="43" spans="1:12" ht="13.5" thickBot="1">
      <c r="A43" s="77"/>
      <c r="B43" s="76"/>
      <c r="C43" s="71"/>
      <c r="D43" s="71"/>
      <c r="E43" s="75"/>
      <c r="F43" s="71"/>
      <c r="G43" s="74"/>
      <c r="H43" s="73"/>
      <c r="I43" s="72"/>
      <c r="J43" s="71"/>
    </row>
    <row r="44" spans="1:12">
      <c r="A44" s="87">
        <f>A42+7</f>
        <v>42302</v>
      </c>
      <c r="B44" s="82">
        <f>C42+F42-G42</f>
        <v>11875.102644231094</v>
      </c>
      <c r="C44" s="78">
        <f>B44+(B44*0.1)</f>
        <v>13062.612908654204</v>
      </c>
      <c r="D44" s="78">
        <f t="shared" ref="D44" si="14">B44/2500</f>
        <v>4.7500410576924379</v>
      </c>
      <c r="E44" s="86">
        <f>(C44-B44)/D44</f>
        <v>250.00000000000014</v>
      </c>
      <c r="F44" s="79"/>
      <c r="G44" s="79"/>
      <c r="H44" s="84">
        <f>D44*50/B44</f>
        <v>0.02</v>
      </c>
      <c r="I44" s="79">
        <f t="shared" si="0"/>
        <v>6745.0583019232608</v>
      </c>
      <c r="J44" s="78"/>
    </row>
    <row r="45" spans="1:12">
      <c r="A45" s="87">
        <f>A44+7</f>
        <v>42309</v>
      </c>
      <c r="B45" s="82">
        <f>C44+F44-G44</f>
        <v>13062.612908654204</v>
      </c>
      <c r="C45" s="78">
        <f>B45+(B45*0.1)</f>
        <v>14368.874199519625</v>
      </c>
      <c r="D45" s="78">
        <f>B45/2500</f>
        <v>5.2250451634616812</v>
      </c>
      <c r="E45" s="86">
        <f>(C45-B45)/D45</f>
        <v>250.00000000000011</v>
      </c>
      <c r="F45" s="79"/>
      <c r="G45" s="79"/>
      <c r="H45" s="84">
        <f>D45*50/B45</f>
        <v>1.9999999999999997E-2</v>
      </c>
      <c r="I45" s="79">
        <f t="shared" si="0"/>
        <v>7419.5641321155881</v>
      </c>
      <c r="J45" s="78"/>
    </row>
    <row r="46" spans="1:12">
      <c r="A46" s="87">
        <f>A45+7</f>
        <v>42316</v>
      </c>
      <c r="B46" s="82">
        <f>C45+F45-G45</f>
        <v>14368.874199519625</v>
      </c>
      <c r="C46" s="78">
        <f>B46+(B46*0.1)</f>
        <v>15805.761619471588</v>
      </c>
      <c r="D46" s="78">
        <f t="shared" ref="D46:D47" si="15">B46/2500</f>
        <v>5.7475496798078503</v>
      </c>
      <c r="E46" s="86">
        <f>(C46-B46)/D46</f>
        <v>250.00000000000011</v>
      </c>
      <c r="F46" s="79"/>
      <c r="G46" s="79"/>
      <c r="H46" s="84">
        <f>D46*50/B46</f>
        <v>2.0000000000000004E-2</v>
      </c>
      <c r="I46" s="79">
        <f t="shared" si="0"/>
        <v>8161.5205453271465</v>
      </c>
      <c r="J46" s="78"/>
    </row>
    <row r="47" spans="1:12" ht="13.5" thickBot="1">
      <c r="A47" s="87">
        <f>A46+7</f>
        <v>42323</v>
      </c>
      <c r="B47" s="82">
        <f>C46+F46-G46</f>
        <v>15805.761619471588</v>
      </c>
      <c r="C47" s="78">
        <f>B47+(B47*0.1)</f>
        <v>17386.337781418748</v>
      </c>
      <c r="D47" s="78">
        <f t="shared" si="15"/>
        <v>6.3223046477886351</v>
      </c>
      <c r="E47" s="86">
        <f>(C47-B47)/D47</f>
        <v>250.00000000000011</v>
      </c>
      <c r="F47" s="79"/>
      <c r="G47" s="79"/>
      <c r="H47" s="84">
        <f>D47*50/B47</f>
        <v>0.02</v>
      </c>
      <c r="I47" s="79">
        <f t="shared" si="0"/>
        <v>8977.6725998598631</v>
      </c>
      <c r="J47" s="78"/>
    </row>
    <row r="48" spans="1:12" ht="13.5" thickBot="1">
      <c r="A48" s="77"/>
      <c r="B48" s="76"/>
      <c r="C48" s="71"/>
      <c r="D48" s="71"/>
      <c r="E48" s="75"/>
      <c r="F48" s="71"/>
      <c r="G48" s="74"/>
      <c r="H48" s="73"/>
      <c r="I48" s="72"/>
      <c r="J48" s="71"/>
    </row>
    <row r="49" spans="1:12">
      <c r="A49" s="87">
        <f>A47+7</f>
        <v>42330</v>
      </c>
      <c r="B49" s="82">
        <f>C47+F47-G47</f>
        <v>17386.337781418748</v>
      </c>
      <c r="C49" s="78">
        <f>B49+(B49*0.1)</f>
        <v>19124.971559560621</v>
      </c>
      <c r="D49" s="78">
        <f t="shared" ref="D49" si="16">B49/2500</f>
        <v>6.9545351125674992</v>
      </c>
      <c r="E49" s="86">
        <f>(C49-B49)/D49</f>
        <v>249.9999999999998</v>
      </c>
      <c r="F49" s="79"/>
      <c r="G49" s="79"/>
      <c r="H49" s="84">
        <f>D49*50/B49</f>
        <v>0.02</v>
      </c>
      <c r="I49" s="79">
        <f t="shared" si="0"/>
        <v>9875.4398598458483</v>
      </c>
      <c r="J49" s="78"/>
    </row>
    <row r="50" spans="1:12">
      <c r="A50" s="87">
        <f>A49+7</f>
        <v>42337</v>
      </c>
      <c r="B50" s="82">
        <f>C49+F49-G49</f>
        <v>19124.971559560621</v>
      </c>
      <c r="C50" s="78">
        <f>B50+(B50*0.1)</f>
        <v>21037.468715516683</v>
      </c>
      <c r="D50" s="78">
        <f>B50/2500</f>
        <v>7.6499886238242487</v>
      </c>
      <c r="E50" s="86">
        <f>(C50-B50)/D50</f>
        <v>249.99999999999994</v>
      </c>
      <c r="F50" s="79"/>
      <c r="G50" s="79"/>
      <c r="H50" s="84">
        <f>D50*50/B50</f>
        <v>0.02</v>
      </c>
      <c r="I50" s="79">
        <f t="shared" si="0"/>
        <v>10862.983845830433</v>
      </c>
      <c r="J50" s="78"/>
    </row>
    <row r="51" spans="1:12">
      <c r="A51" s="87">
        <f>A50+7</f>
        <v>42344</v>
      </c>
      <c r="B51" s="82">
        <f>C50+F50-G50</f>
        <v>21037.468715516683</v>
      </c>
      <c r="C51" s="78">
        <f>B51+(B51*0.1)</f>
        <v>23141.215587068353</v>
      </c>
      <c r="D51" s="78">
        <f t="shared" ref="D51:D52" si="17">B51/2500</f>
        <v>8.4149874862066731</v>
      </c>
      <c r="E51" s="86">
        <f>(C51-B51)/D51</f>
        <v>250.00000000000017</v>
      </c>
      <c r="F51" s="79"/>
      <c r="G51" s="79"/>
      <c r="H51" s="84">
        <f>D51*50/B51</f>
        <v>0.02</v>
      </c>
      <c r="I51" s="79">
        <f t="shared" si="0"/>
        <v>11949.282230413475</v>
      </c>
      <c r="J51" s="78"/>
    </row>
    <row r="52" spans="1:12" ht="13.5" thickBot="1">
      <c r="A52" s="87">
        <f>A51+7</f>
        <v>42351</v>
      </c>
      <c r="B52" s="82">
        <f>C51+F51-G51</f>
        <v>23141.215587068353</v>
      </c>
      <c r="C52" s="78">
        <f>B52+(B52*0.1)</f>
        <v>25455.337145775189</v>
      </c>
      <c r="D52" s="78">
        <f t="shared" si="17"/>
        <v>9.2564862348273405</v>
      </c>
      <c r="E52" s="86">
        <f>(C52-B52)/D52</f>
        <v>250.00000000000014</v>
      </c>
      <c r="F52" s="79"/>
      <c r="G52" s="90"/>
      <c r="H52" s="84">
        <f>D52*50/B52</f>
        <v>1.9999999999999997E-2</v>
      </c>
      <c r="I52" s="79">
        <f t="shared" si="0"/>
        <v>13144.210453454825</v>
      </c>
      <c r="J52" s="78"/>
    </row>
    <row r="53" spans="1:12" ht="13.5" thickBot="1">
      <c r="A53" s="77"/>
      <c r="B53" s="76"/>
      <c r="C53" s="71"/>
      <c r="D53" s="71"/>
      <c r="E53" s="75"/>
      <c r="F53" s="71"/>
      <c r="G53" s="74"/>
      <c r="H53" s="73"/>
      <c r="I53" s="72"/>
      <c r="J53" s="71"/>
    </row>
    <row r="54" spans="1:12">
      <c r="A54" s="99">
        <f>A52+7</f>
        <v>42358</v>
      </c>
      <c r="B54" s="100">
        <f>C52+F52-G52</f>
        <v>25455.337145775189</v>
      </c>
      <c r="C54" s="101">
        <f>B54+(B54*0.1)</f>
        <v>28000.870860352708</v>
      </c>
      <c r="D54" s="101">
        <f t="shared" ref="D54" si="18">B54/2500</f>
        <v>10.182134858310075</v>
      </c>
      <c r="E54" s="102">
        <f>(C54-B54)/D54</f>
        <v>250.00000000000006</v>
      </c>
      <c r="F54" s="107"/>
      <c r="G54" s="106"/>
      <c r="H54" s="104">
        <f>D54*50/B54</f>
        <v>1.9999999999999997E-2</v>
      </c>
      <c r="I54" s="105">
        <f t="shared" si="0"/>
        <v>14458.631498800309</v>
      </c>
      <c r="J54" s="101"/>
    </row>
    <row r="55" spans="1:12">
      <c r="A55" s="99">
        <f>A54+7</f>
        <v>42365</v>
      </c>
      <c r="B55" s="100">
        <f>C54+F54-G54</f>
        <v>28000.870860352708</v>
      </c>
      <c r="C55" s="101">
        <f>B55+(B55*0.1)</f>
        <v>30800.957946387978</v>
      </c>
      <c r="D55" s="101">
        <f>B55/2500</f>
        <v>11.200348344141084</v>
      </c>
      <c r="E55" s="102">
        <f>(C55-B55)/D55</f>
        <v>249.99999999999989</v>
      </c>
      <c r="F55" s="101"/>
      <c r="G55" s="103"/>
      <c r="H55" s="104">
        <f>D55*50/B55</f>
        <v>0.02</v>
      </c>
      <c r="I55" s="105">
        <f t="shared" si="0"/>
        <v>15904.494648680338</v>
      </c>
      <c r="J55" s="101"/>
    </row>
    <row r="56" spans="1:12">
      <c r="A56" s="87">
        <f>A55+7</f>
        <v>42372</v>
      </c>
      <c r="B56" s="82">
        <f>C55+F55-G55</f>
        <v>30800.957946387978</v>
      </c>
      <c r="C56" s="78">
        <f>B56+(B56*0.1)</f>
        <v>33881.053741026779</v>
      </c>
      <c r="D56" s="78">
        <f t="shared" ref="D56:D57" si="19">B56/2500</f>
        <v>12.320383178555192</v>
      </c>
      <c r="E56" s="86">
        <f>(C56-B56)/D56</f>
        <v>250.00000000000023</v>
      </c>
      <c r="F56" s="78"/>
      <c r="G56" s="89"/>
      <c r="H56" s="84">
        <f>D56*50/B56</f>
        <v>0.02</v>
      </c>
      <c r="I56" s="79">
        <f t="shared" si="0"/>
        <v>17494.944113548372</v>
      </c>
      <c r="J56" s="78"/>
    </row>
    <row r="57" spans="1:12" ht="13.5" thickBot="1">
      <c r="A57" s="87">
        <f>A56+7</f>
        <v>42379</v>
      </c>
      <c r="B57" s="82">
        <f>C56+F56-G56</f>
        <v>33881.053741026779</v>
      </c>
      <c r="C57" s="78">
        <f>B57+(B57*0.1)</f>
        <v>37269.159115129456</v>
      </c>
      <c r="D57" s="78">
        <f t="shared" si="19"/>
        <v>13.552421496410712</v>
      </c>
      <c r="E57" s="86">
        <f>(C57-B57)/D57</f>
        <v>249.99999999999994</v>
      </c>
      <c r="F57" s="78"/>
      <c r="G57" s="89"/>
      <c r="H57" s="84">
        <f>D57*50/B57</f>
        <v>0.02</v>
      </c>
      <c r="I57" s="79">
        <f t="shared" si="0"/>
        <v>19244.438524903209</v>
      </c>
      <c r="J57" s="78"/>
    </row>
    <row r="58" spans="1:12" ht="13.5" thickBot="1">
      <c r="A58" s="77"/>
      <c r="B58" s="76"/>
      <c r="C58" s="71"/>
      <c r="D58" s="71"/>
      <c r="E58" s="75"/>
      <c r="F58" s="71"/>
      <c r="G58" s="74"/>
      <c r="H58" s="73"/>
      <c r="I58" s="72"/>
      <c r="J58" s="71"/>
    </row>
    <row r="59" spans="1:12">
      <c r="A59" s="87">
        <f>A57+7</f>
        <v>42386</v>
      </c>
      <c r="B59" s="82">
        <f>C57+F57-G57</f>
        <v>37269.159115129456</v>
      </c>
      <c r="C59" s="78">
        <f>B59+(B59*0.1)</f>
        <v>40996.0750266424</v>
      </c>
      <c r="D59" s="78">
        <f t="shared" ref="D59" si="20">B59/2500</f>
        <v>14.907663646051782</v>
      </c>
      <c r="E59" s="86">
        <f>(C59-B59)/D59</f>
        <v>249.99999999999991</v>
      </c>
      <c r="F59" s="98"/>
      <c r="G59" s="85"/>
      <c r="H59" s="84">
        <f>D59*50/B59</f>
        <v>0.02</v>
      </c>
      <c r="I59" s="79">
        <f t="shared" si="0"/>
        <v>21168.882377393529</v>
      </c>
      <c r="J59" s="78"/>
    </row>
    <row r="60" spans="1:12">
      <c r="A60" s="87">
        <f>A59+7</f>
        <v>42393</v>
      </c>
      <c r="B60" s="82">
        <f>C59+F59-G59</f>
        <v>40996.0750266424</v>
      </c>
      <c r="C60" s="78">
        <f>B60+(B60*0.1)</f>
        <v>45095.682529306643</v>
      </c>
      <c r="D60" s="78">
        <f>B60/2500</f>
        <v>16.398430010656959</v>
      </c>
      <c r="E60" s="86">
        <f>(C60-B60)/D60</f>
        <v>250.0000000000002</v>
      </c>
      <c r="F60" s="78"/>
      <c r="G60" s="85"/>
      <c r="H60" s="84">
        <f>D60*50/B60</f>
        <v>0.02</v>
      </c>
      <c r="I60" s="79">
        <f t="shared" si="0"/>
        <v>23285.770615132886</v>
      </c>
      <c r="J60" s="78"/>
      <c r="K60" s="88"/>
      <c r="L60" s="88"/>
    </row>
    <row r="61" spans="1:12">
      <c r="A61" s="87">
        <f>A60+7</f>
        <v>42400</v>
      </c>
      <c r="B61" s="82">
        <f>C60+F60-G60</f>
        <v>45095.682529306643</v>
      </c>
      <c r="C61" s="78">
        <f>B61+(B61*0.1)</f>
        <v>49605.250782237308</v>
      </c>
      <c r="D61" s="78">
        <f t="shared" ref="D61:D62" si="21">B61/2500</f>
        <v>18.038273011722659</v>
      </c>
      <c r="E61" s="86">
        <f>(C61-B61)/D61</f>
        <v>250.00000000000003</v>
      </c>
      <c r="F61" s="78"/>
      <c r="G61" s="85"/>
      <c r="H61" s="84">
        <f>D61*50/B61</f>
        <v>0.02</v>
      </c>
      <c r="I61" s="79">
        <f t="shared" si="0"/>
        <v>25614.347676646172</v>
      </c>
      <c r="J61" s="78"/>
      <c r="K61" s="88"/>
      <c r="L61" s="88"/>
    </row>
    <row r="62" spans="1:12" ht="13.5" thickBot="1">
      <c r="A62" s="83">
        <f>A61+7</f>
        <v>42407</v>
      </c>
      <c r="B62" s="82">
        <f>C61+F61-G61</f>
        <v>49605.250782237308</v>
      </c>
      <c r="C62" s="78">
        <f>B62+(B62*0.1)</f>
        <v>54565.775860461043</v>
      </c>
      <c r="D62" s="78">
        <f t="shared" si="21"/>
        <v>19.842100312894924</v>
      </c>
      <c r="E62" s="86">
        <f>(C62-B62)/D62</f>
        <v>250.00000000000017</v>
      </c>
      <c r="F62" s="81"/>
      <c r="G62" s="80"/>
      <c r="H62" s="84">
        <f>D62*50/B62</f>
        <v>0.02</v>
      </c>
      <c r="I62" s="79">
        <f t="shared" si="0"/>
        <v>28175.782444310789</v>
      </c>
      <c r="J62" s="78"/>
      <c r="K62" s="88"/>
      <c r="L62" s="88"/>
    </row>
    <row r="63" spans="1:12" ht="13.5" thickBot="1">
      <c r="A63" s="77"/>
      <c r="B63" s="76"/>
      <c r="C63" s="71"/>
      <c r="D63" s="71"/>
      <c r="E63" s="75"/>
      <c r="F63" s="71"/>
      <c r="G63" s="74"/>
      <c r="H63" s="73"/>
      <c r="I63" s="72"/>
      <c r="J63" s="71"/>
    </row>
    <row r="64" spans="1:12">
      <c r="A64" s="87">
        <f>A62+7</f>
        <v>42414</v>
      </c>
      <c r="B64" s="82">
        <f>C62+F62-G62</f>
        <v>54565.775860461043</v>
      </c>
      <c r="C64" s="78">
        <f>B64+(B64*0.1)</f>
        <v>60022.35344650715</v>
      </c>
      <c r="D64" s="78">
        <f t="shared" ref="D64" si="22">B64/2500</f>
        <v>21.826310344184417</v>
      </c>
      <c r="E64" s="86">
        <f>(C64-B64)/D64</f>
        <v>250.00000000000014</v>
      </c>
      <c r="F64" s="78"/>
      <c r="G64" s="85"/>
      <c r="H64" s="84">
        <f>D64*50/B64</f>
        <v>0.02</v>
      </c>
      <c r="I64" s="79">
        <f t="shared" si="0"/>
        <v>30993.360688741872</v>
      </c>
      <c r="J64" s="78"/>
    </row>
    <row r="65" spans="1:12">
      <c r="A65" s="87">
        <f>A64+7</f>
        <v>42421</v>
      </c>
      <c r="B65" s="82">
        <f>C64+F64-G64</f>
        <v>60022.35344650715</v>
      </c>
      <c r="C65" s="78">
        <f>B65+(B65*0.1)</f>
        <v>66024.588791157861</v>
      </c>
      <c r="D65" s="78">
        <f>B65/2500</f>
        <v>24.008941378602859</v>
      </c>
      <c r="E65" s="86">
        <f>(C65-B65)/D65</f>
        <v>249.99999999999986</v>
      </c>
      <c r="F65" s="78"/>
      <c r="G65" s="85"/>
      <c r="H65" s="84">
        <f>D65*50/B65</f>
        <v>1.9999999999999997E-2</v>
      </c>
      <c r="I65" s="79">
        <f t="shared" si="0"/>
        <v>34092.69675761606</v>
      </c>
      <c r="J65" s="78"/>
      <c r="K65" s="88"/>
      <c r="L65" s="88"/>
    </row>
    <row r="66" spans="1:12">
      <c r="A66" s="87">
        <f>A65+7</f>
        <v>42428</v>
      </c>
      <c r="B66" s="82">
        <f>C65+F65-G65</f>
        <v>66024.588791157861</v>
      </c>
      <c r="C66" s="78">
        <f>B66+(B66*0.1)</f>
        <v>72627.047670273649</v>
      </c>
      <c r="D66" s="78">
        <f t="shared" ref="D66:D67" si="23">B66/2500</f>
        <v>26.409835516463144</v>
      </c>
      <c r="E66" s="86">
        <f>(C66-B66)/D66</f>
        <v>250.00000000000006</v>
      </c>
      <c r="F66" s="78"/>
      <c r="G66" s="85"/>
      <c r="H66" s="84">
        <f>D66*50/B66</f>
        <v>0.02</v>
      </c>
      <c r="I66" s="79">
        <f t="shared" si="0"/>
        <v>37501.966433377667</v>
      </c>
      <c r="J66" s="78"/>
      <c r="K66" s="88"/>
      <c r="L66" s="88"/>
    </row>
    <row r="67" spans="1:12" ht="13.5" thickBot="1">
      <c r="A67" s="83">
        <f>A66+7</f>
        <v>42435</v>
      </c>
      <c r="B67" s="82">
        <f>C66+F66-G66</f>
        <v>72627.047670273649</v>
      </c>
      <c r="C67" s="78">
        <f>B67+(B67*0.1)</f>
        <v>79889.752437301009</v>
      </c>
      <c r="D67" s="78">
        <f t="shared" si="23"/>
        <v>29.050819068109458</v>
      </c>
      <c r="E67" s="86">
        <f>(C67-B67)/D67</f>
        <v>249.99999999999986</v>
      </c>
      <c r="F67" s="81"/>
      <c r="G67" s="80"/>
      <c r="H67" s="84">
        <f>D67*50/B67</f>
        <v>0.02</v>
      </c>
      <c r="I67" s="79">
        <f t="shared" si="0"/>
        <v>41252.163076715435</v>
      </c>
      <c r="J67" s="78"/>
      <c r="K67" s="88"/>
      <c r="L67" s="88"/>
    </row>
    <row r="68" spans="1:12" ht="13.5" thickBot="1">
      <c r="A68" s="77"/>
      <c r="B68" s="76"/>
      <c r="C68" s="71"/>
      <c r="D68" s="71"/>
      <c r="E68" s="75"/>
      <c r="F68" s="71"/>
      <c r="G68" s="74"/>
      <c r="H68" s="73"/>
      <c r="I68" s="72"/>
      <c r="J68" s="71"/>
    </row>
    <row r="69" spans="1:12">
      <c r="A69" s="87">
        <f>A67+7</f>
        <v>42442</v>
      </c>
      <c r="B69" s="82">
        <f>C67+F67-G67</f>
        <v>79889.752437301009</v>
      </c>
      <c r="C69" s="78">
        <f>B69+(B69*0.1)</f>
        <v>87878.727681031116</v>
      </c>
      <c r="D69" s="78">
        <f t="shared" ref="D69" si="24">B69/2500</f>
        <v>31.955900974920404</v>
      </c>
      <c r="E69" s="86">
        <f>(C69-B69)/D69</f>
        <v>250.00000000000017</v>
      </c>
      <c r="F69" s="78"/>
      <c r="G69" s="85">
        <f>IF(C69&gt;B69,C69*0.05,0)</f>
        <v>4393.9363840515562</v>
      </c>
      <c r="H69" s="84">
        <f>D69*50/B69</f>
        <v>0.02</v>
      </c>
      <c r="I69" s="79">
        <f t="shared" ref="I69:I132" si="25">B69-(D69*1080)</f>
        <v>45377.379384386972</v>
      </c>
      <c r="J69" s="78"/>
    </row>
    <row r="70" spans="1:12">
      <c r="A70" s="87">
        <f>A69+7</f>
        <v>42449</v>
      </c>
      <c r="B70" s="82">
        <f>C69+F69-G69</f>
        <v>83484.791296979558</v>
      </c>
      <c r="C70" s="78">
        <f>B70+(B70*0.1)</f>
        <v>91833.270426677511</v>
      </c>
      <c r="D70" s="78">
        <f>B70/2500</f>
        <v>33.393916518791826</v>
      </c>
      <c r="E70" s="86">
        <f>(C70-B70)/D70</f>
        <v>249.99999999999989</v>
      </c>
      <c r="F70" s="78"/>
      <c r="G70" s="85">
        <f>IF(C70&gt;B70,C70*0.05,0)</f>
        <v>4591.6635213338759</v>
      </c>
      <c r="H70" s="84">
        <f>D70*50/B70</f>
        <v>0.02</v>
      </c>
      <c r="I70" s="79">
        <f t="shared" si="25"/>
        <v>47419.361456684383</v>
      </c>
      <c r="J70" s="78"/>
      <c r="K70" s="88"/>
      <c r="L70" s="88"/>
    </row>
    <row r="71" spans="1:12">
      <c r="A71" s="87">
        <f>A70+7</f>
        <v>42456</v>
      </c>
      <c r="B71" s="82">
        <f>C70+F70-G70</f>
        <v>87241.606905343637</v>
      </c>
      <c r="C71" s="78">
        <f>B71+(B71*0.1)</f>
        <v>95965.767595878002</v>
      </c>
      <c r="D71" s="78">
        <f t="shared" ref="D71:D72" si="26">B71/2500</f>
        <v>34.896642762137454</v>
      </c>
      <c r="E71" s="86">
        <f>(C71-B71)/D71</f>
        <v>250.00000000000006</v>
      </c>
      <c r="F71" s="78"/>
      <c r="G71" s="85">
        <f>IF(C71&gt;B71,C71*0.05,0)</f>
        <v>4798.2883797939003</v>
      </c>
      <c r="H71" s="84">
        <f>D71*50/B71</f>
        <v>0.02</v>
      </c>
      <c r="I71" s="79">
        <f t="shared" si="25"/>
        <v>49553.232722235189</v>
      </c>
      <c r="J71" s="78"/>
      <c r="K71" s="88"/>
      <c r="L71" s="88"/>
    </row>
    <row r="72" spans="1:12" ht="13.5" thickBot="1">
      <c r="A72" s="83">
        <f>A71+7</f>
        <v>42463</v>
      </c>
      <c r="B72" s="82">
        <f>C71+F71-G71</f>
        <v>91167.479216084103</v>
      </c>
      <c r="C72" s="78">
        <f>B72+(B72*0.1)</f>
        <v>100284.22713769251</v>
      </c>
      <c r="D72" s="78">
        <f t="shared" si="26"/>
        <v>36.466991686433644</v>
      </c>
      <c r="E72" s="86">
        <f>(C72-B72)/D72</f>
        <v>249.99999999999977</v>
      </c>
      <c r="F72" s="81"/>
      <c r="G72" s="80">
        <f>IF(C72&gt;B72,C72*0.05,0)</f>
        <v>5014.2113568846253</v>
      </c>
      <c r="H72" s="84">
        <f>D72*50/B72</f>
        <v>0.02</v>
      </c>
      <c r="I72" s="79">
        <f t="shared" si="25"/>
        <v>51783.128194735764</v>
      </c>
      <c r="J72" s="78">
        <f>J67+SUM(G69:G72)</f>
        <v>18798.099642063957</v>
      </c>
      <c r="K72" s="88"/>
      <c r="L72" s="88"/>
    </row>
    <row r="73" spans="1:12" ht="13.5" thickBot="1">
      <c r="A73" s="77"/>
      <c r="B73" s="76"/>
      <c r="C73" s="71"/>
      <c r="D73" s="71"/>
      <c r="E73" s="75"/>
      <c r="F73" s="71"/>
      <c r="G73" s="74"/>
      <c r="H73" s="73"/>
      <c r="I73" s="72"/>
      <c r="J73" s="71"/>
    </row>
    <row r="74" spans="1:12">
      <c r="A74" s="87">
        <f>A72+7</f>
        <v>42470</v>
      </c>
      <c r="B74" s="82">
        <f>C72+F72-G72</f>
        <v>95270.01578080788</v>
      </c>
      <c r="C74" s="78">
        <f>B74+(B74*0.1)</f>
        <v>104797.01735888867</v>
      </c>
      <c r="D74" s="78">
        <f t="shared" ref="D74" si="27">B74/2500</f>
        <v>38.108006312323155</v>
      </c>
      <c r="E74" s="86">
        <f>(C74-B74)/D74</f>
        <v>249.99999999999997</v>
      </c>
      <c r="F74" s="78"/>
      <c r="G74" s="85">
        <f>IF(C74&gt;B74,C74*0.05,0)</f>
        <v>5239.850867944434</v>
      </c>
      <c r="H74" s="84">
        <f>D74*50/B74</f>
        <v>0.02</v>
      </c>
      <c r="I74" s="79">
        <f t="shared" si="25"/>
        <v>54113.36896349887</v>
      </c>
      <c r="J74" s="78"/>
    </row>
    <row r="75" spans="1:12">
      <c r="A75" s="87">
        <f>A74+7</f>
        <v>42477</v>
      </c>
      <c r="B75" s="82">
        <f>C74+F74-G74</f>
        <v>99557.166490944233</v>
      </c>
      <c r="C75" s="78">
        <f>B75+(B75*0.1)</f>
        <v>109512.88314003866</v>
      </c>
      <c r="D75" s="78">
        <f>B75/2500</f>
        <v>39.822866596377693</v>
      </c>
      <c r="E75" s="86">
        <f>(C75-B75)/D75</f>
        <v>249.99999999999997</v>
      </c>
      <c r="F75" s="78"/>
      <c r="G75" s="85">
        <f>IF(C75&gt;B75,C75*0.05,0)</f>
        <v>5475.6441570019333</v>
      </c>
      <c r="H75" s="84">
        <f>D75*50/B75</f>
        <v>0.02</v>
      </c>
      <c r="I75" s="79">
        <f t="shared" si="25"/>
        <v>56548.470566856326</v>
      </c>
      <c r="J75" s="78"/>
      <c r="K75" s="88"/>
      <c r="L75" s="88"/>
    </row>
    <row r="76" spans="1:12">
      <c r="A76" s="87">
        <f>A75+7</f>
        <v>42484</v>
      </c>
      <c r="B76" s="82">
        <f>C75+F75-G75</f>
        <v>104037.23898303672</v>
      </c>
      <c r="C76" s="78">
        <f>B76+(B76*0.1)</f>
        <v>114440.96288134038</v>
      </c>
      <c r="D76" s="78">
        <f t="shared" ref="D76:D77" si="28">B76/2500</f>
        <v>41.61489559321469</v>
      </c>
      <c r="E76" s="86">
        <f>(C76-B76)/D76</f>
        <v>249.99999999999983</v>
      </c>
      <c r="F76" s="78"/>
      <c r="G76" s="85">
        <f>IF(C76&gt;B76,C76*0.05,0)</f>
        <v>5722.0481440670192</v>
      </c>
      <c r="H76" s="84">
        <f>D76*50/B76</f>
        <v>0.02</v>
      </c>
      <c r="I76" s="79">
        <f t="shared" si="25"/>
        <v>59093.151742364855</v>
      </c>
      <c r="J76" s="78"/>
      <c r="K76" s="88"/>
      <c r="L76" s="88"/>
    </row>
    <row r="77" spans="1:12" ht="13.5" thickBot="1">
      <c r="A77" s="83">
        <f>A76+7</f>
        <v>42491</v>
      </c>
      <c r="B77" s="82">
        <f>C76+F76-G76</f>
        <v>108718.91473727336</v>
      </c>
      <c r="C77" s="78">
        <f>B77+(B77*0.1)</f>
        <v>119590.80621100069</v>
      </c>
      <c r="D77" s="78">
        <f t="shared" si="28"/>
        <v>43.487565894909345</v>
      </c>
      <c r="E77" s="86">
        <f>(C77-B77)/D77</f>
        <v>249.99999999999986</v>
      </c>
      <c r="F77" s="81"/>
      <c r="G77" s="80">
        <f>IF(C77&gt;B77,C77*0.05,0)</f>
        <v>5979.5403105500345</v>
      </c>
      <c r="H77" s="84">
        <f>D77*50/B77</f>
        <v>2.0000000000000004E-2</v>
      </c>
      <c r="I77" s="79">
        <f t="shared" si="25"/>
        <v>61752.343570771263</v>
      </c>
      <c r="J77" s="78">
        <f>J72+SUM(G74:G77)</f>
        <v>41215.183121627371</v>
      </c>
      <c r="K77" s="88"/>
      <c r="L77" s="88"/>
    </row>
    <row r="78" spans="1:12" ht="13.5" thickBot="1">
      <c r="A78" s="77"/>
      <c r="B78" s="76"/>
      <c r="C78" s="71"/>
      <c r="D78" s="71"/>
      <c r="E78" s="75"/>
      <c r="F78" s="71"/>
      <c r="G78" s="74"/>
      <c r="H78" s="73"/>
      <c r="I78" s="72"/>
      <c r="J78" s="71"/>
    </row>
    <row r="79" spans="1:12">
      <c r="A79" s="87">
        <f>A77+7</f>
        <v>42498</v>
      </c>
      <c r="B79" s="82">
        <f>C77+F77-G77</f>
        <v>113611.26590045066</v>
      </c>
      <c r="C79" s="78">
        <f>B79+(B79*0.1)</f>
        <v>124972.39249049572</v>
      </c>
      <c r="D79" s="78">
        <f t="shared" ref="D79" si="29">B79/2500</f>
        <v>45.444506360180263</v>
      </c>
      <c r="E79" s="86">
        <f>(C79-B79)/D79</f>
        <v>250.00000000000003</v>
      </c>
      <c r="F79" s="78"/>
      <c r="G79" s="85">
        <f>IF(C79&gt;B79,C79*0.1,0)</f>
        <v>12497.239249049573</v>
      </c>
      <c r="H79" s="84">
        <f>D79*50/B79</f>
        <v>0.02</v>
      </c>
      <c r="I79" s="79">
        <f t="shared" si="25"/>
        <v>64531.199031455973</v>
      </c>
      <c r="J79" s="78"/>
    </row>
    <row r="80" spans="1:12">
      <c r="A80" s="87">
        <f>A79+7</f>
        <v>42505</v>
      </c>
      <c r="B80" s="82">
        <f>C79+F79-G79</f>
        <v>112475.15324144615</v>
      </c>
      <c r="C80" s="78">
        <f>B80+(B80*0.1)</f>
        <v>123722.66856559078</v>
      </c>
      <c r="D80" s="78">
        <f>B80/2500</f>
        <v>44.99006129657846</v>
      </c>
      <c r="E80" s="86">
        <f>(C80-B80)/D80</f>
        <v>250.0000000000002</v>
      </c>
      <c r="F80" s="78"/>
      <c r="G80" s="85">
        <f>IF(C80&gt;B80,C80*0.1,0)</f>
        <v>12372.266856559079</v>
      </c>
      <c r="H80" s="84">
        <f>D80*50/B80</f>
        <v>0.02</v>
      </c>
      <c r="I80" s="79">
        <f t="shared" si="25"/>
        <v>63885.887041141417</v>
      </c>
      <c r="J80" s="78"/>
      <c r="K80" s="88"/>
      <c r="L80" s="88"/>
    </row>
    <row r="81" spans="1:12">
      <c r="A81" s="87">
        <f>A80+7</f>
        <v>42512</v>
      </c>
      <c r="B81" s="82">
        <f>C80+F80-G80</f>
        <v>111350.40170903169</v>
      </c>
      <c r="C81" s="78">
        <f>B81+(B81*0.1)</f>
        <v>122485.44187993486</v>
      </c>
      <c r="D81" s="78">
        <f t="shared" ref="D81:D82" si="30">B81/2500</f>
        <v>44.540160683612676</v>
      </c>
      <c r="E81" s="86">
        <f>(C81-B81)/D81</f>
        <v>250.00000000000006</v>
      </c>
      <c r="F81" s="78"/>
      <c r="G81" s="85">
        <f>IF(C81&gt;B81,C81*0.1,0)</f>
        <v>12248.544187993488</v>
      </c>
      <c r="H81" s="84">
        <f>D81*50/B81</f>
        <v>0.02</v>
      </c>
      <c r="I81" s="79">
        <f t="shared" si="25"/>
        <v>63247.028170730002</v>
      </c>
      <c r="J81" s="78"/>
      <c r="K81" s="88"/>
      <c r="L81" s="88"/>
    </row>
    <row r="82" spans="1:12" ht="13.5" thickBot="1">
      <c r="A82" s="83">
        <f>A81+7</f>
        <v>42519</v>
      </c>
      <c r="B82" s="82">
        <f>C81+F81-G81</f>
        <v>110236.89769194138</v>
      </c>
      <c r="C82" s="78">
        <f>B82+(B82*0.1)</f>
        <v>121260.58746113552</v>
      </c>
      <c r="D82" s="78">
        <f t="shared" si="30"/>
        <v>44.094759076776555</v>
      </c>
      <c r="E82" s="86">
        <f>(C82-B82)/D82</f>
        <v>250.00000000000006</v>
      </c>
      <c r="F82" s="81"/>
      <c r="G82" s="80">
        <f>IF(C82&gt;B82,C82*0.1,0)</f>
        <v>12126.058746113553</v>
      </c>
      <c r="H82" s="84">
        <f>D82*50/B82</f>
        <v>0.02</v>
      </c>
      <c r="I82" s="79">
        <f t="shared" si="25"/>
        <v>62614.557889022704</v>
      </c>
      <c r="J82" s="78">
        <f>J77+SUM(G79:G82)</f>
        <v>90459.292161343066</v>
      </c>
      <c r="K82" s="88"/>
      <c r="L82" s="88"/>
    </row>
    <row r="83" spans="1:12" ht="13.5" thickBot="1">
      <c r="A83" s="77"/>
      <c r="B83" s="76"/>
      <c r="C83" s="71"/>
      <c r="D83" s="71"/>
      <c r="E83" s="75"/>
      <c r="F83" s="71"/>
      <c r="G83" s="74"/>
      <c r="H83" s="73"/>
      <c r="I83" s="72"/>
      <c r="J83" s="71"/>
    </row>
    <row r="84" spans="1:12">
      <c r="A84" s="87">
        <f>A82+7</f>
        <v>42526</v>
      </c>
      <c r="B84" s="82">
        <f>C82+F82-G82</f>
        <v>109134.52871502197</v>
      </c>
      <c r="C84" s="78">
        <f>B84+(B84*0.1)</f>
        <v>120047.98158652417</v>
      </c>
      <c r="D84" s="78">
        <f t="shared" ref="D84" si="31">B84/2500</f>
        <v>43.653811486008784</v>
      </c>
      <c r="E84" s="86">
        <f>(C84-B84)/D84</f>
        <v>250.00000000000014</v>
      </c>
      <c r="F84" s="78"/>
      <c r="G84" s="85">
        <f>IF(C84&gt;B84,C84*0.1,0)</f>
        <v>12004.798158652418</v>
      </c>
      <c r="H84" s="84">
        <f>D84*50/B84</f>
        <v>1.9999999999999997E-2</v>
      </c>
      <c r="I84" s="79">
        <f t="shared" ref="I84:I87" si="32">B84-(D84*1080)</f>
        <v>61988.41231013248</v>
      </c>
      <c r="J84" s="78"/>
    </row>
    <row r="85" spans="1:12">
      <c r="A85" s="87">
        <f>A84+7</f>
        <v>42533</v>
      </c>
      <c r="B85" s="82">
        <f>C84+F84-G84</f>
        <v>108043.18342787176</v>
      </c>
      <c r="C85" s="78">
        <f>B85+(B85*0.1)</f>
        <v>118847.50177065894</v>
      </c>
      <c r="D85" s="78">
        <f>B85/2500</f>
        <v>43.2172733711487</v>
      </c>
      <c r="E85" s="86">
        <f>(C85-B85)/D85</f>
        <v>250.00000000000023</v>
      </c>
      <c r="F85" s="78"/>
      <c r="G85" s="85">
        <f>IF(C85&gt;B85,C85*0.1,0)</f>
        <v>11884.750177065895</v>
      </c>
      <c r="H85" s="84">
        <f>D85*50/B85</f>
        <v>0.02</v>
      </c>
      <c r="I85" s="79">
        <f t="shared" si="32"/>
        <v>61368.528187031159</v>
      </c>
      <c r="J85" s="78"/>
      <c r="K85" s="88"/>
      <c r="L85" s="88"/>
    </row>
    <row r="86" spans="1:12">
      <c r="A86" s="87">
        <f>A85+7</f>
        <v>42540</v>
      </c>
      <c r="B86" s="82">
        <f>C85+F85-G85</f>
        <v>106962.75159359304</v>
      </c>
      <c r="C86" s="78">
        <f>B86+(B86*0.1)</f>
        <v>117659.02675295234</v>
      </c>
      <c r="D86" s="78">
        <f t="shared" ref="D86:D87" si="33">B86/2500</f>
        <v>42.785100637437218</v>
      </c>
      <c r="E86" s="86">
        <f>(C86-B86)/D86</f>
        <v>249.99999999999986</v>
      </c>
      <c r="F86" s="78"/>
      <c r="G86" s="85">
        <f>IF(C86&gt;B86,C86*0.1,0)</f>
        <v>11765.902675295234</v>
      </c>
      <c r="H86" s="84">
        <f>D86*50/B86</f>
        <v>0.02</v>
      </c>
      <c r="I86" s="79">
        <f t="shared" si="32"/>
        <v>60754.842905160847</v>
      </c>
      <c r="J86" s="78"/>
      <c r="K86" s="88"/>
      <c r="L86" s="88"/>
    </row>
    <row r="87" spans="1:12" ht="13.5" thickBot="1">
      <c r="A87" s="83">
        <f>A86+7</f>
        <v>42547</v>
      </c>
      <c r="B87" s="82">
        <f>C86+F86-G86</f>
        <v>105893.12407765711</v>
      </c>
      <c r="C87" s="78">
        <f>B87+(B87*0.1)</f>
        <v>116482.43648542282</v>
      </c>
      <c r="D87" s="78">
        <f t="shared" si="33"/>
        <v>42.357249631062842</v>
      </c>
      <c r="E87" s="86">
        <f>(C87-B87)/D87</f>
        <v>250.00000000000003</v>
      </c>
      <c r="F87" s="81"/>
      <c r="G87" s="80">
        <f>IF(C87&gt;B87,C87*0.1,0)</f>
        <v>11648.243648542282</v>
      </c>
      <c r="H87" s="84">
        <f>D87*50/B87</f>
        <v>0.02</v>
      </c>
      <c r="I87" s="79">
        <f t="shared" si="32"/>
        <v>60147.294476109237</v>
      </c>
      <c r="J87" s="78">
        <f>J82+SUM(G84:G87)-3000</f>
        <v>134762.98682089889</v>
      </c>
      <c r="K87" s="88"/>
      <c r="L87" s="88"/>
    </row>
    <row r="88" spans="1:12" ht="13.5" thickBot="1">
      <c r="A88" s="77"/>
      <c r="B88" s="76"/>
      <c r="C88" s="71"/>
      <c r="D88" s="71"/>
      <c r="E88" s="75"/>
      <c r="F88" s="71"/>
      <c r="G88" s="74"/>
      <c r="H88" s="73"/>
      <c r="I88" s="72"/>
      <c r="J88" s="71"/>
    </row>
    <row r="89" spans="1:12">
      <c r="A89" s="87">
        <f>A87+7</f>
        <v>42554</v>
      </c>
      <c r="B89" s="82">
        <f>C87+F87-G87</f>
        <v>104834.19283688054</v>
      </c>
      <c r="C89" s="78">
        <f>B89+(B89*0.1)</f>
        <v>115317.61212056859</v>
      </c>
      <c r="D89" s="78">
        <f t="shared" ref="D89" si="34">B89/2500</f>
        <v>41.933677134752216</v>
      </c>
      <c r="E89" s="86">
        <f>(C89-B89)/D89</f>
        <v>250</v>
      </c>
      <c r="F89" s="78"/>
      <c r="G89" s="85">
        <f>IF(C89&gt;B89,C89*0.1,0)</f>
        <v>11531.761212056859</v>
      </c>
      <c r="H89" s="84">
        <f>D89*50/B89</f>
        <v>0.02</v>
      </c>
      <c r="I89" s="79">
        <f t="shared" ref="I89:I92" si="35">B89-(D89*1080)</f>
        <v>59545.821531348149</v>
      </c>
      <c r="J89" s="78"/>
    </row>
    <row r="90" spans="1:12">
      <c r="A90" s="87">
        <f>A89+7</f>
        <v>42561</v>
      </c>
      <c r="B90" s="82">
        <f>C89+F89-G89</f>
        <v>103785.85090851173</v>
      </c>
      <c r="C90" s="78">
        <f>B90+(B90*0.1)</f>
        <v>114164.4359993629</v>
      </c>
      <c r="D90" s="78">
        <f>B90/2500</f>
        <v>41.514340363404692</v>
      </c>
      <c r="E90" s="86">
        <f>(C90-B90)/D90</f>
        <v>250.00000000000014</v>
      </c>
      <c r="F90" s="78"/>
      <c r="G90" s="85">
        <f>IF(C90&gt;B90,C90*0.1,0)</f>
        <v>11416.44359993629</v>
      </c>
      <c r="H90" s="84">
        <f>D90*50/B90</f>
        <v>0.02</v>
      </c>
      <c r="I90" s="79">
        <f t="shared" si="35"/>
        <v>58950.363316034658</v>
      </c>
      <c r="J90" s="78"/>
      <c r="K90" s="88"/>
      <c r="L90" s="88"/>
    </row>
    <row r="91" spans="1:12">
      <c r="A91" s="87">
        <f>A90+7</f>
        <v>42568</v>
      </c>
      <c r="B91" s="82">
        <f>C90+F90-G90</f>
        <v>102747.99239942661</v>
      </c>
      <c r="C91" s="78">
        <f>B91+(B91*0.1)</f>
        <v>113022.79163936927</v>
      </c>
      <c r="D91" s="78">
        <f t="shared" ref="D91:D92" si="36">B91/2500</f>
        <v>41.099196959770644</v>
      </c>
      <c r="E91" s="86">
        <f>(C91-B91)/D91</f>
        <v>249.99999999999994</v>
      </c>
      <c r="F91" s="78"/>
      <c r="G91" s="85">
        <f>IF(C91&gt;B91,C91*0.1,0)</f>
        <v>11302.279163936928</v>
      </c>
      <c r="H91" s="84">
        <f>D91*50/B91</f>
        <v>0.02</v>
      </c>
      <c r="I91" s="79">
        <f t="shared" si="35"/>
        <v>58360.859682874318</v>
      </c>
      <c r="J91" s="78"/>
      <c r="K91" s="88"/>
      <c r="L91" s="88"/>
    </row>
    <row r="92" spans="1:12" ht="13.5" thickBot="1">
      <c r="A92" s="83">
        <f>A91+7</f>
        <v>42575</v>
      </c>
      <c r="B92" s="82">
        <f>C91+F91-G91</f>
        <v>101720.51247543235</v>
      </c>
      <c r="C92" s="78">
        <f>B92+(B92*0.1)</f>
        <v>111892.56372297558</v>
      </c>
      <c r="D92" s="78">
        <f t="shared" si="36"/>
        <v>40.688204990172942</v>
      </c>
      <c r="E92" s="86">
        <f>(C92-B92)/D92</f>
        <v>249.99999999999994</v>
      </c>
      <c r="F92" s="81"/>
      <c r="G92" s="80">
        <f>IF(C92&gt;B92,C92*0.1,0)</f>
        <v>11189.256372297559</v>
      </c>
      <c r="H92" s="84">
        <f>D92*50/B92</f>
        <v>0.02</v>
      </c>
      <c r="I92" s="79">
        <f t="shared" si="35"/>
        <v>57777.251086045573</v>
      </c>
      <c r="J92" s="78">
        <f>J87+SUM(G89:G92)-3000</f>
        <v>177202.72716912653</v>
      </c>
      <c r="K92" s="88"/>
      <c r="L92" s="88"/>
    </row>
    <row r="93" spans="1:12" ht="13.5" thickBot="1">
      <c r="A93" s="77"/>
      <c r="B93" s="76"/>
      <c r="C93" s="71"/>
      <c r="D93" s="71"/>
      <c r="E93" s="75"/>
      <c r="F93" s="71"/>
      <c r="G93" s="74"/>
      <c r="H93" s="73"/>
      <c r="I93" s="72"/>
      <c r="J93" s="71"/>
    </row>
    <row r="94" spans="1:12">
      <c r="A94" s="87">
        <f>A92+7</f>
        <v>42582</v>
      </c>
      <c r="B94" s="82">
        <f>C92+F92-G92</f>
        <v>100703.30735067802</v>
      </c>
      <c r="C94" s="78">
        <f>B94+(B94*0.1)</f>
        <v>110773.63808574583</v>
      </c>
      <c r="D94" s="78">
        <f t="shared" ref="D94" si="37">B94/2500</f>
        <v>40.28132294027121</v>
      </c>
      <c r="E94" s="86">
        <f>(C94-B94)/D94</f>
        <v>250.00000000000014</v>
      </c>
      <c r="F94" s="78"/>
      <c r="G94" s="85">
        <f>IF(C94&gt;B94,C94*0.1,0)</f>
        <v>11077.363808574584</v>
      </c>
      <c r="H94" s="84">
        <f>D94*50/B94</f>
        <v>0.02</v>
      </c>
      <c r="I94" s="79">
        <f t="shared" ref="I94:I97" si="38">B94-(D94*1080)</f>
        <v>57199.478575185116</v>
      </c>
      <c r="J94" s="78"/>
    </row>
    <row r="95" spans="1:12">
      <c r="A95" s="87">
        <f>A94+7</f>
        <v>42589</v>
      </c>
      <c r="B95" s="82">
        <f>C94+F94-G94</f>
        <v>99696.274277171236</v>
      </c>
      <c r="C95" s="78">
        <f>B95+(B95*0.1)</f>
        <v>109665.90170488835</v>
      </c>
      <c r="D95" s="78">
        <f>B95/2500</f>
        <v>39.878509710868492</v>
      </c>
      <c r="E95" s="86">
        <f>(C95-B95)/D95</f>
        <v>249.99999999999986</v>
      </c>
      <c r="F95" s="78"/>
      <c r="G95" s="85">
        <f>IF(C95&gt;B95,C95*0.1,0)</f>
        <v>10966.590170488837</v>
      </c>
      <c r="H95" s="84">
        <f>D95*50/B95</f>
        <v>0.02</v>
      </c>
      <c r="I95" s="79">
        <f t="shared" si="38"/>
        <v>56627.483789433267</v>
      </c>
      <c r="J95" s="78"/>
      <c r="K95" s="88"/>
      <c r="L95" s="88"/>
    </row>
    <row r="96" spans="1:12">
      <c r="A96" s="87">
        <f>A95+7</f>
        <v>42596</v>
      </c>
      <c r="B96" s="82">
        <f>C95+F95-G95</f>
        <v>98699.311534399516</v>
      </c>
      <c r="C96" s="78">
        <f>B96+(B96*0.1)</f>
        <v>108569.24268783946</v>
      </c>
      <c r="D96" s="78">
        <f t="shared" ref="D96:D97" si="39">B96/2500</f>
        <v>39.479724613759807</v>
      </c>
      <c r="E96" s="86">
        <f>(C96-B96)/D96</f>
        <v>249.99999999999986</v>
      </c>
      <c r="F96" s="78"/>
      <c r="G96" s="85">
        <f>IF(C96&gt;B96,C96*0.1,0)</f>
        <v>10856.924268783947</v>
      </c>
      <c r="H96" s="84">
        <f>D96*50/B96</f>
        <v>0.02</v>
      </c>
      <c r="I96" s="79">
        <f t="shared" si="38"/>
        <v>56061.208951538923</v>
      </c>
      <c r="J96" s="78"/>
      <c r="K96" s="88"/>
      <c r="L96" s="88"/>
    </row>
    <row r="97" spans="1:12" ht="13.5" thickBot="1">
      <c r="A97" s="83">
        <f>A96+7</f>
        <v>42603</v>
      </c>
      <c r="B97" s="82">
        <f>C96+F96-G96</f>
        <v>97712.318419055518</v>
      </c>
      <c r="C97" s="78">
        <f>B97+(B97*0.1)</f>
        <v>107483.55026096107</v>
      </c>
      <c r="D97" s="78">
        <f t="shared" si="39"/>
        <v>39.084927367622207</v>
      </c>
      <c r="E97" s="86">
        <f>(C97-B97)/D97</f>
        <v>250</v>
      </c>
      <c r="F97" s="81"/>
      <c r="G97" s="80">
        <f>IF(C97&gt;B97,C97*0.1,0)</f>
        <v>10748.355026096107</v>
      </c>
      <c r="H97" s="84">
        <f>D97*50/B97</f>
        <v>0.02</v>
      </c>
      <c r="I97" s="79">
        <f t="shared" si="38"/>
        <v>55500.596862023536</v>
      </c>
      <c r="J97" s="78">
        <f>J92+SUM(G94:G97)-3000</f>
        <v>217851.96044307001</v>
      </c>
      <c r="K97" s="88"/>
      <c r="L97" s="88"/>
    </row>
    <row r="98" spans="1:12" ht="13.5" thickBot="1">
      <c r="A98" s="77"/>
      <c r="B98" s="76"/>
      <c r="C98" s="71"/>
      <c r="D98" s="71"/>
      <c r="E98" s="75"/>
      <c r="F98" s="71"/>
      <c r="G98" s="74"/>
      <c r="H98" s="73"/>
      <c r="I98" s="72"/>
      <c r="J98" s="71"/>
    </row>
    <row r="99" spans="1:12">
      <c r="A99" s="87">
        <f>A97+7</f>
        <v>42610</v>
      </c>
      <c r="B99" s="82">
        <f>C97+F97-G97</f>
        <v>96735.195234864965</v>
      </c>
      <c r="C99" s="78">
        <f>B99+(B99*0.1)</f>
        <v>106408.71475835146</v>
      </c>
      <c r="D99" s="78">
        <f t="shared" ref="D99" si="40">B99/2500</f>
        <v>38.694078093945983</v>
      </c>
      <c r="E99" s="86">
        <f>(C99-B99)/D99</f>
        <v>249.99999999999997</v>
      </c>
      <c r="F99" s="78"/>
      <c r="G99" s="85">
        <f>IF(C99&gt;B99,C99*0.1,0)</f>
        <v>10640.871475835147</v>
      </c>
      <c r="H99" s="84">
        <f>D99*50/B99</f>
        <v>1.9999999999999997E-2</v>
      </c>
      <c r="I99" s="79">
        <f t="shared" si="25"/>
        <v>54945.590893403307</v>
      </c>
      <c r="J99" s="78"/>
    </row>
    <row r="100" spans="1:12">
      <c r="A100" s="87">
        <f>A99+7</f>
        <v>42617</v>
      </c>
      <c r="B100" s="82">
        <f>C99+F99-G99</f>
        <v>95767.843282516318</v>
      </c>
      <c r="C100" s="78">
        <f>B100+(B100*0.1)</f>
        <v>105344.62761076794</v>
      </c>
      <c r="D100" s="78">
        <f>B100/2500</f>
        <v>38.307137313006528</v>
      </c>
      <c r="E100" s="86">
        <f>(C100-B100)/D100</f>
        <v>249.99999999999983</v>
      </c>
      <c r="F100" s="78"/>
      <c r="G100" s="85">
        <f>IF(C100&gt;B100,C100*0.1,0)</f>
        <v>10534.462761076795</v>
      </c>
      <c r="H100" s="84">
        <f>D100*50/B100</f>
        <v>0.02</v>
      </c>
      <c r="I100" s="79">
        <f t="shared" si="25"/>
        <v>54396.134984469267</v>
      </c>
      <c r="J100" s="78"/>
      <c r="K100" s="88"/>
      <c r="L100" s="88"/>
    </row>
    <row r="101" spans="1:12">
      <c r="A101" s="87">
        <f>A100+7</f>
        <v>42624</v>
      </c>
      <c r="B101" s="82">
        <f>C100+F100-G100</f>
        <v>94810.164849691151</v>
      </c>
      <c r="C101" s="78">
        <f>B101+(B101*0.1)</f>
        <v>104291.18133466027</v>
      </c>
      <c r="D101" s="78">
        <f t="shared" ref="D101:D102" si="41">B101/2500</f>
        <v>37.924065939876463</v>
      </c>
      <c r="E101" s="86">
        <f>(C101-B101)/D101</f>
        <v>250.00000000000014</v>
      </c>
      <c r="F101" s="78"/>
      <c r="G101" s="85">
        <f>IF(C101&gt;B101,C101*0.1,0)</f>
        <v>10429.118133466029</v>
      </c>
      <c r="H101" s="84">
        <f>D101*50/B101</f>
        <v>0.02</v>
      </c>
      <c r="I101" s="79">
        <f t="shared" si="25"/>
        <v>53852.173634624567</v>
      </c>
      <c r="J101" s="78"/>
      <c r="K101" s="88"/>
      <c r="L101" s="88"/>
    </row>
    <row r="102" spans="1:12" ht="13.5" thickBot="1">
      <c r="A102" s="83">
        <f>A101+7</f>
        <v>42631</v>
      </c>
      <c r="B102" s="82">
        <f>C101+F101-G101</f>
        <v>93862.063201194251</v>
      </c>
      <c r="C102" s="78">
        <f>B102+(B102*0.1)</f>
        <v>103248.26952131368</v>
      </c>
      <c r="D102" s="78">
        <f t="shared" si="41"/>
        <v>37.544825280477703</v>
      </c>
      <c r="E102" s="86">
        <f>(C102-B102)/D102</f>
        <v>249.99999999999997</v>
      </c>
      <c r="F102" s="81"/>
      <c r="G102" s="80">
        <f>IF(C102&gt;B102,C102*0.1,0)</f>
        <v>10324.826952131369</v>
      </c>
      <c r="H102" s="84">
        <f>D102*50/B102</f>
        <v>0.02</v>
      </c>
      <c r="I102" s="79">
        <f t="shared" si="25"/>
        <v>53313.651898278331</v>
      </c>
      <c r="J102" s="78">
        <f>J97+SUM(G99:G102)</f>
        <v>259781.23976557935</v>
      </c>
      <c r="K102" s="88"/>
      <c r="L102" s="88"/>
    </row>
    <row r="103" spans="1:12" ht="13.5" thickBot="1">
      <c r="A103" s="77"/>
      <c r="B103" s="76"/>
      <c r="C103" s="71"/>
      <c r="D103" s="71"/>
      <c r="E103" s="75"/>
      <c r="F103" s="71"/>
      <c r="G103" s="74"/>
      <c r="H103" s="73"/>
      <c r="I103" s="72"/>
      <c r="J103" s="71"/>
    </row>
    <row r="104" spans="1:12">
      <c r="A104" s="87">
        <f>A102+7</f>
        <v>42638</v>
      </c>
      <c r="B104" s="82">
        <f>C102+F102-G102</f>
        <v>92923.442569182313</v>
      </c>
      <c r="C104" s="78">
        <f>B104+(B104*0.1)</f>
        <v>102215.78682610055</v>
      </c>
      <c r="D104" s="78">
        <f t="shared" ref="D104" si="42">B104/2500</f>
        <v>37.169377027672923</v>
      </c>
      <c r="E104" s="86">
        <f>(C104-B104)/D104</f>
        <v>250.00000000000017</v>
      </c>
      <c r="F104" s="78"/>
      <c r="G104" s="85">
        <f>IF(C104&gt;B104,C104*0.1,0)</f>
        <v>10221.578682610056</v>
      </c>
      <c r="H104" s="84">
        <f>D104*50/B104</f>
        <v>1.9999999999999997E-2</v>
      </c>
      <c r="I104" s="79">
        <f t="shared" si="25"/>
        <v>52780.515379295553</v>
      </c>
      <c r="J104" s="78"/>
    </row>
    <row r="105" spans="1:12">
      <c r="A105" s="87">
        <f>A104+7</f>
        <v>42645</v>
      </c>
      <c r="B105" s="82">
        <f>C104+F104-G104</f>
        <v>91994.208143490498</v>
      </c>
      <c r="C105" s="78">
        <f>B105+(B105*0.1)</f>
        <v>101193.62895783955</v>
      </c>
      <c r="D105" s="78">
        <f>B105/2500</f>
        <v>36.797683257396201</v>
      </c>
      <c r="E105" s="86">
        <f>(C105-B105)/D105</f>
        <v>250.00000000000011</v>
      </c>
      <c r="F105" s="78"/>
      <c r="G105" s="85">
        <f>IF(C105&gt;B105,C105*0.1,0)</f>
        <v>10119.362895783956</v>
      </c>
      <c r="H105" s="84">
        <f>D105*50/B105</f>
        <v>0.02</v>
      </c>
      <c r="I105" s="79">
        <f t="shared" si="25"/>
        <v>52252.710225502597</v>
      </c>
      <c r="J105" s="78"/>
      <c r="K105" s="88"/>
      <c r="L105" s="88"/>
    </row>
    <row r="106" spans="1:12">
      <c r="A106" s="87">
        <f>A105+7</f>
        <v>42652</v>
      </c>
      <c r="B106" s="82">
        <f>C105+F105-G105</f>
        <v>91074.266062055598</v>
      </c>
      <c r="C106" s="78">
        <f>B106+(B106*0.1)</f>
        <v>100181.69266826115</v>
      </c>
      <c r="D106" s="78">
        <f t="shared" ref="D106:D107" si="43">B106/2500</f>
        <v>36.429706424822243</v>
      </c>
      <c r="E106" s="86">
        <f>(C106-B106)/D106</f>
        <v>249.99999999999983</v>
      </c>
      <c r="F106" s="78"/>
      <c r="G106" s="85">
        <f>IF(C106&gt;B106,C106*0.1,0)</f>
        <v>10018.169266826117</v>
      </c>
      <c r="H106" s="84">
        <f>D106*50/B106</f>
        <v>2.0000000000000004E-2</v>
      </c>
      <c r="I106" s="79">
        <f t="shared" si="25"/>
        <v>51730.183123247574</v>
      </c>
      <c r="J106" s="78"/>
      <c r="K106" s="88"/>
      <c r="L106" s="88"/>
    </row>
    <row r="107" spans="1:12" ht="13.5" thickBot="1">
      <c r="A107" s="83">
        <f>A106+7</f>
        <v>42659</v>
      </c>
      <c r="B107" s="82">
        <f>C106+F106-G106</f>
        <v>90163.523401435028</v>
      </c>
      <c r="C107" s="78">
        <f>B107+(B107*0.1)</f>
        <v>99179.875741578537</v>
      </c>
      <c r="D107" s="78">
        <f t="shared" si="43"/>
        <v>36.065409360574009</v>
      </c>
      <c r="E107" s="86">
        <f>(C107-B107)/D107</f>
        <v>250.00000000000017</v>
      </c>
      <c r="F107" s="81"/>
      <c r="G107" s="80">
        <f>IF(C107&gt;B107,C107*0.1,0)</f>
        <v>9917.9875741578544</v>
      </c>
      <c r="H107" s="84">
        <f>D107*50/B107</f>
        <v>1.9999999999999997E-2</v>
      </c>
      <c r="I107" s="79">
        <f t="shared" si="25"/>
        <v>51212.881292015096</v>
      </c>
      <c r="J107" s="78">
        <f>J102+SUM(G104:G107)</f>
        <v>300058.33818495733</v>
      </c>
      <c r="K107" s="88"/>
      <c r="L107" s="88"/>
    </row>
    <row r="108" spans="1:12" ht="13.5" thickBot="1">
      <c r="A108" s="77"/>
      <c r="B108" s="76"/>
      <c r="C108" s="71"/>
      <c r="D108" s="71"/>
      <c r="E108" s="75"/>
      <c r="F108" s="71"/>
      <c r="G108" s="74"/>
      <c r="H108" s="73"/>
      <c r="I108" s="72"/>
      <c r="J108" s="71"/>
    </row>
    <row r="109" spans="1:12">
      <c r="A109" s="87">
        <f>A107+7</f>
        <v>42666</v>
      </c>
      <c r="B109" s="82">
        <f>C107+F107-G107</f>
        <v>89261.888167420679</v>
      </c>
      <c r="C109" s="78">
        <f>B109+(B109*0.1)</f>
        <v>98188.076984162748</v>
      </c>
      <c r="D109" s="78">
        <f t="shared" ref="D109" si="44">B109/2500</f>
        <v>35.70475526696827</v>
      </c>
      <c r="E109" s="86">
        <f>(C109-B109)/D109</f>
        <v>250.00000000000006</v>
      </c>
      <c r="F109" s="78"/>
      <c r="G109" s="85">
        <f>IF(C109&gt;B109,C109*0.1,0)</f>
        <v>9818.8076984162744</v>
      </c>
      <c r="H109" s="84">
        <f>D109*50/B109</f>
        <v>1.9999999999999997E-2</v>
      </c>
      <c r="I109" s="79">
        <f t="shared" si="25"/>
        <v>50700.752479094946</v>
      </c>
      <c r="J109" s="78"/>
    </row>
    <row r="110" spans="1:12">
      <c r="A110" s="87">
        <f>A109+7</f>
        <v>42673</v>
      </c>
      <c r="B110" s="82">
        <f>C109+F109-G109</f>
        <v>88369.269285746472</v>
      </c>
      <c r="C110" s="78">
        <f>B110+(B110*0.1)</f>
        <v>97206.196214321113</v>
      </c>
      <c r="D110" s="78">
        <f>B110/2500</f>
        <v>35.347707714298586</v>
      </c>
      <c r="E110" s="86">
        <f>(C110-B110)/D110</f>
        <v>249.99999999999986</v>
      </c>
      <c r="F110" s="78"/>
      <c r="G110" s="85">
        <f>IF(C110&gt;B110,C110*0.1,0)</f>
        <v>9720.6196214321117</v>
      </c>
      <c r="H110" s="84">
        <f>D110*50/B110</f>
        <v>1.9999999999999997E-2</v>
      </c>
      <c r="I110" s="79">
        <f t="shared" si="25"/>
        <v>50193.744954303998</v>
      </c>
      <c r="J110" s="78"/>
      <c r="K110" s="88"/>
      <c r="L110" s="88"/>
    </row>
    <row r="111" spans="1:12">
      <c r="A111" s="87">
        <f>A110+7</f>
        <v>42680</v>
      </c>
      <c r="B111" s="82">
        <f>C110+F110-G110</f>
        <v>87485.576592889003</v>
      </c>
      <c r="C111" s="78">
        <f>B111+(B111*0.1)</f>
        <v>96234.134252177901</v>
      </c>
      <c r="D111" s="78">
        <f t="shared" ref="D111:D112" si="45">B111/2500</f>
        <v>34.994230637155603</v>
      </c>
      <c r="E111" s="86">
        <f>(C111-B111)/D111</f>
        <v>249.99999999999991</v>
      </c>
      <c r="F111" s="78"/>
      <c r="G111" s="85">
        <f>IF(C111&gt;B111,C111*0.1,0)</f>
        <v>9623.4134252177901</v>
      </c>
      <c r="H111" s="84">
        <f>D111*50/B111</f>
        <v>0.02</v>
      </c>
      <c r="I111" s="79">
        <f t="shared" si="25"/>
        <v>49691.807504760953</v>
      </c>
      <c r="J111" s="78"/>
      <c r="K111" s="88"/>
      <c r="L111" s="88"/>
    </row>
    <row r="112" spans="1:12" ht="13.5" thickBot="1">
      <c r="A112" s="83">
        <f>A111+7</f>
        <v>42687</v>
      </c>
      <c r="B112" s="82">
        <f>C111+F111-G111</f>
        <v>86610.720826960111</v>
      </c>
      <c r="C112" s="78">
        <f>B112+(B112*0.1)</f>
        <v>95271.792909656127</v>
      </c>
      <c r="D112" s="78">
        <f t="shared" si="45"/>
        <v>34.644288330784043</v>
      </c>
      <c r="E112" s="86">
        <f>(C112-B112)/D112</f>
        <v>250.00000000000017</v>
      </c>
      <c r="F112" s="81"/>
      <c r="G112" s="80">
        <f>IF(C112&gt;B112,C112*0.1,0)</f>
        <v>9527.1792909656124</v>
      </c>
      <c r="H112" s="84">
        <f>D112*50/B112</f>
        <v>0.02</v>
      </c>
      <c r="I112" s="79">
        <f t="shared" si="25"/>
        <v>49194.889429713345</v>
      </c>
      <c r="J112" s="78">
        <f>J107+SUM(G109:G112)</f>
        <v>338748.35822098912</v>
      </c>
      <c r="K112" s="88"/>
      <c r="L112" s="88"/>
    </row>
    <row r="113" spans="1:12" ht="13.5" thickBot="1">
      <c r="A113" s="77"/>
      <c r="B113" s="76"/>
      <c r="C113" s="71"/>
      <c r="D113" s="71"/>
      <c r="E113" s="75"/>
      <c r="F113" s="71"/>
      <c r="G113" s="74"/>
      <c r="H113" s="73"/>
      <c r="I113" s="72"/>
      <c r="J113" s="71"/>
    </row>
    <row r="114" spans="1:12">
      <c r="A114" s="87">
        <f>A112+7</f>
        <v>42694</v>
      </c>
      <c r="B114" s="82">
        <f>C112+F112-G112</f>
        <v>85744.613618690521</v>
      </c>
      <c r="C114" s="78">
        <f>B114+(B114*0.1)</f>
        <v>94319.07498055957</v>
      </c>
      <c r="D114" s="78">
        <f t="shared" ref="D114" si="46">B114/2500</f>
        <v>34.297845447476206</v>
      </c>
      <c r="E114" s="86">
        <f>(C114-B114)/D114</f>
        <v>249.99999999999994</v>
      </c>
      <c r="F114" s="78"/>
      <c r="G114" s="85">
        <f>IF(C114&gt;B114,C114*0.1,0)</f>
        <v>9431.9074980559581</v>
      </c>
      <c r="H114" s="84">
        <f>D114*50/B114</f>
        <v>0.02</v>
      </c>
      <c r="I114" s="79">
        <f t="shared" si="25"/>
        <v>48702.940535416215</v>
      </c>
      <c r="J114" s="78"/>
    </row>
    <row r="115" spans="1:12">
      <c r="A115" s="87">
        <f>A114+7</f>
        <v>42701</v>
      </c>
      <c r="B115" s="82">
        <f>C114+F114-G114</f>
        <v>84887.167482503617</v>
      </c>
      <c r="C115" s="78">
        <f>B115+(B115*0.1)</f>
        <v>93375.884230753974</v>
      </c>
      <c r="D115" s="78">
        <f>B115/2500</f>
        <v>33.954866993001446</v>
      </c>
      <c r="E115" s="86">
        <f>(C115-B115)/D115</f>
        <v>249.99999999999989</v>
      </c>
      <c r="F115" s="78"/>
      <c r="G115" s="85">
        <f>IF(C115&gt;B115,C115*0.1,0)</f>
        <v>9337.5884230753982</v>
      </c>
      <c r="H115" s="84">
        <f>D115*50/B115</f>
        <v>0.02</v>
      </c>
      <c r="I115" s="79">
        <f t="shared" si="25"/>
        <v>48215.911130062057</v>
      </c>
      <c r="J115" s="78"/>
      <c r="K115" s="88"/>
      <c r="L115" s="88"/>
    </row>
    <row r="116" spans="1:12">
      <c r="A116" s="87">
        <f>A115+7</f>
        <v>42708</v>
      </c>
      <c r="B116" s="82">
        <f>C115+F115-G115</f>
        <v>84038.295807678573</v>
      </c>
      <c r="C116" s="78">
        <f>B116+(B116*0.1)</f>
        <v>92442.125388446424</v>
      </c>
      <c r="D116" s="78">
        <f t="shared" ref="D116:D117" si="47">B116/2500</f>
        <v>33.615318323071428</v>
      </c>
      <c r="E116" s="86">
        <f>(C116-B116)/D116</f>
        <v>249.99999999999983</v>
      </c>
      <c r="F116" s="78"/>
      <c r="G116" s="85">
        <f>IF(C116&gt;B116,C116*0.1,0)</f>
        <v>9244.212538844642</v>
      </c>
      <c r="H116" s="84">
        <f>D116*50/B116</f>
        <v>0.02</v>
      </c>
      <c r="I116" s="79">
        <f t="shared" si="25"/>
        <v>47733.752018761428</v>
      </c>
      <c r="J116" s="78"/>
      <c r="K116" s="88"/>
      <c r="L116" s="88"/>
    </row>
    <row r="117" spans="1:12" ht="13.5" thickBot="1">
      <c r="A117" s="83">
        <f>A116+7</f>
        <v>42715</v>
      </c>
      <c r="B117" s="82">
        <f>C116+F116-G116</f>
        <v>83197.91284960178</v>
      </c>
      <c r="C117" s="78">
        <f>B117+(B117*0.1)</f>
        <v>91517.704134561965</v>
      </c>
      <c r="D117" s="78">
        <f t="shared" si="47"/>
        <v>33.279165139840714</v>
      </c>
      <c r="E117" s="86">
        <f>(C117-B117)/D117</f>
        <v>250.0000000000002</v>
      </c>
      <c r="F117" s="81"/>
      <c r="G117" s="80">
        <f>IF(C117&gt;B117,C117*0.1,0)</f>
        <v>9151.7704134561973</v>
      </c>
      <c r="H117" s="84">
        <f>D117*50/B117</f>
        <v>2.0000000000000004E-2</v>
      </c>
      <c r="I117" s="79">
        <f t="shared" si="25"/>
        <v>47256.414498573809</v>
      </c>
      <c r="J117" s="78">
        <f>J112+SUM(G114:G117)-3000</f>
        <v>372913.83709442132</v>
      </c>
      <c r="K117" s="88"/>
      <c r="L117" s="88"/>
    </row>
    <row r="118" spans="1:12" ht="13.5" thickBot="1">
      <c r="A118" s="77"/>
      <c r="B118" s="76"/>
      <c r="C118" s="71"/>
      <c r="D118" s="71"/>
      <c r="E118" s="75"/>
      <c r="F118" s="71"/>
      <c r="G118" s="74"/>
      <c r="H118" s="73"/>
      <c r="I118" s="72"/>
      <c r="J118" s="71"/>
    </row>
    <row r="119" spans="1:12">
      <c r="A119" s="87">
        <f>A117+7</f>
        <v>42722</v>
      </c>
      <c r="B119" s="82">
        <f>C117+F117-G117</f>
        <v>82365.933721105772</v>
      </c>
      <c r="C119" s="78">
        <f>B119+(B119*0.1)</f>
        <v>90602.527093216355</v>
      </c>
      <c r="D119" s="78">
        <f t="shared" ref="D119" si="48">B119/2500</f>
        <v>32.946373488442312</v>
      </c>
      <c r="E119" s="86">
        <f>(C119-B119)/D119</f>
        <v>250.00000000000014</v>
      </c>
      <c r="F119" s="78"/>
      <c r="G119" s="85">
        <f>IF(C119&gt;B119,C119*0.05,0)</f>
        <v>4530.1263546608179</v>
      </c>
      <c r="H119" s="84">
        <f>D119*50/B119</f>
        <v>2.0000000000000004E-2</v>
      </c>
      <c r="I119" s="79">
        <f t="shared" si="25"/>
        <v>46783.850353588074</v>
      </c>
      <c r="J119" s="78"/>
    </row>
    <row r="120" spans="1:12">
      <c r="A120" s="99">
        <f>A119+7</f>
        <v>42729</v>
      </c>
      <c r="B120" s="100">
        <f>C119+F119-G119</f>
        <v>86072.400738555531</v>
      </c>
      <c r="C120" s="101">
        <f>B120+(B120*0.1)</f>
        <v>94679.640812411089</v>
      </c>
      <c r="D120" s="101">
        <f>B120/2500</f>
        <v>34.428960295422215</v>
      </c>
      <c r="E120" s="102">
        <f>(C120-B120)/D120</f>
        <v>250.00000000000014</v>
      </c>
      <c r="F120" s="101"/>
      <c r="G120" s="103">
        <f>IF(C120&gt;B120,C120*0.05,0)</f>
        <v>4733.9820406205545</v>
      </c>
      <c r="H120" s="104">
        <f>D120*50/B120</f>
        <v>2.0000000000000004E-2</v>
      </c>
      <c r="I120" s="105">
        <f t="shared" si="25"/>
        <v>48889.123619499536</v>
      </c>
      <c r="J120" s="101"/>
      <c r="K120" s="88"/>
      <c r="L120" s="88"/>
    </row>
    <row r="121" spans="1:12">
      <c r="A121" s="99">
        <f>A120+7</f>
        <v>42736</v>
      </c>
      <c r="B121" s="100">
        <f>C120+F120-G120</f>
        <v>89945.658771790535</v>
      </c>
      <c r="C121" s="101">
        <f>B121+(B121*0.1)</f>
        <v>98940.224648969583</v>
      </c>
      <c r="D121" s="101">
        <f t="shared" ref="D121:D122" si="49">B121/2500</f>
        <v>35.978263508716211</v>
      </c>
      <c r="E121" s="102">
        <f>(C121-B121)/D121</f>
        <v>249.99999999999986</v>
      </c>
      <c r="F121" s="101"/>
      <c r="G121" s="103">
        <f>IF(C121&gt;B121,C121*0.05,0)</f>
        <v>4947.0112324484799</v>
      </c>
      <c r="H121" s="104">
        <f>D121*50/B121</f>
        <v>1.9999999999999997E-2</v>
      </c>
      <c r="I121" s="105">
        <f t="shared" si="25"/>
        <v>51089.134182377027</v>
      </c>
      <c r="J121" s="101"/>
      <c r="K121" s="88"/>
      <c r="L121" s="88"/>
    </row>
    <row r="122" spans="1:12" ht="13.5" thickBot="1">
      <c r="A122" s="83">
        <f>A121+7</f>
        <v>42743</v>
      </c>
      <c r="B122" s="82">
        <f>C121+F121-G121</f>
        <v>93993.213416521103</v>
      </c>
      <c r="C122" s="78">
        <f>B122+(B122*0.1)</f>
        <v>103392.53475817322</v>
      </c>
      <c r="D122" s="78">
        <f t="shared" si="49"/>
        <v>37.597285366608439</v>
      </c>
      <c r="E122" s="86">
        <f>(C122-B122)/D122</f>
        <v>250.0000000000002</v>
      </c>
      <c r="F122" s="81"/>
      <c r="G122" s="80">
        <f>IF(C122&gt;B122,C122*0.05,0)</f>
        <v>5169.6267379086612</v>
      </c>
      <c r="H122" s="84">
        <f>D122*50/B122</f>
        <v>0.02</v>
      </c>
      <c r="I122" s="79">
        <f t="shared" si="25"/>
        <v>53388.145220583989</v>
      </c>
      <c r="J122" s="78">
        <f>J117+SUM(G119:G122)-3000</f>
        <v>389294.58346005983</v>
      </c>
      <c r="K122" s="88"/>
      <c r="L122" s="88"/>
    </row>
    <row r="123" spans="1:12" ht="13.5" thickBot="1">
      <c r="A123" s="77"/>
      <c r="B123" s="76"/>
      <c r="C123" s="71"/>
      <c r="D123" s="71"/>
      <c r="E123" s="75"/>
      <c r="F123" s="71"/>
      <c r="G123" s="74"/>
      <c r="H123" s="73"/>
      <c r="I123" s="72"/>
      <c r="J123" s="71"/>
    </row>
    <row r="124" spans="1:12">
      <c r="A124" s="87">
        <f>A122+7</f>
        <v>42750</v>
      </c>
      <c r="B124" s="82">
        <f>C122+F122-G122</f>
        <v>98222.908020264556</v>
      </c>
      <c r="C124" s="78">
        <f>B124+(B124*0.1)</f>
        <v>108045.19882229101</v>
      </c>
      <c r="D124" s="78">
        <f t="shared" ref="D124" si="50">B124/2500</f>
        <v>39.289163208105819</v>
      </c>
      <c r="E124" s="86">
        <f>(C124-B124)/D124</f>
        <v>250.00000000000009</v>
      </c>
      <c r="F124" s="78"/>
      <c r="G124" s="85">
        <f>IF(C124&gt;B124,C124*0.04,0)</f>
        <v>4321.8079528916405</v>
      </c>
      <c r="H124" s="84">
        <f>D124*50/B124</f>
        <v>1.9999999999999997E-2</v>
      </c>
      <c r="I124" s="79">
        <f t="shared" si="25"/>
        <v>55790.611755510268</v>
      </c>
      <c r="J124" s="78"/>
    </row>
    <row r="125" spans="1:12">
      <c r="A125" s="87">
        <f>A124+7</f>
        <v>42757</v>
      </c>
      <c r="B125" s="82">
        <f>C124+F124-G124</f>
        <v>103723.39086939937</v>
      </c>
      <c r="C125" s="78">
        <f>B125+(B125*0.1)</f>
        <v>114095.72995633932</v>
      </c>
      <c r="D125" s="78">
        <f>B125/2500</f>
        <v>41.489356347759752</v>
      </c>
      <c r="E125" s="86">
        <f>(C125-B125)/D125</f>
        <v>250.00000000000014</v>
      </c>
      <c r="F125" s="78"/>
      <c r="G125" s="85">
        <f>IF(C125&gt;B125,C125*0.04,0)</f>
        <v>4563.8291982535729</v>
      </c>
      <c r="H125" s="84">
        <f>D125*50/B125</f>
        <v>0.02</v>
      </c>
      <c r="I125" s="79">
        <f t="shared" si="25"/>
        <v>58914.886013818839</v>
      </c>
      <c r="J125" s="78"/>
      <c r="K125" s="88"/>
      <c r="L125" s="88"/>
    </row>
    <row r="126" spans="1:12">
      <c r="A126" s="87">
        <f>A125+7</f>
        <v>42764</v>
      </c>
      <c r="B126" s="82">
        <f>C125+F125-G125</f>
        <v>109531.90075808574</v>
      </c>
      <c r="C126" s="78">
        <f>B126+(B126*0.1)</f>
        <v>120485.09083389433</v>
      </c>
      <c r="D126" s="78">
        <f t="shared" ref="D126:D127" si="51">B126/2500</f>
        <v>43.812760303234299</v>
      </c>
      <c r="E126" s="86">
        <f>(C126-B126)/D126</f>
        <v>250.0000000000002</v>
      </c>
      <c r="F126" s="78"/>
      <c r="G126" s="85">
        <f>IF(C126&gt;B126,C126*0.04,0)</f>
        <v>4819.4036333557733</v>
      </c>
      <c r="H126" s="84">
        <f>D126*50/B126</f>
        <v>0.02</v>
      </c>
      <c r="I126" s="79">
        <f t="shared" si="25"/>
        <v>62214.119630592701</v>
      </c>
      <c r="J126" s="78"/>
      <c r="K126" s="88"/>
      <c r="L126" s="88"/>
    </row>
    <row r="127" spans="1:12" ht="13.5" thickBot="1">
      <c r="A127" s="83">
        <f>A126+7</f>
        <v>42771</v>
      </c>
      <c r="B127" s="82">
        <f>C126+F126-G126</f>
        <v>115665.68720053855</v>
      </c>
      <c r="C127" s="78">
        <f>B127+(B127*0.1)</f>
        <v>127232.2559205924</v>
      </c>
      <c r="D127" s="78">
        <f t="shared" si="51"/>
        <v>46.26627488021542</v>
      </c>
      <c r="E127" s="86">
        <f>(C127-B127)/D127</f>
        <v>249.99999999999994</v>
      </c>
      <c r="F127" s="81"/>
      <c r="G127" s="80">
        <f>IF(C127&gt;B127,C127*0.04,0)</f>
        <v>5089.2902368236964</v>
      </c>
      <c r="H127" s="84">
        <f>D127*50/B127</f>
        <v>0.02</v>
      </c>
      <c r="I127" s="79">
        <f t="shared" si="25"/>
        <v>65698.110329905903</v>
      </c>
      <c r="J127" s="78">
        <f>J122+SUM(G124:G127)-3000</f>
        <v>405088.91448138451</v>
      </c>
      <c r="K127" s="88"/>
      <c r="L127" s="88"/>
    </row>
    <row r="128" spans="1:12" ht="13.5" thickBot="1">
      <c r="A128" s="77"/>
      <c r="B128" s="76"/>
      <c r="C128" s="71"/>
      <c r="D128" s="71"/>
      <c r="E128" s="75"/>
      <c r="F128" s="71"/>
      <c r="G128" s="74"/>
      <c r="H128" s="73"/>
      <c r="I128" s="72"/>
      <c r="J128" s="71"/>
    </row>
    <row r="129" spans="1:12">
      <c r="A129" s="87">
        <f>A127+7</f>
        <v>42778</v>
      </c>
      <c r="B129" s="82">
        <f>C127+F127-G127</f>
        <v>122142.96568376871</v>
      </c>
      <c r="C129" s="78">
        <f>B129+(B129*0.1)</f>
        <v>134357.26225214556</v>
      </c>
      <c r="D129" s="78">
        <f t="shared" ref="D129" si="52">B129/2500</f>
        <v>48.85718627350748</v>
      </c>
      <c r="E129" s="86">
        <f>(C129-B129)/D129</f>
        <v>249.99999999999972</v>
      </c>
      <c r="F129" s="78"/>
      <c r="G129" s="85">
        <f>IF(C129&gt;B129,C129*0.04,0)</f>
        <v>5374.290490085823</v>
      </c>
      <c r="H129" s="84">
        <f>D129*50/B129</f>
        <v>1.9999999999999997E-2</v>
      </c>
      <c r="I129" s="79">
        <f t="shared" si="25"/>
        <v>69377.20450838063</v>
      </c>
      <c r="J129" s="78"/>
    </row>
    <row r="130" spans="1:12">
      <c r="A130" s="87">
        <f>A129+7</f>
        <v>42785</v>
      </c>
      <c r="B130" s="82">
        <f>C129+F129-G129</f>
        <v>128982.97176205974</v>
      </c>
      <c r="C130" s="78">
        <f>B130+(B130*0.1)</f>
        <v>141881.26893826571</v>
      </c>
      <c r="D130" s="78">
        <f>B130/2500</f>
        <v>51.593188704823895</v>
      </c>
      <c r="E130" s="86">
        <f>(C130-B130)/D130</f>
        <v>250.00000000000003</v>
      </c>
      <c r="F130" s="78"/>
      <c r="G130" s="85">
        <f>IF(C130&gt;B130,C130*0.04,0)</f>
        <v>5675.250757530629</v>
      </c>
      <c r="H130" s="84">
        <f>D130*50/B130</f>
        <v>0.02</v>
      </c>
      <c r="I130" s="79">
        <f t="shared" si="25"/>
        <v>73262.327960849929</v>
      </c>
      <c r="J130" s="78"/>
      <c r="K130" s="88"/>
      <c r="L130" s="88"/>
    </row>
    <row r="131" spans="1:12">
      <c r="A131" s="87">
        <f>A130+7</f>
        <v>42792</v>
      </c>
      <c r="B131" s="82">
        <f>C130+F130-G130</f>
        <v>136206.01818073509</v>
      </c>
      <c r="C131" s="78">
        <f>B131+(B131*0.1)</f>
        <v>149826.6199988086</v>
      </c>
      <c r="D131" s="78">
        <f t="shared" ref="D131:D132" si="53">B131/2500</f>
        <v>54.482407272294033</v>
      </c>
      <c r="E131" s="86">
        <f>(C131-B131)/D131</f>
        <v>250.00000000000006</v>
      </c>
      <c r="F131" s="78"/>
      <c r="G131" s="85">
        <f>IF(C131&gt;B131,C131*0.04,0)</f>
        <v>5993.0647999523444</v>
      </c>
      <c r="H131" s="84">
        <f>D131*50/B131</f>
        <v>1.9999999999999997E-2</v>
      </c>
      <c r="I131" s="79">
        <f t="shared" si="25"/>
        <v>77365.018326657533</v>
      </c>
      <c r="J131" s="78"/>
      <c r="K131" s="88"/>
      <c r="L131" s="88"/>
    </row>
    <row r="132" spans="1:12" ht="13.5" thickBot="1">
      <c r="A132" s="83">
        <f>A131+7</f>
        <v>42799</v>
      </c>
      <c r="B132" s="82">
        <f>C131+F131-G131</f>
        <v>143833.55519885625</v>
      </c>
      <c r="C132" s="78">
        <f>B132+(B132*0.1)</f>
        <v>158216.91071874188</v>
      </c>
      <c r="D132" s="78">
        <f t="shared" si="53"/>
        <v>57.533422079542504</v>
      </c>
      <c r="E132" s="86">
        <f>(C132-B132)/D132</f>
        <v>250.00000000000014</v>
      </c>
      <c r="F132" s="81"/>
      <c r="G132" s="80">
        <f>IF(C132&gt;B132,C132*0.04,0)</f>
        <v>6328.6764287496753</v>
      </c>
      <c r="H132" s="84">
        <f>D132*50/B132</f>
        <v>0.02</v>
      </c>
      <c r="I132" s="79">
        <f t="shared" si="25"/>
        <v>81697.459352950347</v>
      </c>
      <c r="J132" s="78">
        <f>J127+SUM(G129:G132)-3000</f>
        <v>425460.19695770298</v>
      </c>
      <c r="K132" s="88"/>
      <c r="L132" s="88"/>
    </row>
    <row r="133" spans="1:12" ht="13.5" thickBot="1">
      <c r="A133" s="77"/>
      <c r="B133" s="76"/>
      <c r="C133" s="71"/>
      <c r="D133" s="71"/>
      <c r="E133" s="75"/>
      <c r="F133" s="71"/>
      <c r="G133" s="74"/>
      <c r="H133" s="73"/>
      <c r="I133" s="72"/>
      <c r="J133" s="71"/>
    </row>
    <row r="134" spans="1:12">
      <c r="A134" s="87">
        <f>A132+7</f>
        <v>42806</v>
      </c>
      <c r="B134" s="82">
        <f>C132+F132-G132</f>
        <v>151888.23428999222</v>
      </c>
      <c r="C134" s="78">
        <f>B134+(B134*0.1)</f>
        <v>167077.05771899145</v>
      </c>
      <c r="D134" s="78">
        <f t="shared" ref="D134" si="54">B134/2500</f>
        <v>60.755293715996892</v>
      </c>
      <c r="E134" s="86">
        <f>(C134-B134)/D134</f>
        <v>250.00000000000003</v>
      </c>
      <c r="F134" s="78"/>
      <c r="G134" s="85">
        <f>IF(C134&gt;B134,C134*0.1,0)</f>
        <v>16707.705771899145</v>
      </c>
      <c r="H134" s="84">
        <f>D134*50/B134</f>
        <v>0.02</v>
      </c>
      <c r="I134" s="79">
        <f t="shared" ref="I134:I196" si="55">B134-(D134*1080)</f>
        <v>86272.51707671558</v>
      </c>
      <c r="J134" s="78"/>
    </row>
    <row r="135" spans="1:12">
      <c r="A135" s="87">
        <f>A134+7</f>
        <v>42813</v>
      </c>
      <c r="B135" s="82">
        <f>C134+F134-G134</f>
        <v>150369.35194709231</v>
      </c>
      <c r="C135" s="78">
        <f>B135+(B135*0.1)</f>
        <v>165406.28714180153</v>
      </c>
      <c r="D135" s="78">
        <f>B135/2500</f>
        <v>60.147740778836919</v>
      </c>
      <c r="E135" s="86">
        <f>(C135-B135)/D135</f>
        <v>249.99999999999986</v>
      </c>
      <c r="F135" s="78"/>
      <c r="G135" s="85">
        <f>IF(C135&gt;B135,C135*0.1,0)</f>
        <v>16540.628714180155</v>
      </c>
      <c r="H135" s="84">
        <f>D135*50/B135</f>
        <v>0.02</v>
      </c>
      <c r="I135" s="79">
        <f t="shared" si="55"/>
        <v>85409.791905948427</v>
      </c>
      <c r="J135" s="78"/>
      <c r="K135" s="88"/>
      <c r="L135" s="88"/>
    </row>
    <row r="136" spans="1:12">
      <c r="A136" s="87">
        <f>A135+7</f>
        <v>42820</v>
      </c>
      <c r="B136" s="82">
        <f>C135+F135-G135</f>
        <v>148865.65842762138</v>
      </c>
      <c r="C136" s="78">
        <f>B136+(B136*0.1)</f>
        <v>163752.22427038354</v>
      </c>
      <c r="D136" s="78">
        <f t="shared" ref="D136:D137" si="56">B136/2500</f>
        <v>59.546263371048553</v>
      </c>
      <c r="E136" s="86">
        <f>(C136-B136)/D136</f>
        <v>250.00000000000026</v>
      </c>
      <c r="F136" s="78"/>
      <c r="G136" s="85">
        <f>IF(C136&gt;B136,C136*0.1,0)</f>
        <v>16375.222427038354</v>
      </c>
      <c r="H136" s="84">
        <f>D136*50/B136</f>
        <v>0.02</v>
      </c>
      <c r="I136" s="79">
        <f t="shared" si="55"/>
        <v>84555.693986888946</v>
      </c>
      <c r="J136" s="78"/>
      <c r="K136" s="88"/>
      <c r="L136" s="88"/>
    </row>
    <row r="137" spans="1:12" ht="13.5" thickBot="1">
      <c r="A137" s="83">
        <f>A136+7</f>
        <v>42827</v>
      </c>
      <c r="B137" s="82">
        <f>C136+F136-G136</f>
        <v>147377.00184334518</v>
      </c>
      <c r="C137" s="78">
        <f>B137+(B137*0.1)</f>
        <v>162114.70202767968</v>
      </c>
      <c r="D137" s="78">
        <f t="shared" si="56"/>
        <v>58.950800737338071</v>
      </c>
      <c r="E137" s="86">
        <f>(C137-B137)/D137</f>
        <v>249.9999999999998</v>
      </c>
      <c r="F137" s="81"/>
      <c r="G137" s="80">
        <f>IF(C137&gt;B137,C137*0.1,0)</f>
        <v>16211.470202767969</v>
      </c>
      <c r="H137" s="84">
        <f>D137*50/B137</f>
        <v>0.02</v>
      </c>
      <c r="I137" s="79">
        <f t="shared" si="55"/>
        <v>83710.137047020064</v>
      </c>
      <c r="J137" s="78">
        <f>J132+SUM(G134:G137)-3000</f>
        <v>488295.22407358862</v>
      </c>
      <c r="K137" s="88"/>
      <c r="L137" s="88"/>
    </row>
    <row r="138" spans="1:12" ht="13.5" thickBot="1">
      <c r="A138" s="77"/>
      <c r="B138" s="76"/>
      <c r="C138" s="71"/>
      <c r="D138" s="71"/>
      <c r="E138" s="75"/>
      <c r="F138" s="71"/>
      <c r="G138" s="74"/>
      <c r="H138" s="73"/>
      <c r="I138" s="72"/>
      <c r="J138" s="71"/>
    </row>
    <row r="139" spans="1:12">
      <c r="A139" s="87">
        <f>A137+7</f>
        <v>42834</v>
      </c>
      <c r="B139" s="82">
        <f>C137+F137-G137</f>
        <v>145903.23182491172</v>
      </c>
      <c r="C139" s="78">
        <f>B139+(B139*0.1)</f>
        <v>160493.5550074029</v>
      </c>
      <c r="D139" s="78">
        <f t="shared" ref="D139" si="57">B139/2500</f>
        <v>58.361292729964688</v>
      </c>
      <c r="E139" s="86">
        <f>(C139-B139)/D139</f>
        <v>250.00000000000011</v>
      </c>
      <c r="F139" s="78"/>
      <c r="G139" s="85">
        <f>IF(C139&gt;B139,C139*0.1,0)</f>
        <v>16049.35550074029</v>
      </c>
      <c r="H139" s="84">
        <f>D139*50/B139</f>
        <v>0.02</v>
      </c>
      <c r="I139" s="79">
        <f t="shared" si="55"/>
        <v>82873.035676549858</v>
      </c>
      <c r="J139" s="78"/>
    </row>
    <row r="140" spans="1:12">
      <c r="A140" s="87">
        <f>A139+7</f>
        <v>42841</v>
      </c>
      <c r="B140" s="82">
        <f>C139+F139-G139</f>
        <v>144444.19950666261</v>
      </c>
      <c r="C140" s="78">
        <f>B140+(B140*0.1)</f>
        <v>158888.61945732887</v>
      </c>
      <c r="D140" s="78">
        <f>B140/2500</f>
        <v>57.777679802665041</v>
      </c>
      <c r="E140" s="86">
        <f>(C140-B140)/D140</f>
        <v>249.99999999999991</v>
      </c>
      <c r="F140" s="78"/>
      <c r="G140" s="85">
        <f>IF(C140&gt;B140,C140*0.1,0)</f>
        <v>15888.861945732888</v>
      </c>
      <c r="H140" s="84">
        <f>D140*50/B140</f>
        <v>0.02</v>
      </c>
      <c r="I140" s="79">
        <f t="shared" si="55"/>
        <v>82044.305319784369</v>
      </c>
      <c r="J140" s="78"/>
      <c r="K140" s="88"/>
      <c r="L140" s="88"/>
    </row>
    <row r="141" spans="1:12">
      <c r="A141" s="87">
        <f>A140+7</f>
        <v>42848</v>
      </c>
      <c r="B141" s="82">
        <f>C140+F140-G140</f>
        <v>142999.75751159599</v>
      </c>
      <c r="C141" s="78">
        <f>B141+(B141*0.1)</f>
        <v>157299.73326275559</v>
      </c>
      <c r="D141" s="78">
        <f t="shared" ref="D141:D142" si="58">B141/2500</f>
        <v>57.199903004638394</v>
      </c>
      <c r="E141" s="86">
        <f>(C141-B141)/D141</f>
        <v>249.99999999999997</v>
      </c>
      <c r="F141" s="78"/>
      <c r="G141" s="85">
        <f>IF(C141&gt;B141,C141*0.1,0)</f>
        <v>15729.97332627556</v>
      </c>
      <c r="H141" s="84">
        <f>D141*50/B141</f>
        <v>1.9999999999999997E-2</v>
      </c>
      <c r="I141" s="79">
        <f t="shared" si="55"/>
        <v>81223.862266586526</v>
      </c>
      <c r="J141" s="78"/>
      <c r="K141" s="88"/>
      <c r="L141" s="88"/>
    </row>
    <row r="142" spans="1:12" ht="13.5" thickBot="1">
      <c r="A142" s="83">
        <f>A141+7</f>
        <v>42855</v>
      </c>
      <c r="B142" s="82">
        <f>C141+F141-G141</f>
        <v>141569.75993648003</v>
      </c>
      <c r="C142" s="78">
        <f>B142+(B142*0.1)</f>
        <v>155726.73593012802</v>
      </c>
      <c r="D142" s="78">
        <f t="shared" si="58"/>
        <v>56.627903974592009</v>
      </c>
      <c r="E142" s="86">
        <f>(C142-B142)/D142</f>
        <v>249.99999999999991</v>
      </c>
      <c r="F142" s="81"/>
      <c r="G142" s="80">
        <f>IF(C142&gt;B142,C142*0.1,0)</f>
        <v>15572.673593012803</v>
      </c>
      <c r="H142" s="84">
        <f>D142*50/B142</f>
        <v>0.02</v>
      </c>
      <c r="I142" s="79">
        <f t="shared" si="55"/>
        <v>80411.623643920655</v>
      </c>
      <c r="J142" s="78">
        <f>J137+SUM(G139:G142)-3000</f>
        <v>548536.08843935013</v>
      </c>
      <c r="K142" s="88"/>
      <c r="L142" s="88"/>
    </row>
    <row r="143" spans="1:12" ht="13.5" thickBot="1">
      <c r="A143" s="77"/>
      <c r="B143" s="76"/>
      <c r="C143" s="71"/>
      <c r="D143" s="71"/>
      <c r="E143" s="75"/>
      <c r="F143" s="71"/>
      <c r="G143" s="74"/>
      <c r="H143" s="73"/>
      <c r="I143" s="72"/>
      <c r="J143" s="71"/>
    </row>
    <row r="144" spans="1:12">
      <c r="A144" s="87">
        <f>A142+7</f>
        <v>42862</v>
      </c>
      <c r="B144" s="82">
        <f>C142+F142-G142</f>
        <v>140154.06233711523</v>
      </c>
      <c r="C144" s="78">
        <f>B144+(B144*0.1)</f>
        <v>154169.46857082675</v>
      </c>
      <c r="D144" s="78">
        <f t="shared" ref="D144" si="59">B144/2500</f>
        <v>56.061624934846094</v>
      </c>
      <c r="E144" s="86">
        <f>(C144-B144)/D144</f>
        <v>249.99999999999989</v>
      </c>
      <c r="F144" s="78"/>
      <c r="G144" s="85">
        <f>IF(C144&gt;B144,C144*0.1,0)</f>
        <v>15416.946857082676</v>
      </c>
      <c r="H144" s="84">
        <f>D144*50/B144</f>
        <v>0.02</v>
      </c>
      <c r="I144" s="79">
        <f t="shared" si="55"/>
        <v>79607.507407481447</v>
      </c>
      <c r="J144" s="78"/>
    </row>
    <row r="145" spans="1:12">
      <c r="A145" s="87">
        <f>A144+7</f>
        <v>42869</v>
      </c>
      <c r="B145" s="82">
        <f>C144+F144-G144</f>
        <v>138752.52171374406</v>
      </c>
      <c r="C145" s="78">
        <f>B145+(B145*0.1)</f>
        <v>152627.77388511848</v>
      </c>
      <c r="D145" s="78">
        <f>B145/2500</f>
        <v>55.501008685497624</v>
      </c>
      <c r="E145" s="86">
        <f>(C145-B145)/D145</f>
        <v>250.00000000000026</v>
      </c>
      <c r="F145" s="78"/>
      <c r="G145" s="85">
        <f>IF(C145&gt;B145,C145*0.1,0)</f>
        <v>15262.777388511849</v>
      </c>
      <c r="H145" s="84">
        <f>D145*50/B145</f>
        <v>0.02</v>
      </c>
      <c r="I145" s="79">
        <f t="shared" si="55"/>
        <v>78811.432333406628</v>
      </c>
      <c r="J145" s="78"/>
      <c r="K145" s="88"/>
      <c r="L145" s="88"/>
    </row>
    <row r="146" spans="1:12">
      <c r="A146" s="87">
        <f>A145+7</f>
        <v>42876</v>
      </c>
      <c r="B146" s="82">
        <f>C145+F145-G145</f>
        <v>137364.99649660665</v>
      </c>
      <c r="C146" s="78">
        <f>B146+(B146*0.1)</f>
        <v>151101.49614626731</v>
      </c>
      <c r="D146" s="78">
        <f t="shared" ref="D146:D147" si="60">B146/2500</f>
        <v>54.94599859864266</v>
      </c>
      <c r="E146" s="86">
        <f>(C146-B146)/D146</f>
        <v>249.99999999999994</v>
      </c>
      <c r="F146" s="78"/>
      <c r="G146" s="85">
        <f>IF(C146&gt;B146,C146*0.1,0)</f>
        <v>15110.149614626731</v>
      </c>
      <c r="H146" s="84">
        <f>D146*50/B146</f>
        <v>0.02</v>
      </c>
      <c r="I146" s="79">
        <f t="shared" si="55"/>
        <v>78023.318010072573</v>
      </c>
      <c r="J146" s="78"/>
      <c r="K146" s="88"/>
      <c r="L146" s="88"/>
    </row>
    <row r="147" spans="1:12" ht="13.5" thickBot="1">
      <c r="A147" s="83">
        <f>A146+7</f>
        <v>42883</v>
      </c>
      <c r="B147" s="82">
        <f>C146+F146-G146</f>
        <v>135991.34653164056</v>
      </c>
      <c r="C147" s="78">
        <f>B147+(B147*0.1)</f>
        <v>149590.48118480461</v>
      </c>
      <c r="D147" s="78">
        <f t="shared" si="60"/>
        <v>54.396538612656222</v>
      </c>
      <c r="E147" s="86">
        <f>(C147-B147)/D147</f>
        <v>249.9999999999998</v>
      </c>
      <c r="F147" s="81"/>
      <c r="G147" s="80">
        <f>IF(C147&gt;B147,C147*0.1,0)</f>
        <v>14959.048118480461</v>
      </c>
      <c r="H147" s="84">
        <f>D147*50/B147</f>
        <v>0.02</v>
      </c>
      <c r="I147" s="79">
        <f t="shared" si="55"/>
        <v>77243.084829971835</v>
      </c>
      <c r="J147" s="78">
        <f>J142+SUM(G144:G147)-3000</f>
        <v>606285.01041805185</v>
      </c>
      <c r="K147" s="88"/>
      <c r="L147" s="88"/>
    </row>
    <row r="148" spans="1:12" ht="13.5" thickBot="1">
      <c r="A148" s="77"/>
      <c r="B148" s="76"/>
      <c r="C148" s="71"/>
      <c r="D148" s="71"/>
      <c r="E148" s="75"/>
      <c r="F148" s="71"/>
      <c r="G148" s="74"/>
      <c r="H148" s="73"/>
      <c r="I148" s="72"/>
      <c r="J148" s="71"/>
    </row>
    <row r="149" spans="1:12">
      <c r="A149" s="87">
        <f>A147+7</f>
        <v>42890</v>
      </c>
      <c r="B149" s="82">
        <f>C147+F147-G147</f>
        <v>134631.43306632416</v>
      </c>
      <c r="C149" s="78">
        <f>B149+(B149*0.1)</f>
        <v>148094.57637295657</v>
      </c>
      <c r="D149" s="78">
        <f t="shared" ref="D149" si="61">B149/2500</f>
        <v>53.852573226529664</v>
      </c>
      <c r="E149" s="86">
        <f>(C149-B149)/D149</f>
        <v>249.99999999999989</v>
      </c>
      <c r="F149" s="78"/>
      <c r="G149" s="85">
        <f>IF(C149&gt;B149,C149*0.1,0)</f>
        <v>14809.457637295658</v>
      </c>
      <c r="H149" s="84">
        <f>D149*50/B149</f>
        <v>0.02</v>
      </c>
      <c r="I149" s="79">
        <f t="shared" si="55"/>
        <v>76470.65398167212</v>
      </c>
      <c r="J149" s="78"/>
    </row>
    <row r="150" spans="1:12">
      <c r="A150" s="87">
        <f>A149+7</f>
        <v>42897</v>
      </c>
      <c r="B150" s="82">
        <f>C149+F149-G149</f>
        <v>133285.11873566092</v>
      </c>
      <c r="C150" s="78">
        <f>B150+(B150*0.1)</f>
        <v>146613.630609227</v>
      </c>
      <c r="D150" s="78">
        <f>B150/2500</f>
        <v>53.314047494264365</v>
      </c>
      <c r="E150" s="86">
        <f>(C150-B150)/D150</f>
        <v>249.9999999999998</v>
      </c>
      <c r="F150" s="78"/>
      <c r="G150" s="85">
        <f>IF(C150&gt;B150,C150*0.1,0)</f>
        <v>14661.3630609227</v>
      </c>
      <c r="H150" s="84">
        <f>D150*50/B150</f>
        <v>0.02</v>
      </c>
      <c r="I150" s="79">
        <f t="shared" si="55"/>
        <v>75705.947441855402</v>
      </c>
      <c r="J150" s="78"/>
      <c r="K150" s="88"/>
      <c r="L150" s="88"/>
    </row>
    <row r="151" spans="1:12">
      <c r="A151" s="87">
        <f>A150+7</f>
        <v>42904</v>
      </c>
      <c r="B151" s="82">
        <f>C150+F150-G150</f>
        <v>131952.26754830428</v>
      </c>
      <c r="C151" s="78">
        <f>B151+(B151*0.1)</f>
        <v>145147.49430313471</v>
      </c>
      <c r="D151" s="78">
        <f t="shared" ref="D151:D152" si="62">B151/2500</f>
        <v>52.780907019321717</v>
      </c>
      <c r="E151" s="86">
        <f>(C151-B151)/D151</f>
        <v>249.99999999999989</v>
      </c>
      <c r="F151" s="78"/>
      <c r="G151" s="85">
        <f>IF(C151&gt;B151,C151*0.1,0)</f>
        <v>14514.749430313472</v>
      </c>
      <c r="H151" s="84">
        <f>D151*50/B151</f>
        <v>0.02</v>
      </c>
      <c r="I151" s="79">
        <f t="shared" si="55"/>
        <v>74948.887967436836</v>
      </c>
      <c r="J151" s="78"/>
      <c r="K151" s="88"/>
      <c r="L151" s="88"/>
    </row>
    <row r="152" spans="1:12" ht="13.5" thickBot="1">
      <c r="A152" s="83">
        <f>A151+7</f>
        <v>42911</v>
      </c>
      <c r="B152" s="82">
        <f>C151+F151-G151</f>
        <v>130632.74487282123</v>
      </c>
      <c r="C152" s="78">
        <f>B152+(B152*0.1)</f>
        <v>143696.01936010335</v>
      </c>
      <c r="D152" s="78">
        <f t="shared" si="62"/>
        <v>52.253097949128495</v>
      </c>
      <c r="E152" s="86">
        <f>(C152-B152)/D152</f>
        <v>249.99999999999994</v>
      </c>
      <c r="F152" s="81"/>
      <c r="G152" s="80">
        <f>IF(C152&gt;B152,C152*0.1,0)</f>
        <v>14369.601936010336</v>
      </c>
      <c r="H152" s="84">
        <f>D152*50/B152</f>
        <v>0.02</v>
      </c>
      <c r="I152" s="79">
        <f t="shared" si="55"/>
        <v>74199.39908776246</v>
      </c>
      <c r="J152" s="78">
        <f>J147+SUM(G149:G152)-3000</f>
        <v>661640.18248259404</v>
      </c>
      <c r="K152" s="88"/>
      <c r="L152" s="88"/>
    </row>
    <row r="153" spans="1:12" ht="13.5" thickBot="1">
      <c r="A153" s="77"/>
      <c r="B153" s="76"/>
      <c r="C153" s="71"/>
      <c r="D153" s="71"/>
      <c r="E153" s="75"/>
      <c r="F153" s="71"/>
      <c r="G153" s="74"/>
      <c r="H153" s="73"/>
      <c r="I153" s="72"/>
      <c r="J153" s="71"/>
    </row>
    <row r="154" spans="1:12">
      <c r="A154" s="87">
        <f>A152+7</f>
        <v>42918</v>
      </c>
      <c r="B154" s="82">
        <f>C152+F152-G152</f>
        <v>129326.41742409302</v>
      </c>
      <c r="C154" s="78">
        <f>B154+(B154*0.1)</f>
        <v>142259.05916650232</v>
      </c>
      <c r="D154" s="78">
        <f t="shared" ref="D154" si="63">B154/2500</f>
        <v>51.730566969637209</v>
      </c>
      <c r="E154" s="86">
        <f>(C154-B154)/D154</f>
        <v>250.00000000000011</v>
      </c>
      <c r="F154" s="78"/>
      <c r="G154" s="85">
        <f>IF(C154&gt;B154,C154*0.1,0)</f>
        <v>14225.905916650234</v>
      </c>
      <c r="H154" s="84">
        <f>D154*50/B154</f>
        <v>0.02</v>
      </c>
      <c r="I154" s="79">
        <f t="shared" si="55"/>
        <v>73457.405096884831</v>
      </c>
      <c r="J154" s="78"/>
    </row>
    <row r="155" spans="1:12">
      <c r="A155" s="87">
        <f>A154+7</f>
        <v>42925</v>
      </c>
      <c r="B155" s="82">
        <f>C154+F154-G154</f>
        <v>128033.1532498521</v>
      </c>
      <c r="C155" s="78">
        <f>B155+(B155*0.1)</f>
        <v>140836.46857483732</v>
      </c>
      <c r="D155" s="78">
        <f>B155/2500</f>
        <v>51.213261299940839</v>
      </c>
      <c r="E155" s="86">
        <f>(C155-B155)/D155</f>
        <v>250.00000000000017</v>
      </c>
      <c r="F155" s="78"/>
      <c r="G155" s="85">
        <f>IF(C155&gt;B155,C155*0.1,0)</f>
        <v>14083.646857483733</v>
      </c>
      <c r="H155" s="84">
        <f>D155*50/B155</f>
        <v>0.02</v>
      </c>
      <c r="I155" s="79">
        <f t="shared" si="55"/>
        <v>72722.831045915984</v>
      </c>
      <c r="J155" s="78"/>
      <c r="K155" s="88"/>
      <c r="L155" s="88"/>
    </row>
    <row r="156" spans="1:12">
      <c r="A156" s="87">
        <f>A155+7</f>
        <v>42932</v>
      </c>
      <c r="B156" s="82">
        <f>C155+F155-G155</f>
        <v>126752.82171735358</v>
      </c>
      <c r="C156" s="78">
        <f>B156+(B156*0.1)</f>
        <v>139428.10388908893</v>
      </c>
      <c r="D156" s="78">
        <f t="shared" ref="D156:D157" si="64">B156/2500</f>
        <v>50.701128686941431</v>
      </c>
      <c r="E156" s="86">
        <f>(C156-B156)/D156</f>
        <v>249.99999999999986</v>
      </c>
      <c r="F156" s="78"/>
      <c r="G156" s="85">
        <f>IF(C156&gt;B156,C156*0.1,0)</f>
        <v>13942.810388908894</v>
      </c>
      <c r="H156" s="84">
        <f>D156*50/B156</f>
        <v>1.9999999999999997E-2</v>
      </c>
      <c r="I156" s="79">
        <f t="shared" si="55"/>
        <v>71995.602735456836</v>
      </c>
      <c r="J156" s="78"/>
      <c r="K156" s="88"/>
      <c r="L156" s="88"/>
    </row>
    <row r="157" spans="1:12" ht="13.5" thickBot="1">
      <c r="A157" s="83">
        <f>A156+7</f>
        <v>42939</v>
      </c>
      <c r="B157" s="82">
        <f>C156+F156-G156</f>
        <v>125485.29350018004</v>
      </c>
      <c r="C157" s="78">
        <f>B157+(B157*0.1)</f>
        <v>138033.82285019805</v>
      </c>
      <c r="D157" s="78">
        <f t="shared" si="64"/>
        <v>50.194117400072017</v>
      </c>
      <c r="E157" s="86">
        <f>(C157-B157)/D157</f>
        <v>250.00000000000017</v>
      </c>
      <c r="F157" s="81"/>
      <c r="G157" s="80">
        <f>IF(C157&gt;B157,C157*0.1,0)</f>
        <v>13803.382285019805</v>
      </c>
      <c r="H157" s="84">
        <f>D157*50/B157</f>
        <v>0.02</v>
      </c>
      <c r="I157" s="79">
        <f t="shared" si="55"/>
        <v>71275.646708102257</v>
      </c>
      <c r="J157" s="78">
        <f>J152+SUM(G154:G157)-3000</f>
        <v>714695.9279306567</v>
      </c>
      <c r="K157" s="88"/>
      <c r="L157" s="88"/>
    </row>
    <row r="158" spans="1:12" ht="13.5" thickBot="1">
      <c r="A158" s="77"/>
      <c r="B158" s="76"/>
      <c r="C158" s="71"/>
      <c r="D158" s="71"/>
      <c r="E158" s="75"/>
      <c r="F158" s="71"/>
      <c r="G158" s="74"/>
      <c r="H158" s="73"/>
      <c r="I158" s="72"/>
      <c r="J158" s="71"/>
    </row>
    <row r="159" spans="1:12">
      <c r="A159" s="87">
        <f>A157+7</f>
        <v>42946</v>
      </c>
      <c r="B159" s="82">
        <f>C157+F157-G157</f>
        <v>124230.44056517824</v>
      </c>
      <c r="C159" s="78">
        <f>B159+(B159*0.1)</f>
        <v>136653.48462169606</v>
      </c>
      <c r="D159" s="78">
        <f t="shared" ref="D159" si="65">B159/2500</f>
        <v>49.692176226071297</v>
      </c>
      <c r="E159" s="86">
        <f>(C159-B159)/D159</f>
        <v>249.9999999999998</v>
      </c>
      <c r="F159" s="78"/>
      <c r="G159" s="85">
        <f>IF(C159&gt;B159,C159*0.1,0)</f>
        <v>13665.348462169606</v>
      </c>
      <c r="H159" s="84">
        <f>D159*50/B159</f>
        <v>0.02</v>
      </c>
      <c r="I159" s="79">
        <f t="shared" si="55"/>
        <v>70562.890241021247</v>
      </c>
      <c r="J159" s="78"/>
    </row>
    <row r="160" spans="1:12">
      <c r="A160" s="87">
        <f>A159+7</f>
        <v>42953</v>
      </c>
      <c r="B160" s="82">
        <f>C159+F159-G159</f>
        <v>122988.13615952645</v>
      </c>
      <c r="C160" s="78">
        <f>B160+(B160*0.1)</f>
        <v>135286.94977547909</v>
      </c>
      <c r="D160" s="78">
        <f>B160/2500</f>
        <v>49.195254463810578</v>
      </c>
      <c r="E160" s="86">
        <f>(C160-B160)/D160</f>
        <v>250.00000000000006</v>
      </c>
      <c r="F160" s="78"/>
      <c r="G160" s="85">
        <f>IF(C160&gt;B160,C160*0.1,0)</f>
        <v>13528.69497754791</v>
      </c>
      <c r="H160" s="84">
        <f>D160*50/B160</f>
        <v>0.02</v>
      </c>
      <c r="I160" s="79">
        <f t="shared" si="55"/>
        <v>69857.261338611017</v>
      </c>
      <c r="J160" s="78"/>
      <c r="K160" s="88"/>
      <c r="L160" s="88"/>
    </row>
    <row r="161" spans="1:12">
      <c r="A161" s="87">
        <f>A160+7</f>
        <v>42960</v>
      </c>
      <c r="B161" s="82">
        <f>C160+F160-G160</f>
        <v>121758.25479793118</v>
      </c>
      <c r="C161" s="78">
        <f>B161+(B161*0.1)</f>
        <v>133934.08027772431</v>
      </c>
      <c r="D161" s="78">
        <f t="shared" ref="D161:D162" si="66">B161/2500</f>
        <v>48.703301919172475</v>
      </c>
      <c r="E161" s="86">
        <f>(C161-B161)/D161</f>
        <v>250.00000000000023</v>
      </c>
      <c r="F161" s="78"/>
      <c r="G161" s="85">
        <f>IF(C161&gt;B161,C161*0.1,0)</f>
        <v>13393.408027772432</v>
      </c>
      <c r="H161" s="84">
        <f>D161*50/B161</f>
        <v>0.02</v>
      </c>
      <c r="I161" s="79">
        <f t="shared" si="55"/>
        <v>69158.6887252249</v>
      </c>
      <c r="J161" s="78"/>
      <c r="K161" s="88"/>
      <c r="L161" s="88"/>
    </row>
    <row r="162" spans="1:12" ht="13.5" thickBot="1">
      <c r="A162" s="83">
        <f>A161+7</f>
        <v>42967</v>
      </c>
      <c r="B162" s="82">
        <f>C161+F161-G161</f>
        <v>120540.67224995188</v>
      </c>
      <c r="C162" s="78">
        <f>B162+(B162*0.1)</f>
        <v>132594.73947494707</v>
      </c>
      <c r="D162" s="78">
        <f t="shared" si="66"/>
        <v>48.216268899980754</v>
      </c>
      <c r="E162" s="86">
        <f>(C162-B162)/D162</f>
        <v>250.00000000000003</v>
      </c>
      <c r="F162" s="81"/>
      <c r="G162" s="80">
        <f>IF(C162&gt;B162,C162*0.1,0)</f>
        <v>13259.473947494707</v>
      </c>
      <c r="H162" s="84">
        <f>D162*50/B162</f>
        <v>0.02</v>
      </c>
      <c r="I162" s="79">
        <f t="shared" si="55"/>
        <v>68467.101837972674</v>
      </c>
      <c r="J162" s="78">
        <f>J157+SUM(G159:G162)-3000</f>
        <v>765542.8533456414</v>
      </c>
      <c r="K162" s="88"/>
      <c r="L162" s="88"/>
    </row>
    <row r="163" spans="1:12" ht="13.5" thickBot="1">
      <c r="A163" s="77"/>
      <c r="B163" s="76"/>
      <c r="C163" s="71"/>
      <c r="D163" s="71"/>
      <c r="E163" s="75"/>
      <c r="F163" s="71"/>
      <c r="G163" s="74"/>
      <c r="H163" s="73"/>
      <c r="I163" s="72"/>
      <c r="J163" s="71"/>
    </row>
    <row r="164" spans="1:12">
      <c r="A164" s="87">
        <f>A162+7</f>
        <v>42974</v>
      </c>
      <c r="B164" s="82">
        <f>C162+F162-G162</f>
        <v>119335.26552745236</v>
      </c>
      <c r="C164" s="78">
        <f>B164+(B164*0.1)</f>
        <v>131268.7920801976</v>
      </c>
      <c r="D164" s="78">
        <f t="shared" ref="D164" si="67">B164/2500</f>
        <v>47.73410621098094</v>
      </c>
      <c r="E164" s="86">
        <f>(C164-B164)/D164</f>
        <v>250.00000000000017</v>
      </c>
      <c r="F164" s="78"/>
      <c r="G164" s="85">
        <f>IF(C164&gt;B164,C164*0.1,0)</f>
        <v>13126.87920801976</v>
      </c>
      <c r="H164" s="84">
        <f>D164*50/B164</f>
        <v>1.9999999999999997E-2</v>
      </c>
      <c r="I164" s="79">
        <f t="shared" si="55"/>
        <v>67782.430819592933</v>
      </c>
      <c r="J164" s="78"/>
    </row>
    <row r="165" spans="1:12">
      <c r="A165" s="87">
        <f>A164+7</f>
        <v>42981</v>
      </c>
      <c r="B165" s="82">
        <f>C164+F164-G164</f>
        <v>118141.91287217784</v>
      </c>
      <c r="C165" s="78">
        <f>B165+(B165*0.1)</f>
        <v>129956.10415939562</v>
      </c>
      <c r="D165" s="78">
        <f>B165/2500</f>
        <v>47.256765148871139</v>
      </c>
      <c r="E165" s="86">
        <f>(C165-B165)/D165</f>
        <v>249.99999999999986</v>
      </c>
      <c r="F165" s="78"/>
      <c r="G165" s="85">
        <f>IF(C165&gt;B165,C165*0.1,0)</f>
        <v>12995.610415939562</v>
      </c>
      <c r="H165" s="84">
        <f>D165*50/B165</f>
        <v>0.02</v>
      </c>
      <c r="I165" s="79">
        <f t="shared" si="55"/>
        <v>67104.606511397011</v>
      </c>
      <c r="J165" s="78"/>
      <c r="K165" s="88"/>
      <c r="L165" s="88"/>
    </row>
    <row r="166" spans="1:12">
      <c r="A166" s="87">
        <f>A165+7</f>
        <v>42988</v>
      </c>
      <c r="B166" s="82">
        <f>C165+F165-G165</f>
        <v>116960.49374345606</v>
      </c>
      <c r="C166" s="78">
        <f>B166+(B166*0.1)</f>
        <v>128656.54311780166</v>
      </c>
      <c r="D166" s="78">
        <f t="shared" ref="D166:D167" si="68">B166/2500</f>
        <v>46.784197497382422</v>
      </c>
      <c r="E166" s="86">
        <f>(C166-B166)/D166</f>
        <v>249.99999999999994</v>
      </c>
      <c r="F166" s="78"/>
      <c r="G166" s="85">
        <f>IF(C166&gt;B166,C166*0.1,0)</f>
        <v>12865.654311780167</v>
      </c>
      <c r="H166" s="84">
        <f>D166*50/B166</f>
        <v>0.02</v>
      </c>
      <c r="I166" s="79">
        <f t="shared" si="55"/>
        <v>66433.560446283038</v>
      </c>
      <c r="J166" s="78"/>
      <c r="K166" s="88"/>
      <c r="L166" s="88"/>
    </row>
    <row r="167" spans="1:12" ht="13.5" thickBot="1">
      <c r="A167" s="83">
        <f>A166+7</f>
        <v>42995</v>
      </c>
      <c r="B167" s="82">
        <f>C166+F166-G166</f>
        <v>115790.8888060215</v>
      </c>
      <c r="C167" s="78">
        <f>B167+(B167*0.1)</f>
        <v>127369.97768662365</v>
      </c>
      <c r="D167" s="78">
        <f t="shared" si="68"/>
        <v>46.3163555224086</v>
      </c>
      <c r="E167" s="86">
        <f>(C167-B167)/D167</f>
        <v>250.00000000000009</v>
      </c>
      <c r="F167" s="81"/>
      <c r="G167" s="80">
        <f>IF(C167&gt;B167,C167*0.1,0)</f>
        <v>12736.997768662366</v>
      </c>
      <c r="H167" s="84">
        <f>D167*50/B167</f>
        <v>0.02</v>
      </c>
      <c r="I167" s="79">
        <f t="shared" si="55"/>
        <v>65769.224841820207</v>
      </c>
      <c r="J167" s="78">
        <f>J162+SUM(G164:G167)-3000</f>
        <v>814267.99505004322</v>
      </c>
      <c r="K167" s="88"/>
      <c r="L167" s="88"/>
    </row>
    <row r="168" spans="1:12" ht="13.5" thickBot="1">
      <c r="A168" s="77"/>
      <c r="B168" s="76"/>
      <c r="C168" s="71"/>
      <c r="D168" s="71"/>
      <c r="E168" s="75"/>
      <c r="F168" s="71"/>
      <c r="G168" s="74"/>
      <c r="H168" s="73"/>
      <c r="I168" s="72"/>
      <c r="J168" s="71"/>
    </row>
    <row r="169" spans="1:12">
      <c r="A169" s="87">
        <f>A167+7</f>
        <v>43002</v>
      </c>
      <c r="B169" s="82">
        <f>C167+F167-G167</f>
        <v>114632.97991796129</v>
      </c>
      <c r="C169" s="78">
        <f>B169+(B169*0.1)</f>
        <v>126096.27790975742</v>
      </c>
      <c r="D169" s="78">
        <f t="shared" ref="D169" si="69">B169/2500</f>
        <v>45.853191967184515</v>
      </c>
      <c r="E169" s="86">
        <f>(C169-B169)/D169</f>
        <v>250.00000000000014</v>
      </c>
      <c r="F169" s="78"/>
      <c r="G169" s="85">
        <f>IF(C169&gt;B169,C169*0.05,0)</f>
        <v>6304.8138954878714</v>
      </c>
      <c r="H169" s="84">
        <f>D169*50/B169</f>
        <v>1.9999999999999997E-2</v>
      </c>
      <c r="I169" s="79">
        <f t="shared" si="55"/>
        <v>65111.532593402015</v>
      </c>
      <c r="J169" s="78"/>
    </row>
    <row r="170" spans="1:12">
      <c r="A170" s="87">
        <f>A169+7</f>
        <v>43009</v>
      </c>
      <c r="B170" s="82">
        <f>C169+F169-G169</f>
        <v>119791.46401426956</v>
      </c>
      <c r="C170" s="78">
        <f>B170+(B170*0.1)</f>
        <v>131770.61041569652</v>
      </c>
      <c r="D170" s="78">
        <f>B170/2500</f>
        <v>47.916585605707823</v>
      </c>
      <c r="E170" s="86">
        <f>(C170-B170)/D170</f>
        <v>250.00000000000006</v>
      </c>
      <c r="F170" s="78"/>
      <c r="G170" s="85">
        <f>IF(C170&gt;B170,C170*0.05,0)</f>
        <v>6588.530520784826</v>
      </c>
      <c r="H170" s="84">
        <f>D170*50/B170</f>
        <v>0.02</v>
      </c>
      <c r="I170" s="79">
        <f t="shared" si="55"/>
        <v>68041.551560105116</v>
      </c>
      <c r="J170" s="78"/>
      <c r="K170" s="88"/>
      <c r="L170" s="88"/>
    </row>
    <row r="171" spans="1:12">
      <c r="A171" s="87">
        <f>A170+7</f>
        <v>43016</v>
      </c>
      <c r="B171" s="82">
        <f>C170+F170-G170</f>
        <v>125182.07989491169</v>
      </c>
      <c r="C171" s="78">
        <f>B171+(B171*0.1)</f>
        <v>137700.28788440285</v>
      </c>
      <c r="D171" s="78">
        <f t="shared" ref="D171:D172" si="70">B171/2500</f>
        <v>50.072831957964674</v>
      </c>
      <c r="E171" s="86">
        <f>(C171-B171)/D171</f>
        <v>249.9999999999998</v>
      </c>
      <c r="F171" s="78"/>
      <c r="G171" s="85">
        <f>IF(C171&gt;B171,C171*0.05,0)</f>
        <v>6885.014394220143</v>
      </c>
      <c r="H171" s="84">
        <f>D171*50/B171</f>
        <v>0.02</v>
      </c>
      <c r="I171" s="79">
        <f t="shared" si="55"/>
        <v>71103.421380309839</v>
      </c>
      <c r="J171" s="78"/>
      <c r="K171" s="88"/>
      <c r="L171" s="88"/>
    </row>
    <row r="172" spans="1:12" ht="13.5" thickBot="1">
      <c r="A172" s="83">
        <f>A171+7</f>
        <v>43023</v>
      </c>
      <c r="B172" s="82">
        <f>C171+F171-G171</f>
        <v>130815.27349018271</v>
      </c>
      <c r="C172" s="78">
        <f>B172+(B172*0.1)</f>
        <v>143896.80083920097</v>
      </c>
      <c r="D172" s="78">
        <f t="shared" si="70"/>
        <v>52.326109396073079</v>
      </c>
      <c r="E172" s="86">
        <f>(C172-B172)/D172</f>
        <v>249.9999999999998</v>
      </c>
      <c r="F172" s="81"/>
      <c r="G172" s="80">
        <f>IF(C172&gt;B172,C172*0.05,0)</f>
        <v>7194.8400419600484</v>
      </c>
      <c r="H172" s="84">
        <f>D172*50/B172</f>
        <v>0.02</v>
      </c>
      <c r="I172" s="79">
        <f t="shared" si="55"/>
        <v>74303.075342423777</v>
      </c>
      <c r="J172" s="78">
        <f>J167+SUM(G169:G172)-3000</f>
        <v>838241.19390249613</v>
      </c>
      <c r="K172" s="88"/>
      <c r="L172" s="88"/>
    </row>
    <row r="173" spans="1:12" ht="13.5" thickBot="1">
      <c r="A173" s="77"/>
      <c r="B173" s="76"/>
      <c r="C173" s="71"/>
      <c r="D173" s="71"/>
      <c r="E173" s="75"/>
      <c r="F173" s="71"/>
      <c r="G173" s="74"/>
      <c r="H173" s="73"/>
      <c r="I173" s="72"/>
      <c r="J173" s="71"/>
    </row>
    <row r="174" spans="1:12">
      <c r="A174" s="87">
        <f>A172+7</f>
        <v>43030</v>
      </c>
      <c r="B174" s="82">
        <f>C172+F172-G172</f>
        <v>136701.96079724093</v>
      </c>
      <c r="C174" s="78">
        <f>B174+(B174*0.1)</f>
        <v>150372.15687696502</v>
      </c>
      <c r="D174" s="78">
        <f t="shared" ref="D174" si="71">B174/2500</f>
        <v>54.680784318896372</v>
      </c>
      <c r="E174" s="86">
        <f>(C174-B174)/D174</f>
        <v>249.99999999999994</v>
      </c>
      <c r="F174" s="78"/>
      <c r="G174" s="85">
        <f>IF(C174&gt;B174,C174*0.05,0)</f>
        <v>7518.6078438482509</v>
      </c>
      <c r="H174" s="84">
        <f>D174*50/B174</f>
        <v>1.9999999999999997E-2</v>
      </c>
      <c r="I174" s="79">
        <f t="shared" si="55"/>
        <v>77646.713732832839</v>
      </c>
      <c r="J174" s="78"/>
    </row>
    <row r="175" spans="1:12">
      <c r="A175" s="87">
        <f>A174+7</f>
        <v>43037</v>
      </c>
      <c r="B175" s="82">
        <f>C174+F174-G174</f>
        <v>142853.54903311678</v>
      </c>
      <c r="C175" s="78">
        <f>B175+(B175*0.1)</f>
        <v>157138.90393642845</v>
      </c>
      <c r="D175" s="78">
        <f>B175/2500</f>
        <v>57.141419613246711</v>
      </c>
      <c r="E175" s="86">
        <f>(C175-B175)/D175</f>
        <v>249.99999999999991</v>
      </c>
      <c r="F175" s="78"/>
      <c r="G175" s="85">
        <f>IF(C175&gt;B175,C175*0.05,0)</f>
        <v>7856.9451968214235</v>
      </c>
      <c r="H175" s="84">
        <f>D175*50/B175</f>
        <v>1.9999999999999997E-2</v>
      </c>
      <c r="I175" s="79">
        <f t="shared" si="55"/>
        <v>81140.815850810337</v>
      </c>
      <c r="J175" s="78"/>
      <c r="K175" s="88"/>
      <c r="L175" s="88"/>
    </row>
    <row r="176" spans="1:12">
      <c r="A176" s="87">
        <f>A175+7</f>
        <v>43044</v>
      </c>
      <c r="B176" s="82">
        <f>C175+F175-G175</f>
        <v>149281.95873960704</v>
      </c>
      <c r="C176" s="78">
        <f>B176+(B176*0.1)</f>
        <v>164210.15461356775</v>
      </c>
      <c r="D176" s="78">
        <f t="shared" ref="D176:D177" si="72">B176/2500</f>
        <v>59.712783495842814</v>
      </c>
      <c r="E176" s="86">
        <f>(C176-B176)/D176</f>
        <v>250.00000000000006</v>
      </c>
      <c r="F176" s="78"/>
      <c r="G176" s="85">
        <f>IF(C176&gt;B176,C176*0.05,0)</f>
        <v>8210.5077306783878</v>
      </c>
      <c r="H176" s="84">
        <f>D176*50/B176</f>
        <v>0.02</v>
      </c>
      <c r="I176" s="79">
        <f t="shared" si="55"/>
        <v>84792.152564096803</v>
      </c>
      <c r="J176" s="78"/>
      <c r="K176" s="88"/>
      <c r="L176" s="88"/>
    </row>
    <row r="177" spans="1:12" ht="13.5" thickBot="1">
      <c r="A177" s="83">
        <f>A176+7</f>
        <v>43051</v>
      </c>
      <c r="B177" s="82">
        <f>C176+F176-G176</f>
        <v>155999.64688288936</v>
      </c>
      <c r="C177" s="78">
        <f>B177+(B177*0.1)</f>
        <v>171599.61157117831</v>
      </c>
      <c r="D177" s="78">
        <f t="shared" si="72"/>
        <v>62.39985875315574</v>
      </c>
      <c r="E177" s="86">
        <f>(C177-B177)/D177</f>
        <v>250.00000000000023</v>
      </c>
      <c r="F177" s="81"/>
      <c r="G177" s="80">
        <f>IF(C177&gt;B177,C177*0.05,0)</f>
        <v>8579.980578558916</v>
      </c>
      <c r="H177" s="84">
        <f>D177*50/B177</f>
        <v>0.02</v>
      </c>
      <c r="I177" s="79">
        <f t="shared" si="55"/>
        <v>88607.799429481151</v>
      </c>
      <c r="J177" s="78">
        <f>J172+SUM(G174:G177)-3000</f>
        <v>867407.23525240307</v>
      </c>
      <c r="K177" s="88"/>
      <c r="L177" s="88"/>
    </row>
    <row r="178" spans="1:12" ht="13.5" thickBot="1">
      <c r="A178" s="77"/>
      <c r="B178" s="76"/>
      <c r="C178" s="71"/>
      <c r="D178" s="71"/>
      <c r="E178" s="75"/>
      <c r="F178" s="71"/>
      <c r="G178" s="74"/>
      <c r="H178" s="73"/>
      <c r="I178" s="72"/>
      <c r="J178" s="71"/>
    </row>
    <row r="179" spans="1:12">
      <c r="A179" s="87">
        <f>A177+7</f>
        <v>43058</v>
      </c>
      <c r="B179" s="82">
        <f>C177+F177-G177</f>
        <v>163019.63099261938</v>
      </c>
      <c r="C179" s="78">
        <f>B179+(B179*0.1)</f>
        <v>179321.59409188133</v>
      </c>
      <c r="D179" s="78">
        <f t="shared" ref="D179" si="73">B179/2500</f>
        <v>65.207852397047745</v>
      </c>
      <c r="E179" s="86">
        <f>(C179-B179)/D179</f>
        <v>250.0000000000002</v>
      </c>
      <c r="F179" s="78"/>
      <c r="G179" s="85">
        <f>IF(C179&gt;B179,C179*0.1,0)</f>
        <v>17932.159409188134</v>
      </c>
      <c r="H179" s="84">
        <f>D179*50/B179</f>
        <v>1.9999999999999997E-2</v>
      </c>
      <c r="I179" s="79">
        <f t="shared" si="55"/>
        <v>92595.150403807813</v>
      </c>
      <c r="J179" s="78"/>
    </row>
    <row r="180" spans="1:12">
      <c r="A180" s="87">
        <f>A179+7</f>
        <v>43065</v>
      </c>
      <c r="B180" s="82">
        <f>C179+F179-G179</f>
        <v>161389.43468269319</v>
      </c>
      <c r="C180" s="78">
        <f>B180+(B180*0.1)</f>
        <v>177528.3781509625</v>
      </c>
      <c r="D180" s="78">
        <f>B180/2500</f>
        <v>64.555773873077271</v>
      </c>
      <c r="E180" s="86">
        <f>(C180-B180)/D180</f>
        <v>249.99999999999989</v>
      </c>
      <c r="F180" s="78"/>
      <c r="G180" s="85">
        <f>IF(C180&gt;B180,C180*0.1,0)</f>
        <v>17752.837815096249</v>
      </c>
      <c r="H180" s="84">
        <f>D180*50/B180</f>
        <v>1.9999999999999997E-2</v>
      </c>
      <c r="I180" s="79">
        <f t="shared" si="55"/>
        <v>91669.198899769734</v>
      </c>
      <c r="J180" s="78"/>
      <c r="K180" s="88"/>
      <c r="L180" s="88"/>
    </row>
    <row r="181" spans="1:12">
      <c r="A181" s="87">
        <f>A180+7</f>
        <v>43072</v>
      </c>
      <c r="B181" s="82">
        <f>C180+F180-G180</f>
        <v>159775.54033586624</v>
      </c>
      <c r="C181" s="78">
        <f>B181+(B181*0.1)</f>
        <v>175753.09436945285</v>
      </c>
      <c r="D181" s="78">
        <f t="shared" ref="D181:D182" si="74">B181/2500</f>
        <v>63.910216134346499</v>
      </c>
      <c r="E181" s="86">
        <f>(C181-B181)/D181</f>
        <v>249.99999999999977</v>
      </c>
      <c r="F181" s="78"/>
      <c r="G181" s="85">
        <f>IF(C181&gt;B181,C181*0.1,0)</f>
        <v>17575.309436945285</v>
      </c>
      <c r="H181" s="84">
        <f>D181*50/B181</f>
        <v>0.02</v>
      </c>
      <c r="I181" s="79">
        <f t="shared" si="55"/>
        <v>90752.506910772019</v>
      </c>
      <c r="J181" s="78"/>
      <c r="K181" s="88"/>
      <c r="L181" s="88"/>
    </row>
    <row r="182" spans="1:12" ht="13.5" thickBot="1">
      <c r="A182" s="83">
        <f>A181+7</f>
        <v>43079</v>
      </c>
      <c r="B182" s="82">
        <f>C181+F181-G181</f>
        <v>158177.78493250758</v>
      </c>
      <c r="C182" s="78">
        <f>B182+(B182*0.1)</f>
        <v>173995.56342575833</v>
      </c>
      <c r="D182" s="78">
        <f t="shared" si="74"/>
        <v>63.271113973003033</v>
      </c>
      <c r="E182" s="86">
        <f>(C182-B182)/D182</f>
        <v>249.99999999999986</v>
      </c>
      <c r="F182" s="81"/>
      <c r="G182" s="80">
        <f>IF(C182&gt;B182,C182*0.1,0)</f>
        <v>17399.556342575834</v>
      </c>
      <c r="H182" s="84">
        <f>D182*50/B182</f>
        <v>0.02</v>
      </c>
      <c r="I182" s="79">
        <f t="shared" si="55"/>
        <v>89844.98184166431</v>
      </c>
      <c r="J182" s="78">
        <f>J177+SUM(G179:G182)-3000</f>
        <v>935067.09825620858</v>
      </c>
      <c r="K182" s="88"/>
      <c r="L182" s="88"/>
    </row>
    <row r="183" spans="1:12" ht="13.5" thickBot="1">
      <c r="A183" s="77"/>
      <c r="B183" s="76"/>
      <c r="C183" s="71"/>
      <c r="D183" s="71"/>
      <c r="E183" s="75"/>
      <c r="F183" s="71"/>
      <c r="G183" s="74"/>
      <c r="H183" s="73"/>
      <c r="I183" s="72"/>
      <c r="J183" s="71"/>
    </row>
    <row r="184" spans="1:12">
      <c r="A184" s="87">
        <f>A182+7</f>
        <v>43086</v>
      </c>
      <c r="B184" s="82">
        <f>C182+F182-G182</f>
        <v>156596.00708318249</v>
      </c>
      <c r="C184" s="78">
        <f>B184+(B184*0.1)</f>
        <v>172255.60779150075</v>
      </c>
      <c r="D184" s="78">
        <f t="shared" ref="D184" si="75">B184/2500</f>
        <v>62.638402833272991</v>
      </c>
      <c r="E184" s="86">
        <f>(C184-B184)/D184</f>
        <v>250.00000000000026</v>
      </c>
      <c r="F184" s="78"/>
      <c r="G184" s="85">
        <f>IF(C184&gt;B184,C184*0.1,0)</f>
        <v>17225.560779150077</v>
      </c>
      <c r="H184" s="84">
        <f>D184*50/B184</f>
        <v>0.02</v>
      </c>
      <c r="I184" s="79">
        <f t="shared" si="55"/>
        <v>88946.532023247652</v>
      </c>
      <c r="J184" s="78"/>
    </row>
    <row r="185" spans="1:12">
      <c r="A185" s="99">
        <f>A184+7</f>
        <v>43093</v>
      </c>
      <c r="B185" s="100">
        <f>C184+F184-G184</f>
        <v>155030.04701235067</v>
      </c>
      <c r="C185" s="101">
        <f>B185+(B185*0.1)</f>
        <v>170533.05171358574</v>
      </c>
      <c r="D185" s="101">
        <f>B185/2500</f>
        <v>62.012018804940269</v>
      </c>
      <c r="E185" s="102">
        <f>(C185-B185)/D185</f>
        <v>250.00000000000003</v>
      </c>
      <c r="F185" s="101"/>
      <c r="G185" s="103">
        <f>IF(C185&gt;B185,C185*0.1,0)</f>
        <v>17053.305171358574</v>
      </c>
      <c r="H185" s="104">
        <f>D185*50/B185</f>
        <v>0.02</v>
      </c>
      <c r="I185" s="105">
        <f t="shared" si="55"/>
        <v>88057.066703015182</v>
      </c>
      <c r="J185" s="101"/>
    </row>
    <row r="186" spans="1:12">
      <c r="A186" s="99">
        <f>A185+7</f>
        <v>43100</v>
      </c>
      <c r="B186" s="100">
        <f>C185+F185-G185</f>
        <v>153479.74654222716</v>
      </c>
      <c r="C186" s="101">
        <f>B186+(B186*0.1)</f>
        <v>168827.72119644989</v>
      </c>
      <c r="D186" s="101">
        <f t="shared" ref="D186:D187" si="76">B186/2500</f>
        <v>61.391898616890863</v>
      </c>
      <c r="E186" s="102">
        <f>(C186-B186)/D186</f>
        <v>250.00000000000011</v>
      </c>
      <c r="F186" s="101"/>
      <c r="G186" s="103">
        <f>IF(C186&gt;B186,C186*0.1,0)</f>
        <v>16882.772119644989</v>
      </c>
      <c r="H186" s="104">
        <f>D186*50/B186</f>
        <v>0.02</v>
      </c>
      <c r="I186" s="105">
        <f t="shared" si="55"/>
        <v>87176.496035985037</v>
      </c>
      <c r="J186" s="101"/>
    </row>
    <row r="187" spans="1:12" ht="13.5" thickBot="1">
      <c r="A187" s="83">
        <f>A186+7</f>
        <v>43107</v>
      </c>
      <c r="B187" s="82">
        <f>C186+F186-G186</f>
        <v>151944.94907680489</v>
      </c>
      <c r="C187" s="78">
        <f>B187+(B187*0.1)</f>
        <v>167139.44398448538</v>
      </c>
      <c r="D187" s="78">
        <f t="shared" si="76"/>
        <v>60.777979630721951</v>
      </c>
      <c r="E187" s="86">
        <f>(C187-B187)/D187</f>
        <v>250.00000000000006</v>
      </c>
      <c r="F187" s="81"/>
      <c r="G187" s="80">
        <f>IF(C187&gt;B187,C187*0.1,0)</f>
        <v>16713.944398448537</v>
      </c>
      <c r="H187" s="84">
        <f>D187*50/B187</f>
        <v>1.9999999999999997E-2</v>
      </c>
      <c r="I187" s="79">
        <f t="shared" si="55"/>
        <v>86304.731075625183</v>
      </c>
      <c r="J187" s="78">
        <f>J182+SUM(G184:G187)-3000</f>
        <v>999942.68072481081</v>
      </c>
    </row>
    <row r="188" spans="1:12" ht="13.5" thickBot="1">
      <c r="A188" s="77"/>
      <c r="B188" s="76"/>
      <c r="C188" s="71"/>
      <c r="D188" s="71"/>
      <c r="E188" s="75"/>
      <c r="F188" s="71"/>
      <c r="G188" s="74"/>
      <c r="H188" s="73"/>
      <c r="I188" s="72"/>
      <c r="J188" s="71"/>
    </row>
    <row r="189" spans="1:12">
      <c r="A189" s="87">
        <f>A187+7</f>
        <v>43114</v>
      </c>
      <c r="B189" s="82">
        <f>C187+F187-G187</f>
        <v>150425.49958603684</v>
      </c>
      <c r="C189" s="78">
        <f>B189+(B189*0.1)</f>
        <v>165468.04954464053</v>
      </c>
      <c r="D189" s="78">
        <f t="shared" ref="D189" si="77">B189/2500</f>
        <v>60.170199834414731</v>
      </c>
      <c r="E189" s="86">
        <f>(C189-B189)/D189</f>
        <v>250.00000000000011</v>
      </c>
      <c r="F189" s="78"/>
      <c r="G189" s="85">
        <f>IF(C189&gt;B189,C189*0.1,0)</f>
        <v>16546.804954464053</v>
      </c>
      <c r="H189" s="84">
        <f>D189*50/B189</f>
        <v>0.02</v>
      </c>
      <c r="I189" s="79">
        <f t="shared" si="55"/>
        <v>85441.683764868925</v>
      </c>
      <c r="J189" s="78"/>
    </row>
    <row r="190" spans="1:12">
      <c r="A190" s="87">
        <f>A189+7</f>
        <v>43121</v>
      </c>
      <c r="B190" s="82">
        <f>C189+F189-G189</f>
        <v>148921.24459017647</v>
      </c>
      <c r="C190" s="78">
        <f>B190+(B190*0.1)</f>
        <v>163813.36904919412</v>
      </c>
      <c r="D190" s="78">
        <f>B190/2500</f>
        <v>59.568497836070591</v>
      </c>
      <c r="E190" s="86">
        <f>(C190-B190)/D190</f>
        <v>250.00000000000003</v>
      </c>
      <c r="F190" s="78"/>
      <c r="G190" s="85">
        <f>IF(C190&gt;B190,C190*0.1,0)</f>
        <v>16381.336904919413</v>
      </c>
      <c r="H190" s="84">
        <f>D190*50/B190</f>
        <v>0.02</v>
      </c>
      <c r="I190" s="79">
        <f t="shared" si="55"/>
        <v>84587.266927220233</v>
      </c>
      <c r="J190" s="78"/>
    </row>
    <row r="191" spans="1:12">
      <c r="A191" s="87">
        <f>A190+7</f>
        <v>43128</v>
      </c>
      <c r="B191" s="82">
        <f>C190+F190-G190</f>
        <v>147432.03214427471</v>
      </c>
      <c r="C191" s="78">
        <f>B191+(B191*0.1)</f>
        <v>162175.23535870219</v>
      </c>
      <c r="D191" s="78">
        <f t="shared" ref="D191:D192" si="78">B191/2500</f>
        <v>58.972812857709883</v>
      </c>
      <c r="E191" s="86">
        <f>(C191-B191)/D191</f>
        <v>250.00000000000026</v>
      </c>
      <c r="F191" s="78"/>
      <c r="G191" s="85">
        <f>IF(C191&gt;B191,C191*0.1,0)</f>
        <v>16217.523535870219</v>
      </c>
      <c r="H191" s="84">
        <f>D191*50/B191</f>
        <v>0.02</v>
      </c>
      <c r="I191" s="79">
        <f t="shared" si="55"/>
        <v>83741.394257948035</v>
      </c>
      <c r="J191" s="78"/>
    </row>
    <row r="192" spans="1:12" ht="13.5" thickBot="1">
      <c r="A192" s="83">
        <f>A191+7</f>
        <v>43135</v>
      </c>
      <c r="B192" s="82">
        <f>C191+F191-G191</f>
        <v>145957.71182283197</v>
      </c>
      <c r="C192" s="78">
        <f>B192+(B192*0.1)</f>
        <v>160553.48300511518</v>
      </c>
      <c r="D192" s="78">
        <f t="shared" si="78"/>
        <v>58.38308472913279</v>
      </c>
      <c r="E192" s="86">
        <f>(C192-B192)/D192</f>
        <v>250.00000000000014</v>
      </c>
      <c r="F192" s="81"/>
      <c r="G192" s="80">
        <f>IF(C192&gt;B192,C192*0.1,0)</f>
        <v>16055.348300511519</v>
      </c>
      <c r="H192" s="84">
        <f>D192*50/B192</f>
        <v>0.02</v>
      </c>
      <c r="I192" s="79">
        <f t="shared" si="55"/>
        <v>82903.980315368564</v>
      </c>
      <c r="J192" s="78">
        <f>J187+SUM(G189:G192)-3000</f>
        <v>1062143.6944205761</v>
      </c>
    </row>
    <row r="193" spans="1:10" ht="13.5" thickBot="1">
      <c r="A193" s="77"/>
      <c r="B193" s="76"/>
      <c r="C193" s="71"/>
      <c r="D193" s="71"/>
      <c r="E193" s="75"/>
      <c r="F193" s="71"/>
      <c r="G193" s="74"/>
      <c r="H193" s="73"/>
      <c r="I193" s="72"/>
      <c r="J193" s="71"/>
    </row>
    <row r="194" spans="1:10">
      <c r="A194" s="87">
        <f>A192+7</f>
        <v>43142</v>
      </c>
      <c r="B194" s="82">
        <f>C192+F192-G192</f>
        <v>144498.13470460367</v>
      </c>
      <c r="C194" s="78">
        <f>B194+(B194*0.1)</f>
        <v>158947.94817506403</v>
      </c>
      <c r="D194" s="78">
        <f t="shared" ref="D194" si="79">B194/2500</f>
        <v>57.799253881841466</v>
      </c>
      <c r="E194" s="86">
        <f>(C194-B194)/D194</f>
        <v>249.99999999999986</v>
      </c>
      <c r="F194" s="78"/>
      <c r="G194" s="85">
        <f>IF(C194&gt;B194,C194*0.1,0)</f>
        <v>15894.794817506403</v>
      </c>
      <c r="H194" s="84">
        <f>D194*50/B194</f>
        <v>0.02</v>
      </c>
      <c r="I194" s="79">
        <f t="shared" si="55"/>
        <v>82074.940512214875</v>
      </c>
      <c r="J194" s="78"/>
    </row>
    <row r="195" spans="1:10">
      <c r="A195" s="87">
        <f>A194+7</f>
        <v>43149</v>
      </c>
      <c r="B195" s="82">
        <f>C194+F194-G194</f>
        <v>143053.15335755763</v>
      </c>
      <c r="C195" s="78">
        <f>B195+(B195*0.1)</f>
        <v>157358.46869331339</v>
      </c>
      <c r="D195" s="78">
        <f>B195/2500</f>
        <v>57.221261343023052</v>
      </c>
      <c r="E195" s="86">
        <f>(C195-B195)/D195</f>
        <v>249.99999999999994</v>
      </c>
      <c r="F195" s="78"/>
      <c r="G195" s="85">
        <f>IF(C195&gt;B195,C195*0.1,0)</f>
        <v>15735.846869331341</v>
      </c>
      <c r="H195" s="84">
        <f>D195*50/B195</f>
        <v>0.02</v>
      </c>
      <c r="I195" s="79">
        <f t="shared" si="55"/>
        <v>81254.191107092745</v>
      </c>
      <c r="J195" s="78"/>
    </row>
    <row r="196" spans="1:10">
      <c r="A196" s="87">
        <f>A195+7</f>
        <v>43156</v>
      </c>
      <c r="B196" s="82">
        <f>C195+F195-G195</f>
        <v>141622.62182398204</v>
      </c>
      <c r="C196" s="78">
        <f>B196+(B196*0.1)</f>
        <v>155784.88400638025</v>
      </c>
      <c r="D196" s="78">
        <f t="shared" ref="D196:D197" si="80">B196/2500</f>
        <v>56.64904872959282</v>
      </c>
      <c r="E196" s="86">
        <f>(C196-B196)/D196</f>
        <v>250</v>
      </c>
      <c r="F196" s="78"/>
      <c r="G196" s="85">
        <f>IF(C196&gt;B196,C196*0.1,0)</f>
        <v>15578.488400638025</v>
      </c>
      <c r="H196" s="84">
        <f>D196*50/B196</f>
        <v>0.02</v>
      </c>
      <c r="I196" s="79">
        <f t="shared" si="55"/>
        <v>80441.649196021797</v>
      </c>
      <c r="J196" s="78"/>
    </row>
    <row r="197" spans="1:10" ht="13.5" thickBot="1">
      <c r="A197" s="83">
        <f>A196+7</f>
        <v>43163</v>
      </c>
      <c r="B197" s="82">
        <f>C196+F196-G196</f>
        <v>140206.39560574223</v>
      </c>
      <c r="C197" s="78">
        <f>B197+(B197*0.1)</f>
        <v>154227.03516631646</v>
      </c>
      <c r="D197" s="78">
        <f t="shared" si="80"/>
        <v>56.082558242296891</v>
      </c>
      <c r="E197" s="86">
        <f>(C197-B197)/D197</f>
        <v>250.00000000000011</v>
      </c>
      <c r="F197" s="81"/>
      <c r="G197" s="80">
        <f>IF(C197&gt;B197,C197*0.1,0)</f>
        <v>15422.703516631647</v>
      </c>
      <c r="H197" s="84">
        <f>D197*50/B197</f>
        <v>0.02</v>
      </c>
      <c r="I197" s="79">
        <f t="shared" ref="I197:I207" si="81">B197-(D197*1080)</f>
        <v>79637.232704061593</v>
      </c>
      <c r="J197" s="78">
        <f>J192+SUM(G194:G197)-3000</f>
        <v>1121775.5280246835</v>
      </c>
    </row>
    <row r="198" spans="1:10" ht="13.5" thickBot="1">
      <c r="A198" s="77"/>
      <c r="B198" s="76"/>
      <c r="C198" s="71"/>
      <c r="D198" s="71"/>
      <c r="E198" s="75"/>
      <c r="F198" s="71"/>
      <c r="G198" s="74"/>
      <c r="H198" s="73"/>
      <c r="I198" s="72"/>
      <c r="J198" s="71"/>
    </row>
    <row r="199" spans="1:10">
      <c r="A199" s="87">
        <f>A197+7</f>
        <v>43170</v>
      </c>
      <c r="B199" s="82">
        <f>C197+F197-G197</f>
        <v>138804.33164968481</v>
      </c>
      <c r="C199" s="78">
        <f>B199+(B199*0.1)</f>
        <v>152684.76481465329</v>
      </c>
      <c r="D199" s="78">
        <f t="shared" ref="D199:D204" si="82">B199/2500</f>
        <v>55.521732659873926</v>
      </c>
      <c r="E199" s="86">
        <f>(C199-B199)/D199</f>
        <v>249.99999999999989</v>
      </c>
      <c r="F199" s="78"/>
      <c r="G199" s="85">
        <f>IF(C199&gt;B199,C199*0.1,0)</f>
        <v>15268.47648146533</v>
      </c>
      <c r="H199" s="84">
        <f>D199*50/B199</f>
        <v>0.02</v>
      </c>
      <c r="I199" s="79">
        <f t="shared" si="81"/>
        <v>78840.860377020974</v>
      </c>
      <c r="J199" s="78"/>
    </row>
    <row r="200" spans="1:10">
      <c r="A200" s="87">
        <f>A199+7</f>
        <v>43177</v>
      </c>
      <c r="B200" s="82">
        <f>C199+F199-G199</f>
        <v>137416.28833318796</v>
      </c>
      <c r="C200" s="78">
        <f>B200+(B200*0.1)</f>
        <v>151157.91716650676</v>
      </c>
      <c r="D200" s="78">
        <f>B200/2500</f>
        <v>54.966515333275183</v>
      </c>
      <c r="E200" s="86">
        <f>(C200-B200)/D200</f>
        <v>250.00000000000006</v>
      </c>
      <c r="F200" s="78"/>
      <c r="G200" s="85">
        <f>IF(C200&gt;B200,C200*0.1,0)</f>
        <v>15115.791716650676</v>
      </c>
      <c r="H200" s="84">
        <f>D200*50/B200</f>
        <v>0.02</v>
      </c>
      <c r="I200" s="79">
        <f t="shared" si="81"/>
        <v>78052.451773250767</v>
      </c>
      <c r="J200" s="78"/>
    </row>
    <row r="201" spans="1:10">
      <c r="A201" s="87">
        <f>A200+7</f>
        <v>43184</v>
      </c>
      <c r="B201" s="82">
        <f>C200+F200-G200</f>
        <v>136042.12544985607</v>
      </c>
      <c r="C201" s="78">
        <f>B201+(B201*0.1)</f>
        <v>149646.33799484168</v>
      </c>
      <c r="D201" s="78">
        <f t="shared" ref="D201:D202" si="83">B201/2500</f>
        <v>54.416850179942429</v>
      </c>
      <c r="E201" s="86">
        <f>(C201-B201)/D201</f>
        <v>250.00000000000006</v>
      </c>
      <c r="F201" s="78"/>
      <c r="G201" s="85">
        <f>IF(C201&gt;B201,C201*0.1,0)</f>
        <v>14964.633799484169</v>
      </c>
      <c r="H201" s="84">
        <f>D201*50/B201</f>
        <v>0.02</v>
      </c>
      <c r="I201" s="79">
        <f t="shared" si="81"/>
        <v>77271.92725551824</v>
      </c>
      <c r="J201" s="78"/>
    </row>
    <row r="202" spans="1:10" ht="13.5" thickBot="1">
      <c r="A202" s="83">
        <f>A201+7</f>
        <v>43191</v>
      </c>
      <c r="B202" s="82">
        <f>C201+F201-G201</f>
        <v>134681.70419535751</v>
      </c>
      <c r="C202" s="78">
        <f>B202+(B202*0.1)</f>
        <v>148149.87461489326</v>
      </c>
      <c r="D202" s="78">
        <f t="shared" si="83"/>
        <v>53.872681678143003</v>
      </c>
      <c r="E202" s="86">
        <f>(C202-B202)/D202</f>
        <v>249.99999999999989</v>
      </c>
      <c r="F202" s="81"/>
      <c r="G202" s="80">
        <f>IF(C202&gt;B202,C202*0.1,0)</f>
        <v>14814.987461489327</v>
      </c>
      <c r="H202" s="84">
        <f>D202*50/B202</f>
        <v>1.9999999999999997E-2</v>
      </c>
      <c r="I202" s="79">
        <f t="shared" si="81"/>
        <v>76499.207982963067</v>
      </c>
      <c r="J202" s="78">
        <f>J197+SUM(G199:G202)-3000</f>
        <v>1178939.4174837731</v>
      </c>
    </row>
    <row r="203" spans="1:10" ht="13.5" thickBot="1">
      <c r="A203" s="77"/>
      <c r="B203" s="76"/>
      <c r="C203" s="71"/>
      <c r="D203" s="71"/>
      <c r="E203" s="75"/>
      <c r="F203" s="71"/>
      <c r="G203" s="74"/>
      <c r="H203" s="73"/>
      <c r="I203" s="72"/>
      <c r="J203" s="71"/>
    </row>
    <row r="204" spans="1:10">
      <c r="A204" s="87">
        <f>A202+7</f>
        <v>43198</v>
      </c>
      <c r="B204" s="82">
        <f>C202+F202-G202</f>
        <v>133334.88715340392</v>
      </c>
      <c r="C204" s="78">
        <f>B204+(B204*0.1)</f>
        <v>146668.3758687443</v>
      </c>
      <c r="D204" s="78">
        <f t="shared" si="82"/>
        <v>53.333954861361569</v>
      </c>
      <c r="E204" s="86">
        <f>(C204-B204)/D204</f>
        <v>249.99999999999983</v>
      </c>
      <c r="F204" s="78"/>
      <c r="G204" s="85">
        <f>IF(C204&gt;B204,C204*0.1,0)</f>
        <v>14666.837586874432</v>
      </c>
      <c r="H204" s="84">
        <f>D204*50/B204</f>
        <v>0.02</v>
      </c>
      <c r="I204" s="79">
        <f t="shared" si="81"/>
        <v>75734.215903133416</v>
      </c>
      <c r="J204" s="78"/>
    </row>
    <row r="205" spans="1:10">
      <c r="A205" s="87">
        <f>A204+7</f>
        <v>43205</v>
      </c>
      <c r="B205" s="82">
        <f>C204+F204-G204</f>
        <v>132001.53828186987</v>
      </c>
      <c r="C205" s="78">
        <f>B205+(B205*0.1)</f>
        <v>145201.69211005687</v>
      </c>
      <c r="D205" s="78">
        <f>B205/2500</f>
        <v>52.800615312747951</v>
      </c>
      <c r="E205" s="86">
        <f>(C205-B205)/D205</f>
        <v>250.00000000000026</v>
      </c>
      <c r="F205" s="78"/>
      <c r="G205" s="85">
        <f>IF(C205&gt;B205,C205*0.1,0)</f>
        <v>14520.169211005688</v>
      </c>
      <c r="H205" s="84">
        <f>D205*50/B205</f>
        <v>0.02</v>
      </c>
      <c r="I205" s="79">
        <f t="shared" si="81"/>
        <v>74976.873744102078</v>
      </c>
      <c r="J205" s="78"/>
    </row>
    <row r="206" spans="1:10">
      <c r="A206" s="87">
        <f>A205+7</f>
        <v>43212</v>
      </c>
      <c r="B206" s="82">
        <f>C205+F205-G205</f>
        <v>130681.52289905118</v>
      </c>
      <c r="C206" s="78">
        <f>B206+(B206*0.1)</f>
        <v>143749.67518895632</v>
      </c>
      <c r="D206" s="78">
        <f t="shared" ref="D206:D207" si="84">B206/2500</f>
        <v>52.272609159620472</v>
      </c>
      <c r="E206" s="86">
        <f>(C206-B206)/D206</f>
        <v>250.00000000000031</v>
      </c>
      <c r="F206" s="78"/>
      <c r="G206" s="85">
        <f>IF(C206&gt;B206,C206*0.1,0)</f>
        <v>14374.967518895632</v>
      </c>
      <c r="H206" s="84">
        <f>D206*50/B206</f>
        <v>0.02</v>
      </c>
      <c r="I206" s="79">
        <f t="shared" si="81"/>
        <v>74227.105006661062</v>
      </c>
      <c r="J206" s="78"/>
    </row>
    <row r="207" spans="1:10" ht="13.5" thickBot="1">
      <c r="A207" s="83">
        <f>A206+7</f>
        <v>43219</v>
      </c>
      <c r="B207" s="82">
        <f>C206+F206-G206</f>
        <v>129374.70767006068</v>
      </c>
      <c r="C207" s="78">
        <f>B207+(B207*0.1)</f>
        <v>142312.17843706676</v>
      </c>
      <c r="D207" s="78">
        <f t="shared" si="84"/>
        <v>51.749883068024275</v>
      </c>
      <c r="E207" s="86">
        <f>(C207-B207)/D207</f>
        <v>250.00000000000011</v>
      </c>
      <c r="F207" s="81"/>
      <c r="G207" s="80">
        <f>IF(C207&gt;B207,C207*0.1,0)</f>
        <v>14231.217843706676</v>
      </c>
      <c r="H207" s="84">
        <f>D207*50/B207</f>
        <v>0.02</v>
      </c>
      <c r="I207" s="79">
        <f t="shared" si="81"/>
        <v>73484.833956594463</v>
      </c>
      <c r="J207" s="78">
        <f>J202+SUM(G204:G207)-3000</f>
        <v>1233732.6096442556</v>
      </c>
    </row>
    <row r="208" spans="1:10" ht="13.5" thickBot="1">
      <c r="A208" s="77"/>
      <c r="B208" s="76"/>
      <c r="C208" s="71"/>
      <c r="D208" s="71"/>
      <c r="E208" s="75"/>
      <c r="F208" s="71"/>
      <c r="G208" s="74"/>
      <c r="H208" s="73"/>
      <c r="I208" s="72"/>
      <c r="J208" s="71"/>
    </row>
  </sheetData>
  <mergeCells count="1">
    <mergeCell ref="A1:J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N141"/>
  <sheetViews>
    <sheetView workbookViewId="0">
      <selection activeCell="F12" sqref="F12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6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11.42578125" style="59" bestFit="1" customWidth="1"/>
    <col min="13" max="13" width="42.42578125" bestFit="1" customWidth="1"/>
  </cols>
  <sheetData>
    <row r="1" spans="1:14" ht="35.25" thickBot="1">
      <c r="A1" s="131" t="s">
        <v>0</v>
      </c>
      <c r="B1" s="131" t="s">
        <v>25</v>
      </c>
      <c r="C1" s="126" t="s">
        <v>65</v>
      </c>
      <c r="D1" s="126" t="s">
        <v>65</v>
      </c>
      <c r="E1" s="126" t="s">
        <v>65</v>
      </c>
      <c r="F1" s="126" t="s">
        <v>65</v>
      </c>
      <c r="G1" s="21"/>
      <c r="H1" s="21"/>
      <c r="I1" s="22" t="s">
        <v>2</v>
      </c>
      <c r="J1" s="23" t="s">
        <v>27</v>
      </c>
      <c r="K1" s="24" t="s">
        <v>28</v>
      </c>
      <c r="L1" s="113">
        <v>0.05</v>
      </c>
      <c r="M1" s="19"/>
      <c r="N1" s="19"/>
    </row>
    <row r="2" spans="1:14" ht="15.75" thickBot="1">
      <c r="A2" s="132"/>
      <c r="B2" s="132"/>
      <c r="C2" s="25" t="s">
        <v>29</v>
      </c>
      <c r="D2" s="26" t="s">
        <v>30</v>
      </c>
      <c r="E2" s="25" t="s">
        <v>31</v>
      </c>
      <c r="F2" s="25" t="s">
        <v>32</v>
      </c>
      <c r="G2" s="25" t="s">
        <v>4</v>
      </c>
      <c r="H2" s="25" t="s">
        <v>5</v>
      </c>
      <c r="I2" s="22" t="s">
        <v>6</v>
      </c>
      <c r="J2" s="24" t="s">
        <v>33</v>
      </c>
      <c r="K2" s="24" t="s">
        <v>34</v>
      </c>
      <c r="L2" s="112" t="s">
        <v>55</v>
      </c>
      <c r="M2" s="19"/>
      <c r="N2" s="19"/>
    </row>
    <row r="3" spans="1:14">
      <c r="A3" s="129"/>
      <c r="B3" s="27">
        <v>42078</v>
      </c>
      <c r="C3" s="28">
        <v>615</v>
      </c>
      <c r="D3" s="29">
        <v>654</v>
      </c>
      <c r="E3" s="69">
        <f>C3/3500</f>
        <v>0.17571428571428571</v>
      </c>
      <c r="F3" s="35">
        <f>(D3-C3)/E3</f>
        <v>221.95121951219514</v>
      </c>
      <c r="G3" s="30">
        <v>100</v>
      </c>
      <c r="H3" s="30"/>
      <c r="I3" s="31"/>
      <c r="J3" s="32"/>
      <c r="K3" s="33"/>
      <c r="L3" s="33"/>
      <c r="M3" s="114"/>
      <c r="N3" s="19"/>
    </row>
    <row r="4" spans="1:14" ht="15.75" thickBot="1">
      <c r="A4" s="130"/>
      <c r="B4" s="27">
        <v>42085</v>
      </c>
      <c r="C4" s="28">
        <f>D3+G3</f>
        <v>754</v>
      </c>
      <c r="D4" s="29">
        <v>800</v>
      </c>
      <c r="E4" s="69">
        <f>C4/3000</f>
        <v>0.25133333333333335</v>
      </c>
      <c r="F4" s="35">
        <f>(D4-C4)/E4</f>
        <v>183.02387267904507</v>
      </c>
      <c r="G4" s="30"/>
      <c r="H4" s="30"/>
      <c r="I4" s="31"/>
      <c r="J4" s="32"/>
      <c r="K4" s="33"/>
      <c r="L4" s="33"/>
      <c r="M4" s="36"/>
      <c r="N4" s="19"/>
    </row>
    <row r="5" spans="1:14" ht="15.75" thickBot="1">
      <c r="A5" s="37"/>
      <c r="B5" s="37"/>
      <c r="C5" s="38"/>
      <c r="D5" s="39"/>
      <c r="E5" s="40"/>
      <c r="F5" s="40"/>
      <c r="G5" s="39"/>
      <c r="H5" s="41"/>
      <c r="I5" s="42"/>
      <c r="J5" s="43"/>
      <c r="K5" s="39"/>
      <c r="L5" s="39"/>
      <c r="M5" s="20"/>
      <c r="N5" s="20"/>
    </row>
    <row r="6" spans="1:14">
      <c r="A6" s="128">
        <v>4</v>
      </c>
      <c r="B6" s="27">
        <v>42092</v>
      </c>
      <c r="C6" s="28">
        <f>D4</f>
        <v>800</v>
      </c>
      <c r="D6" s="29">
        <v>929</v>
      </c>
      <c r="E6" s="69">
        <f>C6/3000</f>
        <v>0.26666666666666666</v>
      </c>
      <c r="F6" s="35">
        <f>(D6-C6)/E6</f>
        <v>483.75</v>
      </c>
      <c r="G6" s="30"/>
      <c r="H6" s="30"/>
      <c r="I6" s="31"/>
      <c r="J6" s="32"/>
      <c r="K6" s="33"/>
      <c r="L6" s="33"/>
      <c r="M6" s="36"/>
      <c r="N6" s="19"/>
    </row>
    <row r="7" spans="1:14">
      <c r="A7" s="129"/>
      <c r="B7" s="27">
        <v>42099</v>
      </c>
      <c r="C7" s="28">
        <f>D6+G6</f>
        <v>929</v>
      </c>
      <c r="D7" s="29">
        <v>973</v>
      </c>
      <c r="E7" s="69">
        <f>C7/2500</f>
        <v>0.37159999999999999</v>
      </c>
      <c r="F7" s="35">
        <f>(D7-C7)/E7</f>
        <v>118.40688912809473</v>
      </c>
      <c r="G7" s="30">
        <v>150</v>
      </c>
      <c r="H7" s="30"/>
      <c r="I7" s="31"/>
      <c r="J7" s="32"/>
      <c r="K7" s="33"/>
      <c r="L7" s="33"/>
      <c r="M7" s="36"/>
      <c r="N7" s="19"/>
    </row>
    <row r="8" spans="1:14">
      <c r="A8" s="129"/>
      <c r="B8" s="27">
        <v>42106</v>
      </c>
      <c r="C8" s="28">
        <f>D7+G7</f>
        <v>1123</v>
      </c>
      <c r="D8" s="29">
        <v>1200</v>
      </c>
      <c r="E8" s="69">
        <f>C8/2500</f>
        <v>0.44919999999999999</v>
      </c>
      <c r="F8" s="35">
        <f>(D8-C8)/E8</f>
        <v>171.41585040071237</v>
      </c>
      <c r="G8" s="30"/>
      <c r="H8" s="30"/>
      <c r="I8" s="31"/>
      <c r="J8" s="32"/>
      <c r="K8" s="33"/>
      <c r="L8" s="33"/>
      <c r="M8" s="36"/>
      <c r="N8" s="19"/>
    </row>
    <row r="9" spans="1:14" ht="15.75" thickBot="1">
      <c r="A9" s="130"/>
      <c r="B9" s="27">
        <v>42113</v>
      </c>
      <c r="C9" s="28">
        <f>D8+G8</f>
        <v>1200</v>
      </c>
      <c r="D9" s="29">
        <v>1261</v>
      </c>
      <c r="E9" s="69">
        <f>C9/2500</f>
        <v>0.48</v>
      </c>
      <c r="F9" s="35">
        <f>(D9-C9)/E9</f>
        <v>127.08333333333334</v>
      </c>
      <c r="G9" s="30"/>
      <c r="H9" s="30"/>
      <c r="I9" s="31"/>
      <c r="J9" s="32"/>
      <c r="K9" s="33"/>
      <c r="L9" s="33"/>
      <c r="M9" s="36"/>
      <c r="N9" s="19"/>
    </row>
    <row r="10" spans="1:14" ht="15.75" thickBot="1">
      <c r="A10" s="37"/>
      <c r="B10" s="37"/>
      <c r="C10" s="38"/>
      <c r="D10" s="39"/>
      <c r="E10" s="40"/>
      <c r="F10" s="40"/>
      <c r="G10" s="39"/>
      <c r="H10" s="41"/>
      <c r="I10" s="42"/>
      <c r="J10" s="43"/>
      <c r="K10" s="39"/>
      <c r="L10" s="39"/>
      <c r="M10" s="20"/>
      <c r="N10" s="20"/>
    </row>
    <row r="11" spans="1:14">
      <c r="A11" s="128">
        <v>5</v>
      </c>
      <c r="B11" s="27">
        <v>42120</v>
      </c>
      <c r="C11" s="28">
        <f>D9</f>
        <v>1261</v>
      </c>
      <c r="D11" s="29">
        <v>1325</v>
      </c>
      <c r="E11" s="69">
        <f>C11/2500</f>
        <v>0.50439999999999996</v>
      </c>
      <c r="F11" s="35">
        <f>(D11-C11)/E11</f>
        <v>126.88342585249802</v>
      </c>
      <c r="G11" s="30"/>
      <c r="H11" s="30"/>
      <c r="I11" s="31"/>
      <c r="J11" s="32"/>
      <c r="K11" s="33"/>
      <c r="L11" s="33"/>
      <c r="M11" s="19"/>
      <c r="N11" s="19"/>
    </row>
    <row r="12" spans="1:14">
      <c r="A12" s="129"/>
      <c r="B12" s="27">
        <v>42127</v>
      </c>
      <c r="C12" s="28">
        <f>D11</f>
        <v>1325</v>
      </c>
      <c r="D12" s="29">
        <v>962</v>
      </c>
      <c r="E12" s="69">
        <f>C12/2500</f>
        <v>0.53</v>
      </c>
      <c r="F12" s="35">
        <f>(D12-C12)/E12</f>
        <v>-684.90566037735846</v>
      </c>
      <c r="G12" s="30"/>
      <c r="H12" s="109">
        <v>500</v>
      </c>
      <c r="I12" s="31"/>
      <c r="J12" s="32"/>
      <c r="K12" s="33"/>
      <c r="L12" s="33"/>
      <c r="M12" s="19"/>
      <c r="N12" s="19"/>
    </row>
    <row r="13" spans="1:14">
      <c r="A13" s="129"/>
      <c r="B13" s="27">
        <v>42134</v>
      </c>
      <c r="C13" s="28">
        <f>D12-H12</f>
        <v>462</v>
      </c>
      <c r="D13" s="29">
        <v>489</v>
      </c>
      <c r="E13" s="69">
        <f>C13/2500</f>
        <v>0.18479999999999999</v>
      </c>
      <c r="F13" s="35">
        <f>(D13-C13)/E13</f>
        <v>146.10389610389612</v>
      </c>
      <c r="G13" s="30">
        <v>600</v>
      </c>
      <c r="H13" s="30"/>
      <c r="I13" s="31"/>
      <c r="J13" s="32"/>
      <c r="K13" s="33"/>
      <c r="L13" s="33"/>
      <c r="M13" s="19"/>
      <c r="N13" s="19"/>
    </row>
    <row r="14" spans="1:14" ht="15.75" thickBot="1">
      <c r="A14" s="130"/>
      <c r="B14" s="27">
        <v>42141</v>
      </c>
      <c r="C14" s="28">
        <f>D13+G13</f>
        <v>1089</v>
      </c>
      <c r="D14" s="29">
        <v>1394</v>
      </c>
      <c r="E14" s="69">
        <f>C14/2500</f>
        <v>0.43559999999999999</v>
      </c>
      <c r="F14" s="35">
        <f>(D14-C14)/E14</f>
        <v>700.18365472910932</v>
      </c>
      <c r="G14" s="30"/>
      <c r="H14" s="30"/>
      <c r="I14" s="31"/>
      <c r="J14" s="32"/>
      <c r="K14" s="33"/>
      <c r="L14" s="33"/>
      <c r="M14" s="36"/>
      <c r="N14" s="19"/>
    </row>
    <row r="15" spans="1:14" ht="15.75" thickBot="1">
      <c r="A15" s="37"/>
      <c r="B15" s="37"/>
      <c r="C15" s="38"/>
      <c r="D15" s="39"/>
      <c r="E15" s="40"/>
      <c r="F15" s="40"/>
      <c r="G15" s="39"/>
      <c r="H15" s="41"/>
      <c r="I15" s="42"/>
      <c r="J15" s="43"/>
      <c r="K15" s="39"/>
      <c r="L15" s="39"/>
      <c r="M15" s="20"/>
      <c r="N15" s="20"/>
    </row>
    <row r="16" spans="1:14">
      <c r="A16" s="128">
        <v>6</v>
      </c>
      <c r="B16" s="27">
        <v>42148</v>
      </c>
      <c r="C16" s="28">
        <f>D14+G14</f>
        <v>1394</v>
      </c>
      <c r="D16" s="29">
        <v>1533</v>
      </c>
      <c r="E16" s="69">
        <f>C16/2500</f>
        <v>0.55759999999999998</v>
      </c>
      <c r="F16" s="35">
        <f>(D16-C16)/E16</f>
        <v>249.28263988522238</v>
      </c>
      <c r="G16" s="30"/>
      <c r="H16" s="30"/>
      <c r="I16" s="31"/>
      <c r="J16" s="32"/>
      <c r="K16" s="33"/>
      <c r="L16" s="33"/>
      <c r="M16" s="19"/>
      <c r="N16" s="19"/>
    </row>
    <row r="17" spans="1:14">
      <c r="A17" s="129"/>
      <c r="B17" s="27">
        <v>42155</v>
      </c>
      <c r="C17" s="28">
        <f>D16</f>
        <v>1533</v>
      </c>
      <c r="D17" s="29">
        <v>1695</v>
      </c>
      <c r="E17" s="69">
        <f>C17/2500</f>
        <v>0.61319999999999997</v>
      </c>
      <c r="F17" s="35">
        <f>(D17-C17)/E17</f>
        <v>264.18786692759295</v>
      </c>
      <c r="G17" s="30"/>
      <c r="H17" s="30"/>
      <c r="I17" s="31"/>
      <c r="J17" s="32"/>
      <c r="K17" s="33"/>
      <c r="L17" s="33"/>
      <c r="M17" s="19"/>
      <c r="N17" s="19"/>
    </row>
    <row r="18" spans="1:14">
      <c r="A18" s="129"/>
      <c r="B18" s="27">
        <v>42162</v>
      </c>
      <c r="C18" s="28">
        <f>D17</f>
        <v>1695</v>
      </c>
      <c r="D18" s="29"/>
      <c r="E18" s="69">
        <f>C18/2500</f>
        <v>0.67800000000000005</v>
      </c>
      <c r="F18" s="34"/>
      <c r="G18" s="30"/>
      <c r="H18" s="30"/>
      <c r="I18" s="31"/>
      <c r="J18" s="32"/>
      <c r="K18" s="33"/>
      <c r="L18" s="33"/>
      <c r="M18" s="19"/>
      <c r="N18" s="19"/>
    </row>
    <row r="19" spans="1:14" ht="15.75" thickBot="1">
      <c r="A19" s="130"/>
      <c r="B19" s="27">
        <v>42169</v>
      </c>
      <c r="C19" s="28">
        <f>D18</f>
        <v>0</v>
      </c>
      <c r="D19" s="29"/>
      <c r="E19" s="34"/>
      <c r="F19" s="34"/>
      <c r="G19" s="30"/>
      <c r="H19" s="30"/>
      <c r="I19" s="31"/>
      <c r="J19" s="32"/>
      <c r="K19" s="33"/>
      <c r="L19" s="33"/>
      <c r="M19" s="36"/>
      <c r="N19" s="19"/>
    </row>
    <row r="20" spans="1:14" ht="15.75" thickBot="1">
      <c r="A20" s="37"/>
      <c r="B20" s="37"/>
      <c r="C20" s="38"/>
      <c r="D20" s="39"/>
      <c r="E20" s="40"/>
      <c r="F20" s="40"/>
      <c r="G20" s="39"/>
      <c r="H20" s="41"/>
      <c r="I20" s="42"/>
      <c r="J20" s="43"/>
      <c r="K20" s="39"/>
      <c r="L20" s="39"/>
      <c r="M20" s="20"/>
      <c r="N20" s="20"/>
    </row>
    <row r="21" spans="1:14">
      <c r="A21" s="128">
        <v>7</v>
      </c>
      <c r="B21" s="27">
        <v>42176</v>
      </c>
      <c r="C21" s="28">
        <f>D19</f>
        <v>0</v>
      </c>
      <c r="D21" s="29"/>
      <c r="E21" s="34"/>
      <c r="F21" s="34"/>
      <c r="G21" s="30"/>
      <c r="H21" s="30"/>
      <c r="I21" s="31"/>
      <c r="J21" s="32"/>
      <c r="K21" s="33"/>
      <c r="L21" s="33"/>
      <c r="M21" s="19"/>
      <c r="N21" s="19"/>
    </row>
    <row r="22" spans="1:14">
      <c r="A22" s="129"/>
      <c r="B22" s="27">
        <v>42183</v>
      </c>
      <c r="C22" s="28">
        <f>D21</f>
        <v>0</v>
      </c>
      <c r="D22" s="29"/>
      <c r="E22" s="34"/>
      <c r="F22" s="34"/>
      <c r="G22" s="30"/>
      <c r="H22" s="30"/>
      <c r="I22" s="31"/>
      <c r="J22" s="32"/>
      <c r="K22" s="33"/>
      <c r="L22" s="33"/>
      <c r="M22" s="19"/>
      <c r="N22" s="19"/>
    </row>
    <row r="23" spans="1:14">
      <c r="A23" s="129"/>
      <c r="B23" s="27">
        <v>42190</v>
      </c>
      <c r="C23" s="28">
        <f>D22</f>
        <v>0</v>
      </c>
      <c r="D23" s="29"/>
      <c r="E23" s="34"/>
      <c r="F23" s="34"/>
      <c r="G23" s="30"/>
      <c r="H23" s="30"/>
      <c r="I23" s="31"/>
      <c r="J23" s="32"/>
      <c r="K23" s="33"/>
      <c r="L23" s="33"/>
      <c r="M23" s="19"/>
      <c r="N23" s="19"/>
    </row>
    <row r="24" spans="1:14" ht="15.75" thickBot="1">
      <c r="A24" s="130"/>
      <c r="B24" s="27">
        <v>42197</v>
      </c>
      <c r="C24" s="28">
        <f>D23</f>
        <v>0</v>
      </c>
      <c r="D24" s="29"/>
      <c r="E24" s="34"/>
      <c r="F24" s="34"/>
      <c r="G24" s="30"/>
      <c r="H24" s="30"/>
      <c r="I24" s="31"/>
      <c r="J24" s="32"/>
      <c r="K24" s="33"/>
      <c r="L24" s="33"/>
      <c r="M24" s="19"/>
      <c r="N24" s="19"/>
    </row>
    <row r="25" spans="1:14" ht="15.75" thickBot="1">
      <c r="A25" s="37"/>
      <c r="B25" s="37"/>
      <c r="C25" s="38"/>
      <c r="D25" s="39"/>
      <c r="E25" s="40"/>
      <c r="F25" s="40"/>
      <c r="G25" s="39"/>
      <c r="H25" s="41"/>
      <c r="I25" s="42"/>
      <c r="J25" s="43"/>
      <c r="K25" s="39"/>
      <c r="L25" s="39"/>
      <c r="M25" s="20"/>
      <c r="N25" s="20"/>
    </row>
    <row r="26" spans="1:14">
      <c r="A26" s="128">
        <v>8</v>
      </c>
      <c r="B26" s="27">
        <v>42204</v>
      </c>
      <c r="C26" s="28">
        <f>D24</f>
        <v>0</v>
      </c>
      <c r="D26" s="29"/>
      <c r="E26" s="34"/>
      <c r="F26" s="34"/>
      <c r="G26" s="30"/>
      <c r="H26" s="30"/>
      <c r="I26" s="31"/>
      <c r="J26" s="32"/>
      <c r="K26" s="33"/>
      <c r="L26" s="33"/>
      <c r="M26" s="19"/>
      <c r="N26" s="19"/>
    </row>
    <row r="27" spans="1:14">
      <c r="A27" s="129"/>
      <c r="B27" s="27">
        <v>42211</v>
      </c>
      <c r="C27" s="28">
        <f>D26</f>
        <v>0</v>
      </c>
      <c r="D27" s="29"/>
      <c r="E27" s="34"/>
      <c r="F27" s="34"/>
      <c r="G27" s="30"/>
      <c r="H27" s="30"/>
      <c r="I27" s="31"/>
      <c r="J27" s="32"/>
      <c r="K27" s="33"/>
      <c r="L27" s="33"/>
      <c r="M27" s="19"/>
      <c r="N27" s="19"/>
    </row>
    <row r="28" spans="1:14">
      <c r="A28" s="129"/>
      <c r="B28" s="27">
        <v>42218</v>
      </c>
      <c r="C28" s="28">
        <f>D27</f>
        <v>0</v>
      </c>
      <c r="D28" s="29"/>
      <c r="E28" s="34"/>
      <c r="F28" s="34"/>
      <c r="G28" s="30"/>
      <c r="H28" s="30"/>
      <c r="I28" s="31"/>
      <c r="J28" s="32"/>
      <c r="K28" s="33"/>
      <c r="L28" s="33"/>
      <c r="M28" s="19"/>
      <c r="N28" s="19"/>
    </row>
    <row r="29" spans="1:14" ht="15.75" thickBot="1">
      <c r="A29" s="130"/>
      <c r="B29" s="27">
        <v>42225</v>
      </c>
      <c r="C29" s="28">
        <f>D28</f>
        <v>0</v>
      </c>
      <c r="D29" s="29"/>
      <c r="E29" s="34"/>
      <c r="F29" s="34"/>
      <c r="G29" s="30"/>
      <c r="H29" s="30"/>
      <c r="I29" s="31"/>
      <c r="J29" s="32"/>
      <c r="K29" s="33"/>
      <c r="L29" s="33"/>
      <c r="M29" s="19"/>
      <c r="N29" s="19"/>
    </row>
    <row r="30" spans="1:14" ht="15.75" thickBot="1">
      <c r="A30" s="37"/>
      <c r="B30" s="37"/>
      <c r="C30" s="38"/>
      <c r="D30" s="39"/>
      <c r="E30" s="40"/>
      <c r="F30" s="40"/>
      <c r="G30" s="39"/>
      <c r="H30" s="41"/>
      <c r="I30" s="42"/>
      <c r="J30" s="43"/>
      <c r="K30" s="39"/>
      <c r="L30" s="39"/>
      <c r="M30" s="20"/>
      <c r="N30" s="20"/>
    </row>
    <row r="31" spans="1:14">
      <c r="A31" s="128">
        <v>9</v>
      </c>
      <c r="B31" s="27">
        <v>42232</v>
      </c>
      <c r="C31" s="28">
        <f>D29</f>
        <v>0</v>
      </c>
      <c r="D31" s="29"/>
      <c r="E31" s="34"/>
      <c r="F31" s="34"/>
      <c r="G31" s="30"/>
      <c r="H31" s="30"/>
      <c r="I31" s="31"/>
      <c r="J31" s="32"/>
      <c r="K31" s="33"/>
      <c r="L31" s="33"/>
      <c r="M31" s="19"/>
      <c r="N31" s="19"/>
    </row>
    <row r="32" spans="1:14">
      <c r="A32" s="129"/>
      <c r="B32" s="27">
        <v>42239</v>
      </c>
      <c r="C32" s="28">
        <f>D31</f>
        <v>0</v>
      </c>
      <c r="D32" s="29"/>
      <c r="E32" s="34"/>
      <c r="F32" s="34"/>
      <c r="G32" s="30"/>
      <c r="H32" s="30"/>
      <c r="I32" s="31"/>
      <c r="J32" s="32"/>
      <c r="K32" s="33"/>
      <c r="L32" s="33"/>
      <c r="M32" s="19"/>
      <c r="N32" s="19"/>
    </row>
    <row r="33" spans="1:14">
      <c r="A33" s="129"/>
      <c r="B33" s="27">
        <v>42246</v>
      </c>
      <c r="C33" s="28">
        <f>D32</f>
        <v>0</v>
      </c>
      <c r="D33" s="29"/>
      <c r="E33" s="34"/>
      <c r="F33" s="34"/>
      <c r="G33" s="30"/>
      <c r="H33" s="30"/>
      <c r="I33" s="31"/>
      <c r="J33" s="32"/>
      <c r="K33" s="33"/>
      <c r="L33" s="33"/>
      <c r="M33" s="19"/>
      <c r="N33" s="19"/>
    </row>
    <row r="34" spans="1:14" ht="15.75" thickBot="1">
      <c r="A34" s="130"/>
      <c r="B34" s="27">
        <v>42253</v>
      </c>
      <c r="C34" s="28">
        <f>D33</f>
        <v>0</v>
      </c>
      <c r="D34" s="29"/>
      <c r="E34" s="34"/>
      <c r="F34" s="34"/>
      <c r="G34" s="30"/>
      <c r="H34" s="30"/>
      <c r="I34" s="31"/>
      <c r="J34" s="32"/>
      <c r="K34" s="33"/>
      <c r="L34" s="33"/>
      <c r="M34" s="19"/>
      <c r="N34" s="19"/>
    </row>
    <row r="35" spans="1:14" ht="15.75" thickBot="1">
      <c r="A35" s="37"/>
      <c r="B35" s="37"/>
      <c r="C35" s="38"/>
      <c r="D35" s="39"/>
      <c r="E35" s="40"/>
      <c r="F35" s="40"/>
      <c r="G35" s="39"/>
      <c r="H35" s="41"/>
      <c r="I35" s="42"/>
      <c r="J35" s="43"/>
      <c r="K35" s="39"/>
      <c r="L35" s="39"/>
      <c r="M35" s="20"/>
      <c r="N35" s="20"/>
    </row>
    <row r="36" spans="1:14">
      <c r="A36" s="128">
        <v>10</v>
      </c>
      <c r="B36" s="27">
        <v>42260</v>
      </c>
      <c r="C36" s="28">
        <f>D34</f>
        <v>0</v>
      </c>
      <c r="D36" s="29"/>
      <c r="E36" s="34"/>
      <c r="F36" s="34"/>
      <c r="G36" s="30"/>
      <c r="H36" s="30"/>
      <c r="I36" s="31"/>
      <c r="J36" s="32"/>
      <c r="K36" s="33"/>
      <c r="L36" s="33"/>
      <c r="M36" s="19"/>
      <c r="N36" s="19"/>
    </row>
    <row r="37" spans="1:14">
      <c r="A37" s="129"/>
      <c r="B37" s="27">
        <v>42267</v>
      </c>
      <c r="C37" s="28">
        <f>D36</f>
        <v>0</v>
      </c>
      <c r="D37" s="29"/>
      <c r="E37" s="34"/>
      <c r="F37" s="34"/>
      <c r="G37" s="30"/>
      <c r="H37" s="30"/>
      <c r="I37" s="31"/>
      <c r="J37" s="32"/>
      <c r="K37" s="33"/>
      <c r="L37" s="33"/>
      <c r="M37" s="19"/>
      <c r="N37" s="19"/>
    </row>
    <row r="38" spans="1:14">
      <c r="A38" s="129"/>
      <c r="B38" s="27">
        <v>42274</v>
      </c>
      <c r="C38" s="28">
        <f>D37</f>
        <v>0</v>
      </c>
      <c r="D38" s="29"/>
      <c r="E38" s="34"/>
      <c r="F38" s="34"/>
      <c r="G38" s="30"/>
      <c r="H38" s="30"/>
      <c r="I38" s="31"/>
      <c r="J38" s="32"/>
      <c r="K38" s="33"/>
      <c r="L38" s="33"/>
      <c r="M38" s="19"/>
      <c r="N38" s="19"/>
    </row>
    <row r="39" spans="1:14" ht="15.75" thickBot="1">
      <c r="A39" s="130"/>
      <c r="B39" s="27">
        <v>42281</v>
      </c>
      <c r="C39" s="28">
        <f>D38</f>
        <v>0</v>
      </c>
      <c r="D39" s="29"/>
      <c r="E39" s="34"/>
      <c r="F39" s="34"/>
      <c r="G39" s="30"/>
      <c r="H39" s="30"/>
      <c r="I39" s="31"/>
      <c r="J39" s="32"/>
      <c r="K39" s="33"/>
      <c r="L39" s="33"/>
      <c r="M39" s="19"/>
      <c r="N39" s="19"/>
    </row>
    <row r="40" spans="1:14" ht="15.75" thickBot="1">
      <c r="A40" s="37"/>
      <c r="B40" s="37"/>
      <c r="C40" s="38"/>
      <c r="D40" s="39"/>
      <c r="E40" s="40"/>
      <c r="F40" s="40"/>
      <c r="G40" s="39"/>
      <c r="H40" s="41"/>
      <c r="I40" s="42"/>
      <c r="J40" s="43"/>
      <c r="K40" s="39"/>
      <c r="L40" s="39"/>
      <c r="M40" s="20"/>
      <c r="N40" s="20"/>
    </row>
    <row r="41" spans="1:14">
      <c r="A41" s="128">
        <v>11</v>
      </c>
      <c r="B41" s="27">
        <v>42288</v>
      </c>
      <c r="C41" s="28">
        <f>D39</f>
        <v>0</v>
      </c>
      <c r="D41" s="29"/>
      <c r="E41" s="34"/>
      <c r="F41" s="34"/>
      <c r="G41" s="30"/>
      <c r="H41" s="30"/>
      <c r="I41" s="31"/>
      <c r="J41" s="32"/>
      <c r="K41" s="33"/>
      <c r="L41" s="33"/>
      <c r="M41" s="19"/>
      <c r="N41" s="19"/>
    </row>
    <row r="42" spans="1:14">
      <c r="A42" s="129"/>
      <c r="B42" s="27">
        <v>42295</v>
      </c>
      <c r="C42" s="28">
        <f>D41</f>
        <v>0</v>
      </c>
      <c r="D42" s="29"/>
      <c r="E42" s="34"/>
      <c r="F42" s="34"/>
      <c r="G42" s="30"/>
      <c r="H42" s="30"/>
      <c r="I42" s="31"/>
      <c r="J42" s="32"/>
      <c r="K42" s="33"/>
      <c r="L42" s="33"/>
      <c r="M42" s="19"/>
      <c r="N42" s="19"/>
    </row>
    <row r="43" spans="1:14">
      <c r="A43" s="129"/>
      <c r="B43" s="27">
        <v>42302</v>
      </c>
      <c r="C43" s="28">
        <f>D42</f>
        <v>0</v>
      </c>
      <c r="D43" s="29"/>
      <c r="E43" s="34"/>
      <c r="F43" s="34"/>
      <c r="G43" s="30"/>
      <c r="H43" s="30"/>
      <c r="I43" s="31"/>
      <c r="J43" s="32"/>
      <c r="K43" s="33"/>
      <c r="L43" s="33"/>
      <c r="M43" s="19"/>
      <c r="N43" s="19"/>
    </row>
    <row r="44" spans="1:14" ht="15.75" thickBot="1">
      <c r="A44" s="130"/>
      <c r="B44" s="27">
        <v>42309</v>
      </c>
      <c r="C44" s="28">
        <f>D43</f>
        <v>0</v>
      </c>
      <c r="D44" s="29"/>
      <c r="E44" s="34"/>
      <c r="F44" s="34"/>
      <c r="G44" s="30"/>
      <c r="H44" s="30"/>
      <c r="I44" s="31"/>
      <c r="J44" s="32"/>
      <c r="K44" s="33"/>
      <c r="L44" s="33"/>
      <c r="M44" s="19"/>
      <c r="N44" s="19"/>
    </row>
    <row r="45" spans="1:14" ht="15.75" thickBot="1">
      <c r="A45" s="37"/>
      <c r="B45" s="37"/>
      <c r="C45" s="38"/>
      <c r="D45" s="39"/>
      <c r="E45" s="40"/>
      <c r="F45" s="40"/>
      <c r="G45" s="39"/>
      <c r="H45" s="41"/>
      <c r="I45" s="42"/>
      <c r="J45" s="43"/>
      <c r="K45" s="39"/>
      <c r="L45" s="39"/>
      <c r="M45" s="20"/>
      <c r="N45" s="20"/>
    </row>
    <row r="46" spans="1:14">
      <c r="A46" s="128">
        <v>12</v>
      </c>
      <c r="B46" s="27">
        <v>42316</v>
      </c>
      <c r="C46" s="28">
        <f>D44</f>
        <v>0</v>
      </c>
      <c r="D46" s="29"/>
      <c r="E46" s="34"/>
      <c r="F46" s="34"/>
      <c r="G46" s="30"/>
      <c r="H46" s="30"/>
      <c r="I46" s="31"/>
      <c r="J46" s="32"/>
      <c r="K46" s="33"/>
      <c r="L46" s="33"/>
      <c r="M46" s="19"/>
      <c r="N46" s="19"/>
    </row>
    <row r="47" spans="1:14">
      <c r="A47" s="129"/>
      <c r="B47" s="27">
        <v>42323</v>
      </c>
      <c r="C47" s="28">
        <f>D46</f>
        <v>0</v>
      </c>
      <c r="D47" s="29"/>
      <c r="E47" s="34"/>
      <c r="F47" s="34"/>
      <c r="G47" s="30"/>
      <c r="H47" s="30"/>
      <c r="I47" s="31"/>
      <c r="J47" s="32"/>
      <c r="K47" s="33"/>
      <c r="L47" s="33"/>
      <c r="M47" s="19"/>
      <c r="N47" s="19"/>
    </row>
    <row r="48" spans="1:14">
      <c r="A48" s="129"/>
      <c r="B48" s="27">
        <v>42330</v>
      </c>
      <c r="C48" s="28">
        <f>D47</f>
        <v>0</v>
      </c>
      <c r="D48" s="29"/>
      <c r="E48" s="34"/>
      <c r="F48" s="34"/>
      <c r="G48" s="30"/>
      <c r="H48" s="30"/>
      <c r="I48" s="31"/>
      <c r="J48" s="32"/>
      <c r="K48" s="33"/>
      <c r="L48" s="33"/>
      <c r="M48" s="19"/>
      <c r="N48" s="19"/>
    </row>
    <row r="49" spans="1:14" ht="15.75" thickBot="1">
      <c r="A49" s="130"/>
      <c r="B49" s="27">
        <v>42337</v>
      </c>
      <c r="C49" s="28">
        <f>D48</f>
        <v>0</v>
      </c>
      <c r="D49" s="29"/>
      <c r="E49" s="34"/>
      <c r="F49" s="34"/>
      <c r="G49" s="30"/>
      <c r="H49" s="30"/>
      <c r="I49" s="31"/>
      <c r="J49" s="32"/>
      <c r="K49" s="33"/>
      <c r="L49" s="33"/>
      <c r="M49" s="19"/>
      <c r="N49" s="19"/>
    </row>
    <row r="50" spans="1:14" ht="15.75" thickBot="1">
      <c r="A50" s="37"/>
      <c r="B50" s="37"/>
      <c r="C50" s="38"/>
      <c r="D50" s="39"/>
      <c r="E50" s="40"/>
      <c r="F50" s="40"/>
      <c r="G50" s="39"/>
      <c r="H50" s="41"/>
      <c r="I50" s="42"/>
      <c r="J50" s="43"/>
      <c r="K50" s="39"/>
      <c r="L50" s="39"/>
      <c r="M50" s="20"/>
      <c r="N50" s="20"/>
    </row>
    <row r="51" spans="1:14">
      <c r="A51" s="128">
        <v>13</v>
      </c>
      <c r="B51" s="27">
        <v>42344</v>
      </c>
      <c r="C51" s="28">
        <f>D49</f>
        <v>0</v>
      </c>
      <c r="D51" s="29"/>
      <c r="E51" s="34"/>
      <c r="F51" s="34"/>
      <c r="G51" s="30"/>
      <c r="H51" s="30"/>
      <c r="I51" s="31"/>
      <c r="J51" s="32"/>
      <c r="K51" s="33"/>
      <c r="L51" s="33"/>
      <c r="M51" s="19"/>
      <c r="N51" s="19"/>
    </row>
    <row r="52" spans="1:14">
      <c r="A52" s="129"/>
      <c r="B52" s="27">
        <v>42351</v>
      </c>
      <c r="C52" s="28">
        <f>D51</f>
        <v>0</v>
      </c>
      <c r="D52" s="29"/>
      <c r="E52" s="34"/>
      <c r="F52" s="34"/>
      <c r="G52" s="30"/>
      <c r="H52" s="30"/>
      <c r="I52" s="31"/>
      <c r="J52" s="32"/>
      <c r="K52" s="33"/>
      <c r="L52" s="33"/>
      <c r="M52" s="19"/>
      <c r="N52" s="19"/>
    </row>
    <row r="53" spans="1:14">
      <c r="A53" s="129"/>
      <c r="B53" s="27">
        <v>42358</v>
      </c>
      <c r="C53" s="28">
        <f>D52</f>
        <v>0</v>
      </c>
      <c r="D53" s="29"/>
      <c r="E53" s="34"/>
      <c r="F53" s="34"/>
      <c r="G53" s="30"/>
      <c r="H53" s="30"/>
      <c r="I53" s="31"/>
      <c r="J53" s="32"/>
      <c r="K53" s="33"/>
      <c r="L53" s="33"/>
      <c r="M53" s="19"/>
      <c r="N53" s="19"/>
    </row>
    <row r="54" spans="1:14" ht="15.75" thickBot="1">
      <c r="A54" s="130"/>
      <c r="B54" s="27">
        <v>42365</v>
      </c>
      <c r="C54" s="28">
        <f>D53</f>
        <v>0</v>
      </c>
      <c r="D54" s="29"/>
      <c r="E54" s="34"/>
      <c r="F54" s="34"/>
      <c r="G54" s="30"/>
      <c r="H54" s="30"/>
      <c r="I54" s="31"/>
      <c r="J54" s="32"/>
      <c r="K54" s="33"/>
      <c r="L54" s="33"/>
      <c r="M54" s="19"/>
      <c r="N54" s="19"/>
    </row>
    <row r="55" spans="1:14" ht="15.75" thickBot="1">
      <c r="A55" s="37"/>
      <c r="B55" s="37"/>
      <c r="C55" s="38"/>
      <c r="D55" s="39"/>
      <c r="E55" s="40"/>
      <c r="F55" s="40"/>
      <c r="G55" s="39"/>
      <c r="H55" s="41"/>
      <c r="I55" s="42"/>
      <c r="J55" s="43"/>
      <c r="K55" s="39"/>
      <c r="L55" s="39"/>
      <c r="M55" s="20"/>
      <c r="N55" s="20"/>
    </row>
    <row r="56" spans="1:14">
      <c r="A56" s="128">
        <v>14</v>
      </c>
      <c r="B56" s="27">
        <v>42372</v>
      </c>
      <c r="C56" s="28">
        <f>D54</f>
        <v>0</v>
      </c>
      <c r="D56" s="29"/>
      <c r="E56" s="34"/>
      <c r="F56" s="34"/>
      <c r="G56" s="30"/>
      <c r="H56" s="30"/>
      <c r="I56" s="31"/>
      <c r="J56" s="32"/>
      <c r="K56" s="33"/>
      <c r="L56" s="33"/>
      <c r="M56" s="19"/>
      <c r="N56" s="19"/>
    </row>
    <row r="57" spans="1:14">
      <c r="A57" s="129"/>
      <c r="B57" s="27">
        <v>42379</v>
      </c>
      <c r="C57" s="28">
        <f>D56</f>
        <v>0</v>
      </c>
      <c r="D57" s="29"/>
      <c r="E57" s="34"/>
      <c r="F57" s="34"/>
      <c r="G57" s="30"/>
      <c r="H57" s="30"/>
      <c r="I57" s="31"/>
      <c r="J57" s="32"/>
      <c r="K57" s="33"/>
      <c r="L57" s="33"/>
      <c r="M57" s="19"/>
      <c r="N57" s="19"/>
    </row>
    <row r="58" spans="1:14">
      <c r="A58" s="129"/>
      <c r="B58" s="27">
        <v>42386</v>
      </c>
      <c r="C58" s="28">
        <f>D57</f>
        <v>0</v>
      </c>
      <c r="D58" s="29"/>
      <c r="E58" s="34"/>
      <c r="F58" s="34"/>
      <c r="G58" s="30"/>
      <c r="H58" s="30"/>
      <c r="I58" s="31"/>
      <c r="J58" s="32"/>
      <c r="K58" s="33"/>
      <c r="L58" s="33"/>
      <c r="M58" s="19"/>
      <c r="N58" s="19"/>
    </row>
    <row r="59" spans="1:14" ht="15.75" thickBot="1">
      <c r="A59" s="130"/>
      <c r="B59" s="44">
        <v>42393</v>
      </c>
      <c r="C59" s="28">
        <f>D58</f>
        <v>0</v>
      </c>
      <c r="D59" s="45"/>
      <c r="E59" s="46"/>
      <c r="F59" s="46"/>
      <c r="G59" s="47"/>
      <c r="H59" s="47"/>
      <c r="I59" s="31"/>
      <c r="J59" s="48"/>
      <c r="K59" s="49"/>
      <c r="L59" s="49"/>
      <c r="M59" s="19"/>
      <c r="N59" s="19"/>
    </row>
    <row r="60" spans="1:14" ht="15.75" thickBot="1">
      <c r="A60" s="37"/>
      <c r="B60" s="37"/>
      <c r="C60" s="38"/>
      <c r="D60" s="39"/>
      <c r="E60" s="40"/>
      <c r="F60" s="40"/>
      <c r="G60" s="39"/>
      <c r="H60" s="41"/>
      <c r="I60" s="42"/>
      <c r="J60" s="43"/>
      <c r="K60" s="39"/>
      <c r="L60" s="39"/>
      <c r="M60" s="20"/>
      <c r="N60" s="20"/>
    </row>
    <row r="61" spans="1:14">
      <c r="A61" s="128">
        <v>15</v>
      </c>
      <c r="B61" s="27">
        <v>42400</v>
      </c>
      <c r="C61" s="28">
        <f>D59</f>
        <v>0</v>
      </c>
      <c r="D61" s="29"/>
      <c r="E61" s="34"/>
      <c r="F61" s="34"/>
      <c r="G61" s="30"/>
      <c r="H61" s="30"/>
      <c r="I61" s="31"/>
      <c r="J61" s="32"/>
      <c r="K61" s="33"/>
      <c r="L61" s="33"/>
      <c r="M61" s="19"/>
      <c r="N61" s="19"/>
    </row>
    <row r="62" spans="1:14">
      <c r="A62" s="129"/>
      <c r="B62" s="27">
        <v>42407</v>
      </c>
      <c r="C62" s="28">
        <f>D61</f>
        <v>0</v>
      </c>
      <c r="D62" s="29"/>
      <c r="E62" s="34"/>
      <c r="F62" s="34"/>
      <c r="G62" s="30"/>
      <c r="H62" s="30"/>
      <c r="I62" s="31"/>
      <c r="J62" s="32"/>
      <c r="K62" s="33"/>
      <c r="L62" s="33"/>
      <c r="M62" s="19"/>
      <c r="N62" s="19"/>
    </row>
    <row r="63" spans="1:14">
      <c r="A63" s="129"/>
      <c r="B63" s="27">
        <v>42414</v>
      </c>
      <c r="C63" s="28">
        <f>D62</f>
        <v>0</v>
      </c>
      <c r="D63" s="29"/>
      <c r="E63" s="34"/>
      <c r="F63" s="34"/>
      <c r="G63" s="30"/>
      <c r="H63" s="30"/>
      <c r="I63" s="31"/>
      <c r="J63" s="32"/>
      <c r="K63" s="33"/>
      <c r="L63" s="33"/>
      <c r="M63" s="19"/>
      <c r="N63" s="19"/>
    </row>
    <row r="64" spans="1:14" ht="15.75" thickBot="1">
      <c r="A64" s="130"/>
      <c r="B64" s="27">
        <v>42421</v>
      </c>
      <c r="C64" s="28">
        <f>D63</f>
        <v>0</v>
      </c>
      <c r="D64" s="29"/>
      <c r="E64" s="34"/>
      <c r="F64" s="34"/>
      <c r="G64" s="30"/>
      <c r="H64" s="30"/>
      <c r="I64" s="31"/>
      <c r="J64" s="32"/>
      <c r="K64" s="33"/>
      <c r="L64" s="33"/>
      <c r="M64" s="19"/>
      <c r="N64" s="19"/>
    </row>
    <row r="65" spans="1:14" ht="15.75" thickBot="1">
      <c r="A65" s="37"/>
      <c r="B65" s="37"/>
      <c r="C65" s="38"/>
      <c r="D65" s="39"/>
      <c r="E65" s="40"/>
      <c r="F65" s="40"/>
      <c r="G65" s="39"/>
      <c r="H65" s="41"/>
      <c r="I65" s="42"/>
      <c r="J65" s="43"/>
      <c r="K65" s="39"/>
      <c r="L65" s="39"/>
      <c r="M65" s="20"/>
      <c r="N65" s="20"/>
    </row>
    <row r="66" spans="1:14">
      <c r="A66" s="128">
        <v>16</v>
      </c>
      <c r="B66" s="27">
        <v>42428</v>
      </c>
      <c r="C66" s="28">
        <f>D64</f>
        <v>0</v>
      </c>
      <c r="D66" s="29"/>
      <c r="E66" s="34"/>
      <c r="F66" s="34"/>
      <c r="G66" s="30"/>
      <c r="H66" s="30"/>
      <c r="I66" s="31"/>
      <c r="J66" s="32"/>
      <c r="K66" s="33"/>
      <c r="L66" s="33"/>
      <c r="M66" s="19"/>
      <c r="N66" s="19"/>
    </row>
    <row r="67" spans="1:14">
      <c r="A67" s="129"/>
      <c r="B67" s="27">
        <v>42435</v>
      </c>
      <c r="C67" s="28">
        <f>D66</f>
        <v>0</v>
      </c>
      <c r="D67" s="29"/>
      <c r="E67" s="34"/>
      <c r="F67" s="34"/>
      <c r="G67" s="30"/>
      <c r="H67" s="30"/>
      <c r="I67" s="31"/>
      <c r="J67" s="32"/>
      <c r="K67" s="33"/>
      <c r="L67" s="33"/>
      <c r="M67" s="19"/>
      <c r="N67" s="19"/>
    </row>
    <row r="68" spans="1:14">
      <c r="A68" s="129"/>
      <c r="B68" s="27">
        <v>42442</v>
      </c>
      <c r="C68" s="28">
        <f>D67</f>
        <v>0</v>
      </c>
      <c r="D68" s="29"/>
      <c r="E68" s="34"/>
      <c r="F68" s="34"/>
      <c r="G68" s="30"/>
      <c r="H68" s="30"/>
      <c r="I68" s="31"/>
      <c r="J68" s="32"/>
      <c r="K68" s="33"/>
      <c r="L68" s="33"/>
      <c r="M68" s="19"/>
      <c r="N68" s="19"/>
    </row>
    <row r="69" spans="1:14" ht="15.75" thickBot="1">
      <c r="A69" s="130"/>
      <c r="B69" s="27">
        <v>42449</v>
      </c>
      <c r="C69" s="28">
        <f>D68</f>
        <v>0</v>
      </c>
      <c r="D69" s="29"/>
      <c r="E69" s="34"/>
      <c r="F69" s="34"/>
      <c r="G69" s="30"/>
      <c r="H69" s="30"/>
      <c r="I69" s="31"/>
      <c r="J69" s="32"/>
      <c r="K69" s="33"/>
      <c r="L69" s="33"/>
      <c r="M69" s="19"/>
      <c r="N69" s="19"/>
    </row>
    <row r="70" spans="1:14" ht="15.75" thickBot="1">
      <c r="A70" s="37"/>
      <c r="B70" s="37"/>
      <c r="C70" s="38"/>
      <c r="D70" s="39"/>
      <c r="E70" s="40"/>
      <c r="F70" s="40"/>
      <c r="G70" s="39"/>
      <c r="H70" s="41"/>
      <c r="I70" s="42"/>
      <c r="J70" s="43"/>
      <c r="K70" s="39"/>
      <c r="L70" s="39"/>
      <c r="M70" s="20"/>
      <c r="N70" s="20"/>
    </row>
    <row r="71" spans="1:14">
      <c r="A71" s="128">
        <v>17</v>
      </c>
      <c r="B71" s="27">
        <v>42456</v>
      </c>
      <c r="C71" s="28">
        <f>D69</f>
        <v>0</v>
      </c>
      <c r="D71" s="29"/>
      <c r="E71" s="34"/>
      <c r="F71" s="34"/>
      <c r="G71" s="30"/>
      <c r="H71" s="30"/>
      <c r="I71" s="31"/>
      <c r="J71" s="32"/>
      <c r="K71" s="33"/>
      <c r="L71" s="33"/>
      <c r="M71" s="19"/>
      <c r="N71" s="19"/>
    </row>
    <row r="72" spans="1:14">
      <c r="A72" s="129"/>
      <c r="B72" s="27">
        <v>42463</v>
      </c>
      <c r="C72" s="28">
        <f>D71</f>
        <v>0</v>
      </c>
      <c r="D72" s="29"/>
      <c r="E72" s="34"/>
      <c r="F72" s="34"/>
      <c r="G72" s="30"/>
      <c r="H72" s="30"/>
      <c r="I72" s="31"/>
      <c r="J72" s="32"/>
      <c r="K72" s="33"/>
      <c r="L72" s="33"/>
      <c r="M72" s="19"/>
      <c r="N72" s="19"/>
    </row>
    <row r="73" spans="1:14">
      <c r="A73" s="129"/>
      <c r="B73" s="27">
        <v>42470</v>
      </c>
      <c r="C73" s="28">
        <f>D72</f>
        <v>0</v>
      </c>
      <c r="D73" s="29"/>
      <c r="E73" s="34"/>
      <c r="F73" s="34"/>
      <c r="G73" s="30"/>
      <c r="H73" s="30"/>
      <c r="I73" s="31"/>
      <c r="J73" s="32"/>
      <c r="K73" s="33"/>
      <c r="L73" s="33"/>
      <c r="M73" s="19"/>
      <c r="N73" s="19"/>
    </row>
    <row r="74" spans="1:14" ht="15.75" thickBot="1">
      <c r="A74" s="130"/>
      <c r="B74" s="27">
        <v>42477</v>
      </c>
      <c r="C74" s="28">
        <f>D73</f>
        <v>0</v>
      </c>
      <c r="D74" s="29"/>
      <c r="E74" s="34"/>
      <c r="F74" s="34"/>
      <c r="G74" s="30"/>
      <c r="H74" s="30"/>
      <c r="I74" s="31"/>
      <c r="J74" s="32"/>
      <c r="K74" s="33"/>
      <c r="L74" s="33"/>
      <c r="M74" s="19"/>
      <c r="N74" s="19"/>
    </row>
    <row r="75" spans="1:14" ht="15.75" thickBot="1">
      <c r="A75" s="37"/>
      <c r="B75" s="37"/>
      <c r="C75" s="38"/>
      <c r="D75" s="39"/>
      <c r="E75" s="40"/>
      <c r="F75" s="40"/>
      <c r="G75" s="39"/>
      <c r="H75" s="41"/>
      <c r="I75" s="42"/>
      <c r="J75" s="43"/>
      <c r="K75" s="39"/>
      <c r="L75" s="39"/>
      <c r="M75" s="20"/>
      <c r="N75" s="20"/>
    </row>
    <row r="76" spans="1:14">
      <c r="A76" s="128">
        <v>18</v>
      </c>
      <c r="B76" s="27">
        <v>42484</v>
      </c>
      <c r="C76" s="28">
        <f>D74</f>
        <v>0</v>
      </c>
      <c r="D76" s="29"/>
      <c r="E76" s="34"/>
      <c r="F76" s="34"/>
      <c r="G76" s="30"/>
      <c r="H76" s="30"/>
      <c r="I76" s="31"/>
      <c r="J76" s="32"/>
      <c r="K76" s="33"/>
      <c r="L76" s="33"/>
      <c r="M76" s="19"/>
      <c r="N76" s="19"/>
    </row>
    <row r="77" spans="1:14">
      <c r="A77" s="129"/>
      <c r="B77" s="27">
        <v>42491</v>
      </c>
      <c r="C77" s="28">
        <f>D76</f>
        <v>0</v>
      </c>
      <c r="D77" s="29"/>
      <c r="E77" s="34"/>
      <c r="F77" s="34"/>
      <c r="G77" s="30"/>
      <c r="H77" s="30"/>
      <c r="I77" s="31"/>
      <c r="J77" s="32"/>
      <c r="K77" s="33"/>
      <c r="L77" s="33"/>
      <c r="M77" s="19"/>
      <c r="N77" s="19"/>
    </row>
    <row r="78" spans="1:14">
      <c r="A78" s="129"/>
      <c r="B78" s="27">
        <v>42498</v>
      </c>
      <c r="C78" s="28">
        <f>D77</f>
        <v>0</v>
      </c>
      <c r="D78" s="29"/>
      <c r="E78" s="34"/>
      <c r="F78" s="34"/>
      <c r="G78" s="30"/>
      <c r="H78" s="30"/>
      <c r="I78" s="31"/>
      <c r="J78" s="32"/>
      <c r="K78" s="33"/>
      <c r="L78" s="33"/>
      <c r="M78" s="19"/>
      <c r="N78" s="19"/>
    </row>
    <row r="79" spans="1:14" ht="15.75" thickBot="1">
      <c r="A79" s="130"/>
      <c r="B79" s="27">
        <v>42505</v>
      </c>
      <c r="C79" s="28">
        <f>D78</f>
        <v>0</v>
      </c>
      <c r="D79" s="29"/>
      <c r="E79" s="34"/>
      <c r="F79" s="34"/>
      <c r="G79" s="30"/>
      <c r="H79" s="30"/>
      <c r="I79" s="31"/>
      <c r="J79" s="32"/>
      <c r="K79" s="33"/>
      <c r="L79" s="33"/>
      <c r="M79" s="19"/>
      <c r="N79" s="19"/>
    </row>
    <row r="80" spans="1:14" ht="15.75" thickBot="1">
      <c r="A80" s="37"/>
      <c r="B80" s="37"/>
      <c r="C80" s="38"/>
      <c r="D80" s="39"/>
      <c r="E80" s="40"/>
      <c r="F80" s="40"/>
      <c r="G80" s="39"/>
      <c r="H80" s="41"/>
      <c r="I80" s="42"/>
      <c r="J80" s="43"/>
      <c r="K80" s="39"/>
      <c r="L80" s="39"/>
      <c r="M80" s="20"/>
      <c r="N80" s="20"/>
    </row>
    <row r="81" spans="1:14">
      <c r="A81" s="128">
        <v>19</v>
      </c>
      <c r="B81" s="27">
        <v>42512</v>
      </c>
      <c r="C81" s="28">
        <f>D79</f>
        <v>0</v>
      </c>
      <c r="D81" s="29"/>
      <c r="E81" s="34"/>
      <c r="F81" s="34"/>
      <c r="G81" s="30"/>
      <c r="H81" s="30"/>
      <c r="I81" s="31"/>
      <c r="J81" s="32"/>
      <c r="K81" s="33"/>
      <c r="L81" s="33"/>
      <c r="M81" s="19"/>
      <c r="N81" s="19"/>
    </row>
    <row r="82" spans="1:14">
      <c r="A82" s="129"/>
      <c r="B82" s="27">
        <v>42519</v>
      </c>
      <c r="C82" s="28">
        <f>D81</f>
        <v>0</v>
      </c>
      <c r="D82" s="29"/>
      <c r="E82" s="34"/>
      <c r="F82" s="34"/>
      <c r="G82" s="30"/>
      <c r="H82" s="30"/>
      <c r="I82" s="31"/>
      <c r="J82" s="32"/>
      <c r="K82" s="33"/>
      <c r="L82" s="33"/>
      <c r="M82" s="19"/>
      <c r="N82" s="19"/>
    </row>
    <row r="83" spans="1:14">
      <c r="A83" s="129"/>
      <c r="B83" s="27">
        <v>42526</v>
      </c>
      <c r="C83" s="28">
        <f>D82</f>
        <v>0</v>
      </c>
      <c r="D83" s="29"/>
      <c r="E83" s="34"/>
      <c r="F83" s="34"/>
      <c r="G83" s="30"/>
      <c r="H83" s="30"/>
      <c r="I83" s="31"/>
      <c r="J83" s="32"/>
      <c r="K83" s="33"/>
      <c r="L83" s="33"/>
      <c r="M83" s="19"/>
      <c r="N83" s="19"/>
    </row>
    <row r="84" spans="1:14" ht="15.75" thickBot="1">
      <c r="A84" s="130"/>
      <c r="B84" s="27">
        <v>42533</v>
      </c>
      <c r="C84" s="28">
        <f>D83</f>
        <v>0</v>
      </c>
      <c r="D84" s="29"/>
      <c r="E84" s="34"/>
      <c r="F84" s="34"/>
      <c r="G84" s="30"/>
      <c r="H84" s="30"/>
      <c r="I84" s="31"/>
      <c r="J84" s="32"/>
      <c r="K84" s="33"/>
      <c r="L84" s="33"/>
      <c r="M84" s="19"/>
      <c r="N84" s="19"/>
    </row>
    <row r="85" spans="1:14" ht="15.75" thickBot="1">
      <c r="A85" s="37"/>
      <c r="B85" s="37"/>
      <c r="C85" s="38"/>
      <c r="D85" s="39"/>
      <c r="E85" s="40"/>
      <c r="F85" s="40"/>
      <c r="G85" s="39"/>
      <c r="H85" s="41"/>
      <c r="I85" s="42"/>
      <c r="J85" s="43"/>
      <c r="K85" s="39"/>
      <c r="L85" s="39"/>
      <c r="M85" s="20"/>
      <c r="N85" s="20"/>
    </row>
    <row r="86" spans="1:14">
      <c r="A86" s="128">
        <v>20</v>
      </c>
      <c r="B86" s="27">
        <v>42540</v>
      </c>
      <c r="C86" s="28">
        <f>D84</f>
        <v>0</v>
      </c>
      <c r="D86" s="29"/>
      <c r="E86" s="34"/>
      <c r="F86" s="34"/>
      <c r="G86" s="30"/>
      <c r="H86" s="30"/>
      <c r="I86" s="31"/>
      <c r="J86" s="32"/>
      <c r="K86" s="33"/>
      <c r="L86" s="33"/>
      <c r="M86" s="19"/>
      <c r="N86" s="19"/>
    </row>
    <row r="87" spans="1:14">
      <c r="A87" s="129"/>
      <c r="B87" s="27">
        <v>42547</v>
      </c>
      <c r="C87" s="28">
        <f>D86</f>
        <v>0</v>
      </c>
      <c r="D87" s="29"/>
      <c r="E87" s="34"/>
      <c r="F87" s="34"/>
      <c r="G87" s="30"/>
      <c r="H87" s="30"/>
      <c r="I87" s="31"/>
      <c r="J87" s="32"/>
      <c r="K87" s="33"/>
      <c r="L87" s="33"/>
      <c r="M87" s="19"/>
      <c r="N87" s="19"/>
    </row>
    <row r="88" spans="1:14">
      <c r="A88" s="129"/>
      <c r="B88" s="27">
        <v>42554</v>
      </c>
      <c r="C88" s="28">
        <f>D87</f>
        <v>0</v>
      </c>
      <c r="D88" s="29"/>
      <c r="E88" s="34"/>
      <c r="F88" s="34"/>
      <c r="G88" s="30"/>
      <c r="H88" s="30"/>
      <c r="I88" s="31"/>
      <c r="J88" s="32"/>
      <c r="K88" s="33"/>
      <c r="L88" s="33"/>
      <c r="M88" s="19"/>
      <c r="N88" s="19"/>
    </row>
    <row r="89" spans="1:14" ht="15.75" thickBot="1">
      <c r="A89" s="130"/>
      <c r="B89" s="27">
        <v>42561</v>
      </c>
      <c r="C89" s="28">
        <f>D88</f>
        <v>0</v>
      </c>
      <c r="D89" s="29"/>
      <c r="E89" s="34"/>
      <c r="F89" s="34"/>
      <c r="G89" s="30"/>
      <c r="H89" s="30"/>
      <c r="I89" s="31"/>
      <c r="J89" s="32"/>
      <c r="K89" s="33"/>
      <c r="L89" s="33"/>
      <c r="M89" s="19"/>
      <c r="N89" s="19"/>
    </row>
    <row r="90" spans="1:14" ht="15.75" thickBot="1">
      <c r="A90" s="37"/>
      <c r="B90" s="37"/>
      <c r="C90" s="38"/>
      <c r="D90" s="39"/>
      <c r="E90" s="40"/>
      <c r="F90" s="40"/>
      <c r="G90" s="39"/>
      <c r="H90" s="41"/>
      <c r="I90" s="42"/>
      <c r="J90" s="43"/>
      <c r="K90" s="39"/>
      <c r="L90" s="39"/>
      <c r="M90" s="20"/>
      <c r="N90" s="20"/>
    </row>
    <row r="91" spans="1:14">
      <c r="A91" s="128">
        <v>21</v>
      </c>
      <c r="B91" s="27">
        <v>42568</v>
      </c>
      <c r="C91" s="28">
        <f>D89</f>
        <v>0</v>
      </c>
      <c r="D91" s="29"/>
      <c r="E91" s="34"/>
      <c r="F91" s="34"/>
      <c r="G91" s="30"/>
      <c r="H91" s="30"/>
      <c r="I91" s="31"/>
      <c r="J91" s="32"/>
      <c r="K91" s="33"/>
      <c r="L91" s="33"/>
      <c r="M91" s="19"/>
      <c r="N91" s="19"/>
    </row>
    <row r="92" spans="1:14">
      <c r="A92" s="129"/>
      <c r="B92" s="27">
        <v>42575</v>
      </c>
      <c r="C92" s="28">
        <f>D91</f>
        <v>0</v>
      </c>
      <c r="D92" s="29"/>
      <c r="E92" s="34"/>
      <c r="F92" s="34"/>
      <c r="G92" s="30"/>
      <c r="H92" s="30"/>
      <c r="I92" s="31"/>
      <c r="J92" s="32"/>
      <c r="K92" s="33"/>
      <c r="L92" s="33"/>
      <c r="M92" s="19"/>
      <c r="N92" s="19"/>
    </row>
    <row r="93" spans="1:14">
      <c r="A93" s="129"/>
      <c r="B93" s="27">
        <v>42582</v>
      </c>
      <c r="C93" s="28">
        <f>D92</f>
        <v>0</v>
      </c>
      <c r="D93" s="29"/>
      <c r="E93" s="34"/>
      <c r="F93" s="34"/>
      <c r="G93" s="30"/>
      <c r="H93" s="30"/>
      <c r="I93" s="31"/>
      <c r="J93" s="32"/>
      <c r="K93" s="33"/>
      <c r="L93" s="33"/>
      <c r="M93" s="19"/>
      <c r="N93" s="19"/>
    </row>
    <row r="94" spans="1:14" ht="15.75" thickBot="1">
      <c r="A94" s="130"/>
      <c r="B94" s="27">
        <v>42589</v>
      </c>
      <c r="C94" s="28">
        <f>D93</f>
        <v>0</v>
      </c>
      <c r="D94" s="29"/>
      <c r="E94" s="34"/>
      <c r="F94" s="34"/>
      <c r="G94" s="30"/>
      <c r="H94" s="30"/>
      <c r="I94" s="31"/>
      <c r="J94" s="32"/>
      <c r="K94" s="33"/>
      <c r="L94" s="33"/>
      <c r="M94" s="19"/>
      <c r="N94" s="19"/>
    </row>
    <row r="95" spans="1:14" ht="15.75" thickBot="1">
      <c r="A95" s="37"/>
      <c r="B95" s="37"/>
      <c r="C95" s="38"/>
      <c r="D95" s="39"/>
      <c r="E95" s="40"/>
      <c r="F95" s="40"/>
      <c r="G95" s="39"/>
      <c r="H95" s="41"/>
      <c r="I95" s="42"/>
      <c r="J95" s="43"/>
      <c r="K95" s="39"/>
      <c r="L95" s="39"/>
      <c r="M95" s="20"/>
      <c r="N95" s="20"/>
    </row>
    <row r="96" spans="1:14">
      <c r="A96" s="128">
        <v>22</v>
      </c>
      <c r="B96" s="27">
        <v>42596</v>
      </c>
      <c r="C96" s="28">
        <f>D94</f>
        <v>0</v>
      </c>
      <c r="D96" s="29"/>
      <c r="E96" s="34"/>
      <c r="F96" s="34"/>
      <c r="G96" s="30"/>
      <c r="H96" s="30"/>
      <c r="I96" s="31"/>
      <c r="J96" s="32"/>
      <c r="K96" s="33"/>
      <c r="L96" s="33"/>
      <c r="M96" s="19"/>
      <c r="N96" s="19"/>
    </row>
    <row r="97" spans="1:14">
      <c r="A97" s="129"/>
      <c r="B97" s="27">
        <v>42603</v>
      </c>
      <c r="C97" s="28">
        <f>D96</f>
        <v>0</v>
      </c>
      <c r="D97" s="29"/>
      <c r="E97" s="34"/>
      <c r="F97" s="34"/>
      <c r="G97" s="30"/>
      <c r="H97" s="30"/>
      <c r="I97" s="31"/>
      <c r="J97" s="32"/>
      <c r="K97" s="33"/>
      <c r="L97" s="33"/>
      <c r="M97" s="19"/>
      <c r="N97" s="19"/>
    </row>
    <row r="98" spans="1:14">
      <c r="A98" s="129"/>
      <c r="B98" s="27">
        <v>42610</v>
      </c>
      <c r="C98" s="28">
        <f>D97</f>
        <v>0</v>
      </c>
      <c r="D98" s="29"/>
      <c r="E98" s="34"/>
      <c r="F98" s="34"/>
      <c r="G98" s="30"/>
      <c r="H98" s="30"/>
      <c r="I98" s="31"/>
      <c r="J98" s="32"/>
      <c r="K98" s="33"/>
      <c r="L98" s="33"/>
      <c r="M98" s="19"/>
      <c r="N98" s="19"/>
    </row>
    <row r="99" spans="1:14" ht="15.75" thickBot="1">
      <c r="A99" s="130"/>
      <c r="B99" s="27">
        <v>42617</v>
      </c>
      <c r="C99" s="28">
        <f>D98</f>
        <v>0</v>
      </c>
      <c r="D99" s="29"/>
      <c r="E99" s="34"/>
      <c r="F99" s="34"/>
      <c r="G99" s="30"/>
      <c r="H99" s="30"/>
      <c r="I99" s="31"/>
      <c r="J99" s="32"/>
      <c r="K99" s="33"/>
      <c r="L99" s="33"/>
      <c r="M99" s="19"/>
      <c r="N99" s="19"/>
    </row>
    <row r="100" spans="1:14" ht="15.75" thickBot="1">
      <c r="A100" s="37"/>
      <c r="B100" s="37"/>
      <c r="C100" s="38"/>
      <c r="D100" s="39"/>
      <c r="E100" s="40"/>
      <c r="F100" s="40"/>
      <c r="G100" s="39"/>
      <c r="H100" s="41"/>
      <c r="I100" s="42"/>
      <c r="J100" s="43"/>
      <c r="K100" s="39"/>
      <c r="L100" s="39"/>
      <c r="M100" s="20"/>
      <c r="N100" s="20"/>
    </row>
    <row r="101" spans="1:14">
      <c r="A101" s="128">
        <v>23</v>
      </c>
      <c r="B101" s="27">
        <v>42624</v>
      </c>
      <c r="C101" s="28">
        <f>D99</f>
        <v>0</v>
      </c>
      <c r="D101" s="29"/>
      <c r="E101" s="34"/>
      <c r="F101" s="34"/>
      <c r="G101" s="30"/>
      <c r="H101" s="30"/>
      <c r="I101" s="31"/>
      <c r="J101" s="32"/>
      <c r="K101" s="33"/>
      <c r="L101" s="33"/>
      <c r="M101" s="19"/>
      <c r="N101" s="19"/>
    </row>
    <row r="102" spans="1:14">
      <c r="A102" s="129"/>
      <c r="B102" s="27">
        <v>42631</v>
      </c>
      <c r="C102" s="28">
        <f>D101</f>
        <v>0</v>
      </c>
      <c r="D102" s="29"/>
      <c r="E102" s="34"/>
      <c r="F102" s="34"/>
      <c r="G102" s="30"/>
      <c r="H102" s="30"/>
      <c r="I102" s="31"/>
      <c r="J102" s="32"/>
      <c r="K102" s="33"/>
      <c r="L102" s="33"/>
      <c r="M102" s="19"/>
      <c r="N102" s="19"/>
    </row>
    <row r="103" spans="1:14">
      <c r="A103" s="129"/>
      <c r="B103" s="27">
        <v>42638</v>
      </c>
      <c r="C103" s="28">
        <f>D102</f>
        <v>0</v>
      </c>
      <c r="D103" s="29"/>
      <c r="E103" s="34"/>
      <c r="F103" s="34"/>
      <c r="G103" s="30"/>
      <c r="H103" s="30"/>
      <c r="I103" s="31"/>
      <c r="J103" s="32"/>
      <c r="K103" s="33"/>
      <c r="L103" s="33"/>
      <c r="M103" s="19"/>
      <c r="N103" s="19"/>
    </row>
    <row r="104" spans="1:14" ht="15.75" thickBot="1">
      <c r="A104" s="130"/>
      <c r="B104" s="27">
        <v>42645</v>
      </c>
      <c r="C104" s="28">
        <f>D103</f>
        <v>0</v>
      </c>
      <c r="D104" s="29"/>
      <c r="E104" s="34"/>
      <c r="F104" s="34"/>
      <c r="G104" s="30"/>
      <c r="H104" s="30"/>
      <c r="I104" s="31"/>
      <c r="J104" s="32"/>
      <c r="K104" s="33"/>
      <c r="L104" s="33"/>
      <c r="M104" s="19"/>
      <c r="N104" s="19"/>
    </row>
    <row r="105" spans="1:14" ht="15.75" thickBot="1">
      <c r="A105" s="37"/>
      <c r="B105" s="37"/>
      <c r="C105" s="38"/>
      <c r="D105" s="39"/>
      <c r="E105" s="40"/>
      <c r="F105" s="40"/>
      <c r="G105" s="39"/>
      <c r="H105" s="41"/>
      <c r="I105" s="42"/>
      <c r="J105" s="43"/>
      <c r="K105" s="39"/>
      <c r="L105" s="39"/>
      <c r="M105" s="20"/>
      <c r="N105" s="20"/>
    </row>
    <row r="106" spans="1:14">
      <c r="A106" s="128">
        <v>24</v>
      </c>
      <c r="B106" s="27">
        <v>42652</v>
      </c>
      <c r="C106" s="28">
        <f>D104</f>
        <v>0</v>
      </c>
      <c r="D106" s="29"/>
      <c r="E106" s="34"/>
      <c r="F106" s="34"/>
      <c r="G106" s="30"/>
      <c r="H106" s="30"/>
      <c r="I106" s="31"/>
      <c r="J106" s="32"/>
      <c r="K106" s="33"/>
      <c r="L106" s="33"/>
      <c r="M106" s="19"/>
      <c r="N106" s="19"/>
    </row>
    <row r="107" spans="1:14">
      <c r="A107" s="129"/>
      <c r="B107" s="27">
        <v>42659</v>
      </c>
      <c r="C107" s="28">
        <f>D106</f>
        <v>0</v>
      </c>
      <c r="D107" s="29"/>
      <c r="E107" s="34"/>
      <c r="F107" s="34"/>
      <c r="G107" s="30"/>
      <c r="H107" s="30"/>
      <c r="I107" s="31"/>
      <c r="J107" s="32"/>
      <c r="K107" s="33"/>
      <c r="L107" s="33"/>
      <c r="M107" s="19"/>
      <c r="N107" s="19"/>
    </row>
    <row r="108" spans="1:14">
      <c r="A108" s="129"/>
      <c r="B108" s="27">
        <v>42666</v>
      </c>
      <c r="C108" s="28">
        <f>D107</f>
        <v>0</v>
      </c>
      <c r="D108" s="29"/>
      <c r="E108" s="34"/>
      <c r="F108" s="34"/>
      <c r="G108" s="30"/>
      <c r="H108" s="30"/>
      <c r="I108" s="31"/>
      <c r="J108" s="32"/>
      <c r="K108" s="33"/>
      <c r="L108" s="33"/>
      <c r="M108" s="19"/>
      <c r="N108" s="19"/>
    </row>
    <row r="109" spans="1:14" ht="15.75" thickBot="1">
      <c r="A109" s="130"/>
      <c r="B109" s="27">
        <v>42673</v>
      </c>
      <c r="C109" s="28">
        <f>D108</f>
        <v>0</v>
      </c>
      <c r="D109" s="29"/>
      <c r="E109" s="34"/>
      <c r="F109" s="34"/>
      <c r="G109" s="30"/>
      <c r="H109" s="30"/>
      <c r="I109" s="31"/>
      <c r="J109" s="32"/>
      <c r="K109" s="33"/>
      <c r="L109" s="33"/>
      <c r="M109" s="19"/>
      <c r="N109" s="19"/>
    </row>
    <row r="110" spans="1:14" ht="15.75" thickBot="1">
      <c r="A110" s="37"/>
      <c r="B110" s="37"/>
      <c r="C110" s="38"/>
      <c r="D110" s="39"/>
      <c r="E110" s="40"/>
      <c r="F110" s="40"/>
      <c r="G110" s="39"/>
      <c r="H110" s="41"/>
      <c r="I110" s="42"/>
      <c r="J110" s="43"/>
      <c r="K110" s="39"/>
      <c r="L110" s="39"/>
      <c r="M110" s="20"/>
      <c r="N110" s="20"/>
    </row>
    <row r="111" spans="1:14">
      <c r="A111" s="128">
        <v>25</v>
      </c>
      <c r="B111" s="27">
        <v>42680</v>
      </c>
      <c r="C111" s="28">
        <f>D109</f>
        <v>0</v>
      </c>
      <c r="D111" s="29"/>
      <c r="E111" s="34"/>
      <c r="F111" s="34"/>
      <c r="G111" s="30"/>
      <c r="H111" s="30"/>
      <c r="I111" s="31"/>
      <c r="J111" s="32"/>
      <c r="K111" s="33"/>
      <c r="L111" s="33"/>
      <c r="M111" s="19"/>
      <c r="N111" s="19"/>
    </row>
    <row r="112" spans="1:14">
      <c r="A112" s="129"/>
      <c r="B112" s="27">
        <v>42687</v>
      </c>
      <c r="C112" s="28">
        <f>D111</f>
        <v>0</v>
      </c>
      <c r="D112" s="29"/>
      <c r="E112" s="34"/>
      <c r="F112" s="34"/>
      <c r="G112" s="30"/>
      <c r="H112" s="30"/>
      <c r="I112" s="31"/>
      <c r="J112" s="32"/>
      <c r="K112" s="33"/>
      <c r="L112" s="33"/>
      <c r="M112" s="19"/>
      <c r="N112" s="19"/>
    </row>
    <row r="113" spans="1:14">
      <c r="A113" s="129"/>
      <c r="B113" s="27">
        <v>42694</v>
      </c>
      <c r="C113" s="28">
        <f>D112</f>
        <v>0</v>
      </c>
      <c r="D113" s="29"/>
      <c r="E113" s="34"/>
      <c r="F113" s="34"/>
      <c r="G113" s="30"/>
      <c r="H113" s="30"/>
      <c r="I113" s="31"/>
      <c r="J113" s="32"/>
      <c r="K113" s="33"/>
      <c r="L113" s="33"/>
      <c r="M113" s="19"/>
      <c r="N113" s="19"/>
    </row>
    <row r="114" spans="1:14" ht="15.75" thickBot="1">
      <c r="A114" s="130"/>
      <c r="B114" s="27">
        <v>42701</v>
      </c>
      <c r="C114" s="28">
        <f>D113</f>
        <v>0</v>
      </c>
      <c r="D114" s="29"/>
      <c r="E114" s="34"/>
      <c r="F114" s="34"/>
      <c r="G114" s="30"/>
      <c r="H114" s="30"/>
      <c r="I114" s="31"/>
      <c r="J114" s="32"/>
      <c r="K114" s="33"/>
      <c r="L114" s="33"/>
      <c r="M114" s="19"/>
      <c r="N114" s="19"/>
    </row>
    <row r="115" spans="1:14" ht="15.75" thickBot="1">
      <c r="A115" s="37"/>
      <c r="B115" s="37"/>
      <c r="C115" s="38"/>
      <c r="D115" s="39"/>
      <c r="E115" s="40"/>
      <c r="F115" s="40"/>
      <c r="G115" s="39"/>
      <c r="H115" s="41"/>
      <c r="I115" s="42"/>
      <c r="J115" s="43"/>
      <c r="K115" s="39"/>
      <c r="L115" s="39"/>
      <c r="M115" s="20"/>
      <c r="N115" s="20"/>
    </row>
    <row r="116" spans="1:14">
      <c r="A116" s="128">
        <v>26</v>
      </c>
      <c r="B116" s="27">
        <v>42708</v>
      </c>
      <c r="C116" s="28">
        <f>D114</f>
        <v>0</v>
      </c>
      <c r="D116" s="29"/>
      <c r="E116" s="34"/>
      <c r="F116" s="34"/>
      <c r="G116" s="30"/>
      <c r="H116" s="30"/>
      <c r="I116" s="31"/>
      <c r="J116" s="32"/>
      <c r="K116" s="33"/>
      <c r="L116" s="33"/>
      <c r="M116" s="19"/>
      <c r="N116" s="19"/>
    </row>
    <row r="117" spans="1:14">
      <c r="A117" s="129"/>
      <c r="B117" s="27">
        <v>42715</v>
      </c>
      <c r="C117" s="28">
        <f>D116</f>
        <v>0</v>
      </c>
      <c r="D117" s="29"/>
      <c r="E117" s="34"/>
      <c r="F117" s="34"/>
      <c r="G117" s="30"/>
      <c r="H117" s="30"/>
      <c r="I117" s="31"/>
      <c r="J117" s="32"/>
      <c r="K117" s="33"/>
      <c r="L117" s="33"/>
      <c r="M117" s="19"/>
      <c r="N117" s="19"/>
    </row>
    <row r="118" spans="1:14">
      <c r="A118" s="129"/>
      <c r="B118" s="27">
        <v>42722</v>
      </c>
      <c r="C118" s="28">
        <f>D117</f>
        <v>0</v>
      </c>
      <c r="D118" s="29"/>
      <c r="E118" s="34"/>
      <c r="F118" s="34"/>
      <c r="G118" s="30"/>
      <c r="H118" s="30"/>
      <c r="I118" s="31"/>
      <c r="J118" s="32"/>
      <c r="K118" s="33"/>
      <c r="L118" s="33"/>
      <c r="M118" s="19"/>
      <c r="N118" s="19"/>
    </row>
    <row r="119" spans="1:14" ht="15.75" thickBot="1">
      <c r="A119" s="130"/>
      <c r="B119" s="27">
        <v>42729</v>
      </c>
      <c r="C119" s="28">
        <f>D118</f>
        <v>0</v>
      </c>
      <c r="D119" s="29"/>
      <c r="E119" s="34"/>
      <c r="F119" s="34"/>
      <c r="G119" s="30"/>
      <c r="H119" s="30"/>
      <c r="I119" s="31"/>
      <c r="J119" s="32"/>
      <c r="K119" s="33"/>
      <c r="L119" s="33"/>
      <c r="M119" s="19"/>
      <c r="N119" s="19"/>
    </row>
    <row r="120" spans="1:14" ht="15.75" thickBot="1">
      <c r="A120" s="37"/>
      <c r="B120" s="37"/>
      <c r="C120" s="38"/>
      <c r="D120" s="39"/>
      <c r="E120" s="40"/>
      <c r="F120" s="40"/>
      <c r="G120" s="39"/>
      <c r="H120" s="41"/>
      <c r="I120" s="42"/>
      <c r="J120" s="43"/>
      <c r="K120" s="39"/>
      <c r="L120" s="39"/>
      <c r="M120" s="20"/>
      <c r="N120" s="20"/>
    </row>
    <row r="121" spans="1:14">
      <c r="A121" s="128">
        <v>27</v>
      </c>
      <c r="B121" s="27">
        <v>42736</v>
      </c>
      <c r="C121" s="28">
        <f>D119</f>
        <v>0</v>
      </c>
      <c r="D121" s="29"/>
      <c r="E121" s="34"/>
      <c r="F121" s="34"/>
      <c r="G121" s="30"/>
      <c r="H121" s="30"/>
      <c r="I121" s="31"/>
      <c r="J121" s="32"/>
      <c r="K121" s="33"/>
      <c r="L121" s="33"/>
      <c r="M121" s="19"/>
      <c r="N121" s="19"/>
    </row>
    <row r="122" spans="1:14">
      <c r="A122" s="129"/>
      <c r="B122" s="27">
        <v>42743</v>
      </c>
      <c r="C122" s="28">
        <f>D121</f>
        <v>0</v>
      </c>
      <c r="D122" s="29"/>
      <c r="E122" s="34"/>
      <c r="F122" s="34"/>
      <c r="G122" s="30"/>
      <c r="H122" s="30"/>
      <c r="I122" s="31"/>
      <c r="J122" s="32"/>
      <c r="K122" s="33"/>
      <c r="L122" s="33"/>
      <c r="M122" s="19"/>
      <c r="N122" s="19"/>
    </row>
    <row r="123" spans="1:14">
      <c r="A123" s="129"/>
      <c r="B123" s="27">
        <v>42750</v>
      </c>
      <c r="C123" s="28">
        <f>D122</f>
        <v>0</v>
      </c>
      <c r="D123" s="29"/>
      <c r="E123" s="34"/>
      <c r="F123" s="34"/>
      <c r="G123" s="30"/>
      <c r="H123" s="30"/>
      <c r="I123" s="31"/>
      <c r="J123" s="32"/>
      <c r="K123" s="33"/>
      <c r="L123" s="33"/>
      <c r="M123" s="19"/>
      <c r="N123" s="19"/>
    </row>
    <row r="124" spans="1:14" ht="15.75" thickBot="1">
      <c r="A124" s="130"/>
      <c r="B124" s="27">
        <v>42757</v>
      </c>
      <c r="C124" s="28">
        <f>D123</f>
        <v>0</v>
      </c>
      <c r="D124" s="29"/>
      <c r="E124" s="34"/>
      <c r="F124" s="34"/>
      <c r="G124" s="30"/>
      <c r="H124" s="30"/>
      <c r="I124" s="31"/>
      <c r="J124" s="32"/>
      <c r="K124" s="33"/>
      <c r="L124" s="33"/>
      <c r="M124" s="19"/>
      <c r="N124" s="19"/>
    </row>
    <row r="125" spans="1:14" ht="15.75" thickBot="1">
      <c r="A125" s="37"/>
      <c r="B125" s="37"/>
      <c r="C125" s="38"/>
      <c r="D125" s="39"/>
      <c r="E125" s="40"/>
      <c r="F125" s="40"/>
      <c r="G125" s="39"/>
      <c r="H125" s="41"/>
      <c r="I125" s="42"/>
      <c r="J125" s="43"/>
      <c r="K125" s="39"/>
      <c r="L125" s="39"/>
      <c r="M125" s="20"/>
      <c r="N125" s="20"/>
    </row>
    <row r="126" spans="1:14">
      <c r="A126" s="128">
        <v>28</v>
      </c>
      <c r="B126" s="27">
        <v>42764</v>
      </c>
      <c r="C126" s="28">
        <f>D124</f>
        <v>0</v>
      </c>
      <c r="D126" s="29"/>
      <c r="E126" s="34"/>
      <c r="F126" s="34"/>
      <c r="G126" s="30"/>
      <c r="H126" s="30"/>
      <c r="I126" s="31"/>
      <c r="J126" s="32"/>
      <c r="K126" s="33"/>
      <c r="L126" s="33"/>
      <c r="M126" s="19"/>
      <c r="N126" s="19"/>
    </row>
    <row r="127" spans="1:14">
      <c r="A127" s="129"/>
      <c r="B127" s="27">
        <v>42771</v>
      </c>
      <c r="C127" s="28">
        <f>D126</f>
        <v>0</v>
      </c>
      <c r="D127" s="29"/>
      <c r="E127" s="34"/>
      <c r="F127" s="34"/>
      <c r="G127" s="30"/>
      <c r="H127" s="30"/>
      <c r="I127" s="31"/>
      <c r="J127" s="32"/>
      <c r="K127" s="33"/>
      <c r="L127" s="33"/>
      <c r="M127" s="19"/>
      <c r="N127" s="19"/>
    </row>
    <row r="128" spans="1:14">
      <c r="A128" s="129"/>
      <c r="B128" s="27">
        <v>42778</v>
      </c>
      <c r="C128" s="28">
        <f>D127</f>
        <v>0</v>
      </c>
      <c r="D128" s="29"/>
      <c r="E128" s="34"/>
      <c r="F128" s="34"/>
      <c r="G128" s="30"/>
      <c r="H128" s="30"/>
      <c r="I128" s="31"/>
      <c r="J128" s="32"/>
      <c r="K128" s="33"/>
      <c r="L128" s="33"/>
      <c r="M128" s="19"/>
      <c r="N128" s="19"/>
    </row>
    <row r="129" spans="1:14" ht="15.75" thickBot="1">
      <c r="A129" s="130"/>
      <c r="B129" s="27">
        <v>42785</v>
      </c>
      <c r="C129" s="28">
        <f>D128</f>
        <v>0</v>
      </c>
      <c r="D129" s="29"/>
      <c r="E129" s="34"/>
      <c r="F129" s="34"/>
      <c r="G129" s="30"/>
      <c r="H129" s="30"/>
      <c r="I129" s="31"/>
      <c r="J129" s="32"/>
      <c r="K129" s="33"/>
      <c r="L129" s="33"/>
      <c r="M129" s="19"/>
      <c r="N129" s="19"/>
    </row>
    <row r="130" spans="1:14" ht="15.75" thickBot="1">
      <c r="A130" s="37"/>
      <c r="B130" s="37"/>
      <c r="C130" s="38"/>
      <c r="D130" s="39"/>
      <c r="E130" s="40"/>
      <c r="F130" s="40"/>
      <c r="G130" s="39"/>
      <c r="H130" s="41"/>
      <c r="I130" s="42"/>
      <c r="J130" s="43"/>
      <c r="K130" s="39"/>
      <c r="L130" s="39"/>
      <c r="M130" s="20"/>
      <c r="N130" s="20"/>
    </row>
    <row r="131" spans="1:14">
      <c r="A131" s="128">
        <v>29</v>
      </c>
      <c r="B131" s="27">
        <v>42792</v>
      </c>
      <c r="C131" s="28">
        <f>D129</f>
        <v>0</v>
      </c>
      <c r="D131" s="29"/>
      <c r="E131" s="34"/>
      <c r="F131" s="34"/>
      <c r="G131" s="30"/>
      <c r="H131" s="30"/>
      <c r="I131" s="31"/>
      <c r="J131" s="32"/>
      <c r="K131" s="33"/>
      <c r="L131" s="33"/>
      <c r="M131" s="19"/>
      <c r="N131" s="19"/>
    </row>
    <row r="132" spans="1:14">
      <c r="A132" s="129"/>
      <c r="B132" s="27">
        <v>42799</v>
      </c>
      <c r="C132" s="28">
        <f>D131</f>
        <v>0</v>
      </c>
      <c r="D132" s="29"/>
      <c r="E132" s="34"/>
      <c r="F132" s="34"/>
      <c r="G132" s="30"/>
      <c r="H132" s="30"/>
      <c r="I132" s="31"/>
      <c r="J132" s="32"/>
      <c r="K132" s="33"/>
      <c r="L132" s="33"/>
      <c r="M132" s="19"/>
      <c r="N132" s="19"/>
    </row>
    <row r="133" spans="1:14">
      <c r="A133" s="129"/>
      <c r="B133" s="27">
        <v>42806</v>
      </c>
      <c r="C133" s="28">
        <f>D132</f>
        <v>0</v>
      </c>
      <c r="D133" s="29"/>
      <c r="E133" s="34"/>
      <c r="F133" s="34"/>
      <c r="G133" s="30"/>
      <c r="H133" s="30"/>
      <c r="I133" s="31"/>
      <c r="J133" s="32"/>
      <c r="K133" s="33"/>
      <c r="L133" s="33"/>
      <c r="M133" s="19"/>
      <c r="N133" s="19"/>
    </row>
    <row r="134" spans="1:14" ht="15.75" thickBot="1">
      <c r="A134" s="130"/>
      <c r="B134" s="27">
        <v>42813</v>
      </c>
      <c r="C134" s="28">
        <f>D133</f>
        <v>0</v>
      </c>
      <c r="D134" s="29"/>
      <c r="E134" s="34"/>
      <c r="F134" s="34"/>
      <c r="G134" s="30"/>
      <c r="H134" s="30"/>
      <c r="I134" s="31"/>
      <c r="J134" s="32"/>
      <c r="K134" s="33"/>
      <c r="L134" s="33"/>
      <c r="M134" s="19"/>
      <c r="N134" s="19"/>
    </row>
    <row r="135" spans="1:14" ht="15.75" thickBot="1">
      <c r="A135" s="37"/>
      <c r="B135" s="37"/>
      <c r="C135" s="38"/>
      <c r="D135" s="39"/>
      <c r="E135" s="40"/>
      <c r="F135" s="40"/>
      <c r="G135" s="39"/>
      <c r="H135" s="41"/>
      <c r="I135" s="42"/>
      <c r="J135" s="43"/>
      <c r="K135" s="39"/>
      <c r="L135" s="39"/>
      <c r="M135" s="20"/>
      <c r="N135" s="20"/>
    </row>
    <row r="136" spans="1:14">
      <c r="A136" s="128">
        <v>30</v>
      </c>
      <c r="B136" s="27">
        <v>42820</v>
      </c>
      <c r="C136" s="28">
        <f>D134</f>
        <v>0</v>
      </c>
      <c r="D136" s="29"/>
      <c r="E136" s="34"/>
      <c r="F136" s="34"/>
      <c r="G136" s="30"/>
      <c r="H136" s="30"/>
      <c r="I136" s="31"/>
      <c r="J136" s="32"/>
      <c r="K136" s="33"/>
      <c r="L136" s="33"/>
      <c r="M136" s="19"/>
      <c r="N136" s="19"/>
    </row>
    <row r="137" spans="1:14">
      <c r="A137" s="129"/>
      <c r="B137" s="27">
        <v>42827</v>
      </c>
      <c r="C137" s="28">
        <f>D136</f>
        <v>0</v>
      </c>
      <c r="D137" s="29"/>
      <c r="E137" s="34"/>
      <c r="F137" s="34"/>
      <c r="G137" s="30"/>
      <c r="H137" s="30"/>
      <c r="I137" s="31"/>
      <c r="J137" s="32"/>
      <c r="K137" s="33"/>
      <c r="L137" s="33"/>
      <c r="M137" s="19"/>
      <c r="N137" s="19"/>
    </row>
    <row r="138" spans="1:14">
      <c r="A138" s="129"/>
      <c r="B138" s="27">
        <v>42834</v>
      </c>
      <c r="C138" s="28">
        <f>D137</f>
        <v>0</v>
      </c>
      <c r="D138" s="29"/>
      <c r="E138" s="34"/>
      <c r="F138" s="34"/>
      <c r="G138" s="30"/>
      <c r="H138" s="30"/>
      <c r="I138" s="31"/>
      <c r="J138" s="32"/>
      <c r="K138" s="33"/>
      <c r="L138" s="33"/>
      <c r="M138" s="19"/>
      <c r="N138" s="19"/>
    </row>
    <row r="139" spans="1:14" ht="15.75" thickBot="1">
      <c r="A139" s="130"/>
      <c r="B139" s="27">
        <v>42841</v>
      </c>
      <c r="C139" s="28">
        <f>D138</f>
        <v>0</v>
      </c>
      <c r="D139" s="29"/>
      <c r="E139" s="34"/>
      <c r="F139" s="34"/>
      <c r="G139" s="30"/>
      <c r="H139" s="30"/>
      <c r="I139" s="31"/>
      <c r="J139" s="32"/>
      <c r="K139" s="33"/>
      <c r="L139" s="33"/>
      <c r="M139" s="19"/>
      <c r="N139" s="19"/>
    </row>
    <row r="140" spans="1:14" ht="15.75" thickBot="1">
      <c r="A140" s="37"/>
      <c r="B140" s="37"/>
      <c r="C140" s="38"/>
      <c r="D140" s="39"/>
      <c r="E140" s="40"/>
      <c r="F140" s="40"/>
      <c r="G140" s="39"/>
      <c r="H140" s="41"/>
      <c r="I140" s="42"/>
      <c r="J140" s="43"/>
      <c r="K140" s="39"/>
      <c r="L140" s="39"/>
      <c r="M140" s="20"/>
      <c r="N140" s="20"/>
    </row>
    <row r="141" spans="1:14" ht="15.75" thickBot="1">
      <c r="A141" s="50"/>
      <c r="B141" s="50">
        <v>42848</v>
      </c>
      <c r="C141" s="51">
        <f>D139</f>
        <v>0</v>
      </c>
      <c r="D141" s="51"/>
      <c r="E141" s="52"/>
      <c r="F141" s="52"/>
      <c r="G141" s="53"/>
      <c r="H141" s="53"/>
      <c r="I141" s="54"/>
      <c r="J141" s="55"/>
      <c r="K141" s="56"/>
      <c r="L141" s="56"/>
      <c r="M141" s="19"/>
      <c r="N141" s="19"/>
    </row>
  </sheetData>
  <mergeCells count="30">
    <mergeCell ref="A131:A134"/>
    <mergeCell ref="A136:A139"/>
    <mergeCell ref="A101:A104"/>
    <mergeCell ref="A106:A109"/>
    <mergeCell ref="A111:A114"/>
    <mergeCell ref="A116:A119"/>
    <mergeCell ref="A121:A124"/>
    <mergeCell ref="A126:A129"/>
    <mergeCell ref="A96:A99"/>
    <mergeCell ref="A41:A44"/>
    <mergeCell ref="A46:A49"/>
    <mergeCell ref="A51:A54"/>
    <mergeCell ref="A56:A59"/>
    <mergeCell ref="A61:A64"/>
    <mergeCell ref="A66:A69"/>
    <mergeCell ref="A71:A74"/>
    <mergeCell ref="A76:A79"/>
    <mergeCell ref="A81:A84"/>
    <mergeCell ref="A86:A89"/>
    <mergeCell ref="A91:A94"/>
    <mergeCell ref="A36:A39"/>
    <mergeCell ref="A1:A2"/>
    <mergeCell ref="B1:B2"/>
    <mergeCell ref="A3:A4"/>
    <mergeCell ref="A6:A9"/>
    <mergeCell ref="A11:A14"/>
    <mergeCell ref="A16:A19"/>
    <mergeCell ref="A21:A24"/>
    <mergeCell ref="A26:A29"/>
    <mergeCell ref="A31:A34"/>
  </mergeCells>
  <pageMargins left="0.7" right="0.7" top="0.75" bottom="0.75" header="0.3" footer="0.3"/>
  <pageSetup orientation="portrait" r:id="rId1"/>
  <ignoredErrors>
    <ignoredError sqref="C4:C7 C13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J21" sqref="J21"/>
    </sheetView>
  </sheetViews>
  <sheetFormatPr defaultRowHeight="15"/>
  <cols>
    <col min="1" max="1" width="7.42578125" bestFit="1" customWidth="1"/>
    <col min="2" max="2" width="7.140625" bestFit="1" customWidth="1"/>
    <col min="3" max="3" width="7.42578125" bestFit="1" customWidth="1"/>
    <col min="4" max="4" width="6" bestFit="1" customWidth="1"/>
    <col min="5" max="5" width="5.7109375" bestFit="1" customWidth="1"/>
    <col min="6" max="6" width="6.42578125" bestFit="1" customWidth="1"/>
    <col min="7" max="7" width="11.5703125" customWidth="1"/>
    <col min="8" max="8" width="11.5703125" style="59" customWidth="1"/>
    <col min="9" max="9" width="14.7109375" customWidth="1"/>
  </cols>
  <sheetData>
    <row r="1" spans="1:8" ht="24" thickBot="1">
      <c r="A1" s="1" t="s">
        <v>8</v>
      </c>
      <c r="B1" s="68" t="s">
        <v>9</v>
      </c>
      <c r="C1" s="1" t="s">
        <v>10</v>
      </c>
      <c r="D1" s="1" t="s">
        <v>11</v>
      </c>
      <c r="E1" s="1" t="s">
        <v>12</v>
      </c>
      <c r="F1" s="1" t="s">
        <v>1</v>
      </c>
      <c r="G1" s="58" t="s">
        <v>35</v>
      </c>
      <c r="H1" s="58" t="s">
        <v>35</v>
      </c>
    </row>
    <row r="2" spans="1:8" ht="24" thickBot="1">
      <c r="A2" s="1"/>
      <c r="B2" s="68" t="s">
        <v>13</v>
      </c>
      <c r="C2" s="1" t="s">
        <v>12</v>
      </c>
      <c r="D2" s="1" t="s">
        <v>14</v>
      </c>
      <c r="E2" s="1" t="s">
        <v>3</v>
      </c>
      <c r="F2" s="1" t="s">
        <v>7</v>
      </c>
      <c r="G2" s="68" t="s">
        <v>37</v>
      </c>
      <c r="H2" s="68" t="s">
        <v>36</v>
      </c>
    </row>
    <row r="3" spans="1:8" ht="15.75" thickBot="1">
      <c r="A3" s="2" t="s">
        <v>15</v>
      </c>
      <c r="B3" s="2">
        <v>1.5286999999999999</v>
      </c>
      <c r="C3" s="3">
        <f>10/B3</f>
        <v>6.54150585464774</v>
      </c>
      <c r="D3" s="4">
        <v>0.03</v>
      </c>
      <c r="E3" s="5">
        <f>(C3*D3)</f>
        <v>0.1962451756394322</v>
      </c>
      <c r="F3" s="5">
        <f>E3*50</f>
        <v>9.8122587819716092</v>
      </c>
      <c r="G3" s="5">
        <f>(B3*(D3*100000)/500)*50</f>
        <v>458.6099999999999</v>
      </c>
      <c r="H3" s="5">
        <f>G3/2</f>
        <v>229.30499999999995</v>
      </c>
    </row>
    <row r="4" spans="1:8" ht="15.75" thickBot="1">
      <c r="A4" s="2" t="s">
        <v>16</v>
      </c>
      <c r="B4" s="2">
        <v>1.5286999999999999</v>
      </c>
      <c r="C4" s="3">
        <f t="shared" ref="C4:C12" si="0">10/B4</f>
        <v>6.54150585464774</v>
      </c>
      <c r="D4" s="4">
        <v>0.03</v>
      </c>
      <c r="E4" s="5">
        <f t="shared" ref="E4:E12" si="1">(C4*D4)</f>
        <v>0.1962451756394322</v>
      </c>
      <c r="F4" s="5">
        <f t="shared" ref="F4:F12" si="2">E4*50</f>
        <v>9.8122587819716092</v>
      </c>
      <c r="G4" s="5">
        <f t="shared" ref="G4:G12" si="3">(B4*(D4*100000)/500)*50</f>
        <v>458.6099999999999</v>
      </c>
      <c r="H4" s="5">
        <f t="shared" ref="H4:H12" si="4">G4/2</f>
        <v>229.30499999999995</v>
      </c>
    </row>
    <row r="5" spans="1:8" ht="15.75" thickBot="1">
      <c r="A5" s="2" t="s">
        <v>17</v>
      </c>
      <c r="B5" s="2">
        <v>1.5286999999999999</v>
      </c>
      <c r="C5" s="3">
        <f t="shared" si="0"/>
        <v>6.54150585464774</v>
      </c>
      <c r="D5" s="4">
        <v>0.03</v>
      </c>
      <c r="E5" s="5">
        <f t="shared" si="1"/>
        <v>0.1962451756394322</v>
      </c>
      <c r="F5" s="5">
        <f t="shared" si="2"/>
        <v>9.8122587819716092</v>
      </c>
      <c r="G5" s="5">
        <f t="shared" si="3"/>
        <v>458.6099999999999</v>
      </c>
      <c r="H5" s="5">
        <f t="shared" si="4"/>
        <v>229.30499999999995</v>
      </c>
    </row>
    <row r="6" spans="1:8" ht="15.75" thickBot="1">
      <c r="A6" s="6" t="s">
        <v>18</v>
      </c>
      <c r="B6" s="6">
        <v>2</v>
      </c>
      <c r="C6" s="7">
        <f t="shared" si="0"/>
        <v>5</v>
      </c>
      <c r="D6" s="8">
        <v>0.03</v>
      </c>
      <c r="E6" s="9">
        <f t="shared" si="1"/>
        <v>0.15</v>
      </c>
      <c r="F6" s="18">
        <f t="shared" si="2"/>
        <v>7.5</v>
      </c>
      <c r="G6" s="18">
        <f t="shared" si="3"/>
        <v>600</v>
      </c>
      <c r="H6" s="18">
        <f t="shared" si="4"/>
        <v>300</v>
      </c>
    </row>
    <row r="7" spans="1:8" ht="15.75" thickBot="1">
      <c r="A7" s="6" t="s">
        <v>19</v>
      </c>
      <c r="B7" s="6">
        <v>2</v>
      </c>
      <c r="C7" s="7">
        <f t="shared" si="0"/>
        <v>5</v>
      </c>
      <c r="D7" s="8">
        <v>0.03</v>
      </c>
      <c r="E7" s="9">
        <f t="shared" si="1"/>
        <v>0.15</v>
      </c>
      <c r="F7" s="18">
        <f t="shared" si="2"/>
        <v>7.5</v>
      </c>
      <c r="G7" s="18">
        <f t="shared" si="3"/>
        <v>600</v>
      </c>
      <c r="H7" s="18">
        <f t="shared" si="4"/>
        <v>300</v>
      </c>
    </row>
    <row r="8" spans="1:8" ht="15.75" thickBot="1">
      <c r="A8" s="10" t="s">
        <v>20</v>
      </c>
      <c r="B8" s="10">
        <v>1.897</v>
      </c>
      <c r="C8" s="11">
        <f t="shared" si="0"/>
        <v>5.2714812862414338</v>
      </c>
      <c r="D8" s="12">
        <v>0.03</v>
      </c>
      <c r="E8" s="13">
        <f t="shared" si="1"/>
        <v>0.158144438587243</v>
      </c>
      <c r="F8" s="13">
        <f t="shared" si="2"/>
        <v>7.9072219293621497</v>
      </c>
      <c r="G8" s="13">
        <f t="shared" si="3"/>
        <v>569.1</v>
      </c>
      <c r="H8" s="13">
        <f t="shared" si="4"/>
        <v>284.55</v>
      </c>
    </row>
    <row r="9" spans="1:8" ht="15.75" thickBot="1">
      <c r="A9" s="10" t="s">
        <v>21</v>
      </c>
      <c r="B9" s="10">
        <v>1.897</v>
      </c>
      <c r="C9" s="11">
        <f t="shared" si="0"/>
        <v>5.2714812862414338</v>
      </c>
      <c r="D9" s="12">
        <v>0.03</v>
      </c>
      <c r="E9" s="13">
        <f t="shared" si="1"/>
        <v>0.158144438587243</v>
      </c>
      <c r="F9" s="13">
        <f t="shared" si="2"/>
        <v>7.9072219293621497</v>
      </c>
      <c r="G9" s="13">
        <f t="shared" si="3"/>
        <v>569.1</v>
      </c>
      <c r="H9" s="13">
        <f t="shared" si="4"/>
        <v>284.55</v>
      </c>
    </row>
    <row r="10" spans="1:8" ht="15.75" thickBot="1">
      <c r="A10" s="10" t="s">
        <v>22</v>
      </c>
      <c r="B10" s="10">
        <v>1.897</v>
      </c>
      <c r="C10" s="11">
        <f t="shared" si="0"/>
        <v>5.2714812862414338</v>
      </c>
      <c r="D10" s="12">
        <v>0.03</v>
      </c>
      <c r="E10" s="13">
        <f t="shared" si="1"/>
        <v>0.158144438587243</v>
      </c>
      <c r="F10" s="13">
        <f t="shared" si="2"/>
        <v>7.9072219293621497</v>
      </c>
      <c r="G10" s="13">
        <f t="shared" si="3"/>
        <v>569.1</v>
      </c>
      <c r="H10" s="13">
        <f t="shared" si="4"/>
        <v>284.55</v>
      </c>
    </row>
    <row r="11" spans="1:8" ht="15.75" thickBot="1">
      <c r="A11" s="14" t="s">
        <v>23</v>
      </c>
      <c r="B11" s="14">
        <v>1.9046000000000001</v>
      </c>
      <c r="C11" s="15">
        <f t="shared" si="0"/>
        <v>5.2504462879344747</v>
      </c>
      <c r="D11" s="16">
        <v>0.03</v>
      </c>
      <c r="E11" s="17">
        <f t="shared" si="1"/>
        <v>0.15751338863803424</v>
      </c>
      <c r="F11" s="17">
        <f t="shared" si="2"/>
        <v>7.875669431901712</v>
      </c>
      <c r="G11" s="17">
        <f t="shared" si="3"/>
        <v>571.38</v>
      </c>
      <c r="H11" s="17">
        <f t="shared" si="4"/>
        <v>285.69</v>
      </c>
    </row>
    <row r="12" spans="1:8" ht="15.75" thickBot="1">
      <c r="A12" s="14" t="s">
        <v>24</v>
      </c>
      <c r="B12" s="14">
        <v>1.9046000000000001</v>
      </c>
      <c r="C12" s="15">
        <f t="shared" si="0"/>
        <v>5.2504462879344747</v>
      </c>
      <c r="D12" s="16">
        <v>0.03</v>
      </c>
      <c r="E12" s="17">
        <f t="shared" si="1"/>
        <v>0.15751338863803424</v>
      </c>
      <c r="F12" s="17">
        <f t="shared" si="2"/>
        <v>7.875669431901712</v>
      </c>
      <c r="G12" s="17">
        <f t="shared" si="3"/>
        <v>571.38</v>
      </c>
      <c r="H12" s="17">
        <f t="shared" si="4"/>
        <v>285.69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96"/>
  <sheetViews>
    <sheetView tabSelected="1" workbookViewId="0">
      <selection activeCell="B4" sqref="B4"/>
    </sheetView>
  </sheetViews>
  <sheetFormatPr defaultRowHeight="12.75"/>
  <cols>
    <col min="1" max="1" width="9.7109375" style="70" bestFit="1" customWidth="1"/>
    <col min="2" max="3" width="9.5703125" style="70" bestFit="1" customWidth="1"/>
    <col min="4" max="4" width="6.5703125" style="70" bestFit="1" customWidth="1"/>
    <col min="5" max="5" width="6.28515625" style="70" bestFit="1" customWidth="1"/>
    <col min="6" max="7" width="8.7109375" style="70" bestFit="1" customWidth="1"/>
    <col min="8" max="8" width="9" style="70" bestFit="1" customWidth="1"/>
    <col min="9" max="9" width="9.28515625" style="70" bestFit="1" customWidth="1"/>
    <col min="10" max="10" width="9.5703125" style="70" bestFit="1" customWidth="1"/>
    <col min="11" max="16384" width="9.140625" style="70"/>
  </cols>
  <sheetData>
    <row r="1" spans="1:10" ht="18.75" thickBot="1">
      <c r="A1" s="127" t="s">
        <v>61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13.5" thickBot="1">
      <c r="A2" s="92" t="s">
        <v>52</v>
      </c>
      <c r="B2" s="93" t="s">
        <v>51</v>
      </c>
      <c r="C2" s="94" t="s">
        <v>50</v>
      </c>
      <c r="D2" s="94" t="s">
        <v>49</v>
      </c>
      <c r="E2" s="94" t="s">
        <v>48</v>
      </c>
      <c r="F2" s="94" t="s">
        <v>47</v>
      </c>
      <c r="G2" s="94" t="s">
        <v>47</v>
      </c>
      <c r="H2" s="95" t="s">
        <v>46</v>
      </c>
      <c r="I2" s="95" t="s">
        <v>53</v>
      </c>
      <c r="J2" s="95" t="s">
        <v>45</v>
      </c>
    </row>
    <row r="3" spans="1:10" ht="13.5" thickBot="1">
      <c r="A3" s="92" t="s">
        <v>44</v>
      </c>
      <c r="B3" s="96" t="s">
        <v>43</v>
      </c>
      <c r="C3" s="97" t="s">
        <v>43</v>
      </c>
      <c r="D3" s="97" t="s">
        <v>3</v>
      </c>
      <c r="E3" s="97" t="s">
        <v>42</v>
      </c>
      <c r="F3" s="97" t="s">
        <v>4</v>
      </c>
      <c r="G3" s="97" t="s">
        <v>5</v>
      </c>
      <c r="H3" s="95" t="s">
        <v>6</v>
      </c>
      <c r="I3" s="95" t="s">
        <v>54</v>
      </c>
      <c r="J3" s="95" t="s">
        <v>34</v>
      </c>
    </row>
    <row r="4" spans="1:10">
      <c r="A4" s="87">
        <v>42148</v>
      </c>
      <c r="B4" s="116">
        <v>400</v>
      </c>
      <c r="C4" s="78">
        <f t="shared" ref="C4:C55" si="0">B4+(B4*0.05)</f>
        <v>420</v>
      </c>
      <c r="D4" s="78">
        <f t="shared" ref="D4:D58" si="1">B4/2500</f>
        <v>0.16</v>
      </c>
      <c r="E4" s="86">
        <f>(C4-B4)/D4</f>
        <v>125</v>
      </c>
      <c r="F4" s="79"/>
      <c r="G4" s="79"/>
      <c r="H4" s="84">
        <f>D4*50/B4</f>
        <v>0.02</v>
      </c>
      <c r="I4" s="79">
        <f t="shared" ref="I4:I55" si="2">B4-(D4*1080)</f>
        <v>227.2</v>
      </c>
      <c r="J4" s="78"/>
    </row>
    <row r="5" spans="1:10" ht="13.5" thickBot="1">
      <c r="A5" s="87">
        <f>A4+7</f>
        <v>42155</v>
      </c>
      <c r="B5" s="82">
        <f>C4+F4-G4</f>
        <v>420</v>
      </c>
      <c r="C5" s="78">
        <f t="shared" si="0"/>
        <v>441</v>
      </c>
      <c r="D5" s="78">
        <f t="shared" si="1"/>
        <v>0.16800000000000001</v>
      </c>
      <c r="E5" s="86">
        <f>(C5-B5)/D5</f>
        <v>124.99999999999999</v>
      </c>
      <c r="F5" s="79"/>
      <c r="G5" s="79"/>
      <c r="H5" s="84">
        <f>D5*50/B5</f>
        <v>0.02</v>
      </c>
      <c r="I5" s="79">
        <f t="shared" si="2"/>
        <v>238.56</v>
      </c>
      <c r="J5" s="78"/>
    </row>
    <row r="6" spans="1:10" ht="13.5" thickBot="1">
      <c r="A6" s="77"/>
      <c r="B6" s="76"/>
      <c r="C6" s="71"/>
      <c r="D6" s="71"/>
      <c r="E6" s="75"/>
      <c r="F6" s="71"/>
      <c r="G6" s="74"/>
      <c r="H6" s="73"/>
      <c r="I6" s="72"/>
      <c r="J6" s="71"/>
    </row>
    <row r="7" spans="1:10">
      <c r="A7" s="87">
        <f>A5+7</f>
        <v>42162</v>
      </c>
      <c r="B7" s="82">
        <f>C5+F5-G5</f>
        <v>441</v>
      </c>
      <c r="C7" s="78">
        <f t="shared" si="0"/>
        <v>463.05</v>
      </c>
      <c r="D7" s="78">
        <f t="shared" si="1"/>
        <v>0.1764</v>
      </c>
      <c r="E7" s="86">
        <f>(C7-B7)/D7</f>
        <v>125.00000000000006</v>
      </c>
      <c r="F7" s="79"/>
      <c r="G7" s="79"/>
      <c r="H7" s="84">
        <f>D7*50/B7</f>
        <v>0.02</v>
      </c>
      <c r="I7" s="79">
        <f t="shared" si="2"/>
        <v>250.488</v>
      </c>
      <c r="J7" s="78"/>
    </row>
    <row r="8" spans="1:10">
      <c r="A8" s="87">
        <f>A7+7</f>
        <v>42169</v>
      </c>
      <c r="B8" s="82">
        <f>C7+F7-G7</f>
        <v>463.05</v>
      </c>
      <c r="C8" s="78">
        <f t="shared" si="0"/>
        <v>486.20249999999999</v>
      </c>
      <c r="D8" s="78">
        <f t="shared" si="1"/>
        <v>0.18522</v>
      </c>
      <c r="E8" s="86">
        <f>(C8-B8)/D8</f>
        <v>124.99999999999987</v>
      </c>
      <c r="F8" s="79"/>
      <c r="G8" s="79"/>
      <c r="H8" s="84">
        <f>D8*50/B8</f>
        <v>1.9999999999999997E-2</v>
      </c>
      <c r="I8" s="79">
        <f t="shared" si="2"/>
        <v>263.01240000000001</v>
      </c>
      <c r="J8" s="78"/>
    </row>
    <row r="9" spans="1:10">
      <c r="A9" s="87">
        <f>A8+7</f>
        <v>42176</v>
      </c>
      <c r="B9" s="82">
        <f>C8+F8-G8</f>
        <v>486.20249999999999</v>
      </c>
      <c r="C9" s="78">
        <f t="shared" si="0"/>
        <v>510.51262499999996</v>
      </c>
      <c r="D9" s="78">
        <f t="shared" si="1"/>
        <v>0.19448099999999999</v>
      </c>
      <c r="E9" s="86">
        <f>(C9-B9)/D9</f>
        <v>124.99999999999986</v>
      </c>
      <c r="F9" s="79"/>
      <c r="G9" s="79"/>
      <c r="H9" s="84">
        <f>D9*50/B9</f>
        <v>0.02</v>
      </c>
      <c r="I9" s="79">
        <f t="shared" si="2"/>
        <v>276.16301999999996</v>
      </c>
      <c r="J9" s="78"/>
    </row>
    <row r="10" spans="1:10" ht="13.5" thickBot="1">
      <c r="A10" s="87">
        <f>A9+7</f>
        <v>42183</v>
      </c>
      <c r="B10" s="82">
        <f>C9+F9-G9</f>
        <v>510.51262499999996</v>
      </c>
      <c r="C10" s="78">
        <f t="shared" si="0"/>
        <v>536.0382562499999</v>
      </c>
      <c r="D10" s="78">
        <f t="shared" si="1"/>
        <v>0.20420504999999997</v>
      </c>
      <c r="E10" s="86">
        <f>(C10-B10)/D10</f>
        <v>124.99999999999976</v>
      </c>
      <c r="F10" s="79"/>
      <c r="G10" s="79"/>
      <c r="H10" s="84">
        <f>D10*50/B10</f>
        <v>0.02</v>
      </c>
      <c r="I10" s="79">
        <f t="shared" si="2"/>
        <v>289.97117100000003</v>
      </c>
      <c r="J10" s="78"/>
    </row>
    <row r="11" spans="1:10" ht="13.5" thickBot="1">
      <c r="A11" s="77"/>
      <c r="B11" s="76"/>
      <c r="C11" s="71"/>
      <c r="D11" s="71"/>
      <c r="E11" s="75"/>
      <c r="F11" s="71"/>
      <c r="G11" s="74"/>
      <c r="H11" s="73"/>
      <c r="I11" s="72"/>
      <c r="J11" s="71"/>
    </row>
    <row r="12" spans="1:10">
      <c r="A12" s="87">
        <v>42190</v>
      </c>
      <c r="B12" s="82">
        <v>500</v>
      </c>
      <c r="C12" s="78">
        <f t="shared" si="0"/>
        <v>525</v>
      </c>
      <c r="D12" s="78">
        <f t="shared" si="1"/>
        <v>0.2</v>
      </c>
      <c r="E12" s="86">
        <f>(C12-B12)/D12</f>
        <v>125</v>
      </c>
      <c r="F12" s="79"/>
      <c r="G12" s="79"/>
      <c r="H12" s="84">
        <f>D12*50/B12</f>
        <v>0.02</v>
      </c>
      <c r="I12" s="79">
        <f t="shared" si="2"/>
        <v>284</v>
      </c>
      <c r="J12" s="78"/>
    </row>
    <row r="13" spans="1:10">
      <c r="A13" s="87">
        <f>A12+7</f>
        <v>42197</v>
      </c>
      <c r="B13" s="82">
        <f>C12+F12-G12</f>
        <v>525</v>
      </c>
      <c r="C13" s="78">
        <f t="shared" si="0"/>
        <v>551.25</v>
      </c>
      <c r="D13" s="78">
        <f t="shared" si="1"/>
        <v>0.21</v>
      </c>
      <c r="E13" s="86">
        <f>(C13-B13)/D13</f>
        <v>125</v>
      </c>
      <c r="F13" s="79"/>
      <c r="G13" s="79"/>
      <c r="H13" s="84">
        <f>D13*50/B13</f>
        <v>0.02</v>
      </c>
      <c r="I13" s="79">
        <f t="shared" si="2"/>
        <v>298.20000000000005</v>
      </c>
      <c r="J13" s="78"/>
    </row>
    <row r="14" spans="1:10">
      <c r="A14" s="87">
        <f>A13+7</f>
        <v>42204</v>
      </c>
      <c r="B14" s="82">
        <f>C13+F13-G13</f>
        <v>551.25</v>
      </c>
      <c r="C14" s="78">
        <f t="shared" si="0"/>
        <v>578.8125</v>
      </c>
      <c r="D14" s="78">
        <f t="shared" si="1"/>
        <v>0.2205</v>
      </c>
      <c r="E14" s="86">
        <f>(C14-B14)/D14</f>
        <v>125</v>
      </c>
      <c r="F14" s="79"/>
      <c r="G14" s="79"/>
      <c r="H14" s="84">
        <f>D14*50/B14</f>
        <v>0.02</v>
      </c>
      <c r="I14" s="79">
        <f t="shared" si="2"/>
        <v>313.11</v>
      </c>
      <c r="J14" s="78"/>
    </row>
    <row r="15" spans="1:10" ht="13.5" thickBot="1">
      <c r="A15" s="87">
        <f>A14+7</f>
        <v>42211</v>
      </c>
      <c r="B15" s="82">
        <f>C14+F14-G14</f>
        <v>578.8125</v>
      </c>
      <c r="C15" s="78">
        <f t="shared" si="0"/>
        <v>607.75312499999995</v>
      </c>
      <c r="D15" s="78">
        <f t="shared" si="1"/>
        <v>0.23152500000000001</v>
      </c>
      <c r="E15" s="86">
        <f>(C15-B15)/D15</f>
        <v>124.9999999999998</v>
      </c>
      <c r="F15" s="79"/>
      <c r="G15" s="79"/>
      <c r="H15" s="84">
        <f>D15*50/B15</f>
        <v>0.02</v>
      </c>
      <c r="I15" s="79">
        <f t="shared" si="2"/>
        <v>328.76549999999997</v>
      </c>
      <c r="J15" s="78"/>
    </row>
    <row r="16" spans="1:10" ht="13.5" thickBot="1">
      <c r="A16" s="77"/>
      <c r="B16" s="76"/>
      <c r="C16" s="71"/>
      <c r="D16" s="71"/>
      <c r="E16" s="75"/>
      <c r="F16" s="71"/>
      <c r="G16" s="74"/>
      <c r="H16" s="73"/>
      <c r="I16" s="72"/>
      <c r="J16" s="71"/>
    </row>
    <row r="17" spans="1:12">
      <c r="A17" s="87">
        <f>A15+7</f>
        <v>42218</v>
      </c>
      <c r="B17" s="82">
        <f>C15+F15-G15</f>
        <v>607.75312499999995</v>
      </c>
      <c r="C17" s="78">
        <f t="shared" si="0"/>
        <v>638.14078124999992</v>
      </c>
      <c r="D17" s="78">
        <f t="shared" si="1"/>
        <v>0.24310124999999999</v>
      </c>
      <c r="E17" s="86">
        <f>(C17-B17)/D17</f>
        <v>124.99999999999986</v>
      </c>
      <c r="F17" s="79"/>
      <c r="G17" s="79"/>
      <c r="H17" s="84">
        <f>D17*50/B17</f>
        <v>0.02</v>
      </c>
      <c r="I17" s="79">
        <f t="shared" si="2"/>
        <v>345.20377499999995</v>
      </c>
      <c r="J17" s="78"/>
    </row>
    <row r="18" spans="1:12">
      <c r="A18" s="87">
        <f>A17+7</f>
        <v>42225</v>
      </c>
      <c r="B18" s="82">
        <f>C17+F17-G17</f>
        <v>638.14078124999992</v>
      </c>
      <c r="C18" s="78">
        <f t="shared" si="0"/>
        <v>670.04782031249988</v>
      </c>
      <c r="D18" s="78">
        <f t="shared" si="1"/>
        <v>0.25525631249999997</v>
      </c>
      <c r="E18" s="86">
        <f>(C18-B18)/D18</f>
        <v>124.99999999999986</v>
      </c>
      <c r="F18" s="79"/>
      <c r="G18" s="79"/>
      <c r="H18" s="84">
        <f>D18*50/B18</f>
        <v>0.02</v>
      </c>
      <c r="I18" s="79">
        <f t="shared" si="2"/>
        <v>362.46396374999995</v>
      </c>
      <c r="J18" s="78"/>
    </row>
    <row r="19" spans="1:12">
      <c r="A19" s="87">
        <f>A18+7</f>
        <v>42232</v>
      </c>
      <c r="B19" s="82">
        <f>C18+F18-G18</f>
        <v>670.04782031249988</v>
      </c>
      <c r="C19" s="78">
        <f t="shared" si="0"/>
        <v>703.55021132812487</v>
      </c>
      <c r="D19" s="78">
        <f t="shared" si="1"/>
        <v>0.26801912812499995</v>
      </c>
      <c r="E19" s="86">
        <f>(C19-B19)/D19</f>
        <v>125</v>
      </c>
      <c r="F19" s="79"/>
      <c r="G19" s="79"/>
      <c r="H19" s="84">
        <f>D19*50/B19</f>
        <v>0.02</v>
      </c>
      <c r="I19" s="79">
        <f t="shared" si="2"/>
        <v>380.58716193749996</v>
      </c>
      <c r="J19" s="78"/>
    </row>
    <row r="20" spans="1:12" ht="13.5" thickBot="1">
      <c r="A20" s="87">
        <f>A19+7</f>
        <v>42239</v>
      </c>
      <c r="B20" s="82">
        <f>C19+F19-G19</f>
        <v>703.55021132812487</v>
      </c>
      <c r="C20" s="78">
        <f t="shared" si="0"/>
        <v>738.7277218945311</v>
      </c>
      <c r="D20" s="78">
        <f t="shared" si="1"/>
        <v>0.28142008453124995</v>
      </c>
      <c r="E20" s="86">
        <f>(C20-B20)/D20</f>
        <v>124.99999999999994</v>
      </c>
      <c r="F20" s="79"/>
      <c r="G20" s="79"/>
      <c r="H20" s="84">
        <f>D20*50/B20</f>
        <v>0.02</v>
      </c>
      <c r="I20" s="79">
        <f t="shared" si="2"/>
        <v>399.61652003437496</v>
      </c>
      <c r="J20" s="78"/>
    </row>
    <row r="21" spans="1:12" ht="13.5" thickBot="1">
      <c r="A21" s="77"/>
      <c r="B21" s="76"/>
      <c r="C21" s="71"/>
      <c r="D21" s="71"/>
      <c r="E21" s="75"/>
      <c r="F21" s="71"/>
      <c r="G21" s="74"/>
      <c r="H21" s="73"/>
      <c r="I21" s="72"/>
      <c r="J21" s="71"/>
    </row>
    <row r="22" spans="1:12">
      <c r="A22" s="87">
        <f>A20+7</f>
        <v>42246</v>
      </c>
      <c r="B22" s="82">
        <f>C20+F20-G20</f>
        <v>738.7277218945311</v>
      </c>
      <c r="C22" s="78">
        <f t="shared" si="0"/>
        <v>775.66410798925767</v>
      </c>
      <c r="D22" s="78">
        <f t="shared" si="1"/>
        <v>0.29549108875781244</v>
      </c>
      <c r="E22" s="86">
        <f>(C22-B22)/D22</f>
        <v>125.00000000000006</v>
      </c>
      <c r="F22" s="79"/>
      <c r="G22" s="79"/>
      <c r="H22" s="84">
        <f>D22*50/B22</f>
        <v>0.02</v>
      </c>
      <c r="I22" s="79">
        <f t="shared" si="2"/>
        <v>419.59734603609365</v>
      </c>
      <c r="J22" s="78"/>
    </row>
    <row r="23" spans="1:12">
      <c r="A23" s="87">
        <f>A22+7</f>
        <v>42253</v>
      </c>
      <c r="B23" s="82">
        <f>C22+F22-G22</f>
        <v>775.66410798925767</v>
      </c>
      <c r="C23" s="78">
        <f t="shared" si="0"/>
        <v>814.44731338872054</v>
      </c>
      <c r="D23" s="78">
        <f t="shared" si="1"/>
        <v>0.31026564319570304</v>
      </c>
      <c r="E23" s="86">
        <f>(C23-B23)/D23</f>
        <v>124.99999999999997</v>
      </c>
      <c r="F23" s="79"/>
      <c r="G23" s="79"/>
      <c r="H23" s="84">
        <f>D23*50/B23</f>
        <v>0.02</v>
      </c>
      <c r="I23" s="79">
        <f t="shared" si="2"/>
        <v>440.5772133378984</v>
      </c>
      <c r="J23" s="78"/>
    </row>
    <row r="24" spans="1:12">
      <c r="A24" s="87">
        <f>A23+7</f>
        <v>42260</v>
      </c>
      <c r="B24" s="82">
        <f>C23+F23-G23</f>
        <v>814.44731338872054</v>
      </c>
      <c r="C24" s="78">
        <f t="shared" si="0"/>
        <v>855.16967905815659</v>
      </c>
      <c r="D24" s="78">
        <f t="shared" si="1"/>
        <v>0.32577892535548819</v>
      </c>
      <c r="E24" s="86">
        <f>(C24-B24)/D24</f>
        <v>125.00000000000006</v>
      </c>
      <c r="F24" s="79"/>
      <c r="G24" s="79"/>
      <c r="H24" s="84">
        <f>D24*50/B24</f>
        <v>0.02</v>
      </c>
      <c r="I24" s="79">
        <f t="shared" si="2"/>
        <v>462.6060740047933</v>
      </c>
      <c r="J24" s="78"/>
    </row>
    <row r="25" spans="1:12" ht="13.5" thickBot="1">
      <c r="A25" s="87">
        <f>A24+7</f>
        <v>42267</v>
      </c>
      <c r="B25" s="82">
        <f>C24+F24-G24</f>
        <v>855.16967905815659</v>
      </c>
      <c r="C25" s="78">
        <f t="shared" si="0"/>
        <v>897.92816301106438</v>
      </c>
      <c r="D25" s="78">
        <f t="shared" si="1"/>
        <v>0.34206787162326263</v>
      </c>
      <c r="E25" s="86">
        <f>(C25-B25)/D25</f>
        <v>124.9999999999999</v>
      </c>
      <c r="F25" s="79"/>
      <c r="G25" s="79"/>
      <c r="H25" s="84">
        <f>D25*50/B25</f>
        <v>0.02</v>
      </c>
      <c r="I25" s="79">
        <f t="shared" si="2"/>
        <v>485.73637770503296</v>
      </c>
      <c r="J25" s="78"/>
      <c r="L25" s="91"/>
    </row>
    <row r="26" spans="1:12" ht="13.5" thickBot="1">
      <c r="A26" s="77"/>
      <c r="B26" s="76"/>
      <c r="C26" s="71"/>
      <c r="D26" s="71"/>
      <c r="E26" s="75"/>
      <c r="F26" s="71"/>
      <c r="G26" s="74"/>
      <c r="H26" s="73"/>
      <c r="I26" s="72"/>
      <c r="J26" s="71"/>
    </row>
    <row r="27" spans="1:12">
      <c r="A27" s="87">
        <f>A25+7</f>
        <v>42274</v>
      </c>
      <c r="B27" s="82">
        <f>C25+F25-G25</f>
        <v>897.92816301106438</v>
      </c>
      <c r="C27" s="78">
        <f t="shared" si="0"/>
        <v>942.82457116161765</v>
      </c>
      <c r="D27" s="78">
        <f t="shared" si="1"/>
        <v>0.35917126520442577</v>
      </c>
      <c r="E27" s="86">
        <f>(C27-B27)/D27</f>
        <v>125.00000000000014</v>
      </c>
      <c r="F27" s="79"/>
      <c r="G27" s="79"/>
      <c r="H27" s="84">
        <f>D27*50/B27</f>
        <v>2.0000000000000004E-2</v>
      </c>
      <c r="I27" s="79">
        <f t="shared" si="2"/>
        <v>510.02319659028456</v>
      </c>
      <c r="J27" s="78"/>
    </row>
    <row r="28" spans="1:12">
      <c r="A28" s="87">
        <f>A27+7</f>
        <v>42281</v>
      </c>
      <c r="B28" s="82">
        <f>C27+F27-G27</f>
        <v>942.82457116161765</v>
      </c>
      <c r="C28" s="78">
        <f t="shared" si="0"/>
        <v>989.96579971969857</v>
      </c>
      <c r="D28" s="78">
        <f t="shared" si="1"/>
        <v>0.37712982846464704</v>
      </c>
      <c r="E28" s="86">
        <f>(C28-B28)/D28</f>
        <v>125.00000000000009</v>
      </c>
      <c r="F28" s="79"/>
      <c r="G28" s="79"/>
      <c r="H28" s="84">
        <f>D28*50/B28</f>
        <v>0.02</v>
      </c>
      <c r="I28" s="79">
        <f t="shared" si="2"/>
        <v>535.52435641979878</v>
      </c>
      <c r="J28" s="78"/>
    </row>
    <row r="29" spans="1:12">
      <c r="A29" s="87">
        <f>A28+7</f>
        <v>42288</v>
      </c>
      <c r="B29" s="82">
        <f>C28+F28-G28</f>
        <v>989.96579971969857</v>
      </c>
      <c r="C29" s="78">
        <f t="shared" si="0"/>
        <v>1039.4640897056836</v>
      </c>
      <c r="D29" s="78">
        <f t="shared" si="1"/>
        <v>0.39598631988787941</v>
      </c>
      <c r="E29" s="86">
        <f>(C29-B29)/D29</f>
        <v>125.00000000000024</v>
      </c>
      <c r="F29" s="79"/>
      <c r="G29" s="79"/>
      <c r="H29" s="84">
        <f>D29*50/B29</f>
        <v>0.02</v>
      </c>
      <c r="I29" s="79">
        <f t="shared" si="2"/>
        <v>562.30057424078882</v>
      </c>
      <c r="J29" s="78"/>
    </row>
    <row r="30" spans="1:12" ht="13.5" thickBot="1">
      <c r="A30" s="87">
        <f>A29+7</f>
        <v>42295</v>
      </c>
      <c r="B30" s="82">
        <f>C29+F29-G29</f>
        <v>1039.4640897056836</v>
      </c>
      <c r="C30" s="78">
        <f t="shared" si="0"/>
        <v>1091.4372941909678</v>
      </c>
      <c r="D30" s="78">
        <f t="shared" si="1"/>
        <v>0.41578563588227346</v>
      </c>
      <c r="E30" s="86">
        <f>(C30-B30)/D30</f>
        <v>125.00000000000007</v>
      </c>
      <c r="F30" s="79"/>
      <c r="G30" s="79"/>
      <c r="H30" s="84">
        <f>D30*50/B30</f>
        <v>0.02</v>
      </c>
      <c r="I30" s="79">
        <f t="shared" si="2"/>
        <v>590.41560295282829</v>
      </c>
      <c r="J30" s="78"/>
    </row>
    <row r="31" spans="1:12" ht="13.5" thickBot="1">
      <c r="A31" s="77"/>
      <c r="B31" s="76"/>
      <c r="C31" s="71"/>
      <c r="D31" s="71"/>
      <c r="E31" s="75"/>
      <c r="F31" s="71"/>
      <c r="G31" s="74"/>
      <c r="H31" s="73"/>
      <c r="I31" s="72"/>
      <c r="J31" s="71"/>
    </row>
    <row r="32" spans="1:12">
      <c r="A32" s="87">
        <f>A30+7</f>
        <v>42302</v>
      </c>
      <c r="B32" s="82">
        <f>C30+F30-G30</f>
        <v>1091.4372941909678</v>
      </c>
      <c r="C32" s="78">
        <f t="shared" si="0"/>
        <v>1146.0091589005162</v>
      </c>
      <c r="D32" s="78">
        <f t="shared" si="1"/>
        <v>0.43657491767638712</v>
      </c>
      <c r="E32" s="86">
        <f>(C32-B32)/D32</f>
        <v>125.0000000000001</v>
      </c>
      <c r="F32" s="79"/>
      <c r="G32" s="79"/>
      <c r="H32" s="84">
        <f>D32*50/B32</f>
        <v>0.02</v>
      </c>
      <c r="I32" s="79">
        <f t="shared" si="2"/>
        <v>619.9363831004697</v>
      </c>
      <c r="J32" s="78"/>
    </row>
    <row r="33" spans="1:12">
      <c r="A33" s="87">
        <f>A32+7</f>
        <v>42309</v>
      </c>
      <c r="B33" s="82">
        <f>C32+F32-G32</f>
        <v>1146.0091589005162</v>
      </c>
      <c r="C33" s="78">
        <f t="shared" si="0"/>
        <v>1203.309616845542</v>
      </c>
      <c r="D33" s="78">
        <f t="shared" si="1"/>
        <v>0.45840366356020651</v>
      </c>
      <c r="E33" s="86">
        <f>(C33-B33)/D33</f>
        <v>124.99999999999987</v>
      </c>
      <c r="F33" s="79"/>
      <c r="G33" s="79"/>
      <c r="H33" s="84">
        <f>D33*50/B33</f>
        <v>0.02</v>
      </c>
      <c r="I33" s="79">
        <f t="shared" si="2"/>
        <v>650.93320225549314</v>
      </c>
      <c r="J33" s="78"/>
    </row>
    <row r="34" spans="1:12">
      <c r="A34" s="87">
        <f>A33+7</f>
        <v>42316</v>
      </c>
      <c r="B34" s="82">
        <f>C33+F33-G33</f>
        <v>1203.309616845542</v>
      </c>
      <c r="C34" s="78">
        <f t="shared" si="0"/>
        <v>1263.475097687819</v>
      </c>
      <c r="D34" s="78">
        <f t="shared" si="1"/>
        <v>0.48132384673821682</v>
      </c>
      <c r="E34" s="86">
        <f>(C34-B34)/D34</f>
        <v>124.99999999999983</v>
      </c>
      <c r="F34" s="79"/>
      <c r="G34" s="79"/>
      <c r="H34" s="84">
        <f>D34*50/B34</f>
        <v>0.02</v>
      </c>
      <c r="I34" s="79">
        <f t="shared" si="2"/>
        <v>683.47986236826785</v>
      </c>
      <c r="J34" s="78"/>
    </row>
    <row r="35" spans="1:12" ht="13.5" thickBot="1">
      <c r="A35" s="87">
        <f>A34+7</f>
        <v>42323</v>
      </c>
      <c r="B35" s="82">
        <f>C34+F34-G34</f>
        <v>1263.475097687819</v>
      </c>
      <c r="C35" s="78">
        <f t="shared" si="0"/>
        <v>1326.64885257221</v>
      </c>
      <c r="D35" s="78">
        <f t="shared" si="1"/>
        <v>0.50539003907512758</v>
      </c>
      <c r="E35" s="86">
        <f>(C35-B35)/D35</f>
        <v>125.00000000000006</v>
      </c>
      <c r="F35" s="79"/>
      <c r="G35" s="79"/>
      <c r="H35" s="84">
        <f>D35*50/B35</f>
        <v>0.02</v>
      </c>
      <c r="I35" s="79">
        <f t="shared" si="2"/>
        <v>717.65385548668121</v>
      </c>
      <c r="J35" s="78"/>
    </row>
    <row r="36" spans="1:12" ht="13.5" thickBot="1">
      <c r="A36" s="77"/>
      <c r="B36" s="76"/>
      <c r="C36" s="71"/>
      <c r="D36" s="71"/>
      <c r="E36" s="75"/>
      <c r="F36" s="71"/>
      <c r="G36" s="74"/>
      <c r="H36" s="73"/>
      <c r="I36" s="72"/>
      <c r="J36" s="71"/>
    </row>
    <row r="37" spans="1:12">
      <c r="A37" s="87">
        <f>A35+7</f>
        <v>42330</v>
      </c>
      <c r="B37" s="82">
        <f>C35+F35-G35</f>
        <v>1326.64885257221</v>
      </c>
      <c r="C37" s="78">
        <f t="shared" si="0"/>
        <v>1392.9812952008206</v>
      </c>
      <c r="D37" s="78">
        <f t="shared" si="1"/>
        <v>0.53065954102888402</v>
      </c>
      <c r="E37" s="86">
        <f>(C37-B37)/D37</f>
        <v>125.00000000000014</v>
      </c>
      <c r="F37" s="79"/>
      <c r="G37" s="79"/>
      <c r="H37" s="84">
        <f>D37*50/B37</f>
        <v>0.02</v>
      </c>
      <c r="I37" s="79">
        <f t="shared" si="2"/>
        <v>753.53654826101524</v>
      </c>
      <c r="J37" s="78"/>
    </row>
    <row r="38" spans="1:12">
      <c r="A38" s="87">
        <f>A37+7</f>
        <v>42337</v>
      </c>
      <c r="B38" s="82">
        <f>C37+F37-G37</f>
        <v>1392.9812952008206</v>
      </c>
      <c r="C38" s="78">
        <f t="shared" si="0"/>
        <v>1462.6303599608616</v>
      </c>
      <c r="D38" s="78">
        <f t="shared" si="1"/>
        <v>0.55719251808032821</v>
      </c>
      <c r="E38" s="86">
        <f>(C38-B38)/D38</f>
        <v>125</v>
      </c>
      <c r="F38" s="79"/>
      <c r="G38" s="79"/>
      <c r="H38" s="84">
        <f>D38*50/B38</f>
        <v>0.02</v>
      </c>
      <c r="I38" s="79">
        <f t="shared" si="2"/>
        <v>791.21337567406613</v>
      </c>
      <c r="J38" s="78"/>
    </row>
    <row r="39" spans="1:12">
      <c r="A39" s="87">
        <f>A38+7</f>
        <v>42344</v>
      </c>
      <c r="B39" s="82">
        <f>C38+F38-G38</f>
        <v>1462.6303599608616</v>
      </c>
      <c r="C39" s="78">
        <f t="shared" si="0"/>
        <v>1535.7618779589047</v>
      </c>
      <c r="D39" s="78">
        <f t="shared" si="1"/>
        <v>0.58505214398434469</v>
      </c>
      <c r="E39" s="86">
        <f>(C39-B39)/D39</f>
        <v>125.00000000000009</v>
      </c>
      <c r="F39" s="79"/>
      <c r="G39" s="79"/>
      <c r="H39" s="84">
        <f>D39*50/B39</f>
        <v>0.02</v>
      </c>
      <c r="I39" s="79">
        <f t="shared" si="2"/>
        <v>830.77404445776938</v>
      </c>
      <c r="J39" s="78"/>
    </row>
    <row r="40" spans="1:12" ht="13.5" thickBot="1">
      <c r="A40" s="87">
        <f>A39+7</f>
        <v>42351</v>
      </c>
      <c r="B40" s="82">
        <f>C39+F39-G39</f>
        <v>1535.7618779589047</v>
      </c>
      <c r="C40" s="78">
        <f t="shared" si="0"/>
        <v>1612.5499718568499</v>
      </c>
      <c r="D40" s="78">
        <f t="shared" si="1"/>
        <v>0.61430475118356187</v>
      </c>
      <c r="E40" s="86">
        <f>(C40-B40)/D40</f>
        <v>124.99999999999986</v>
      </c>
      <c r="F40" s="79"/>
      <c r="G40" s="90"/>
      <c r="H40" s="84">
        <f>D40*50/B40</f>
        <v>1.9999999999999997E-2</v>
      </c>
      <c r="I40" s="79">
        <f t="shared" si="2"/>
        <v>872.31274668065794</v>
      </c>
      <c r="J40" s="78"/>
    </row>
    <row r="41" spans="1:12" ht="13.5" thickBot="1">
      <c r="A41" s="77"/>
      <c r="B41" s="76"/>
      <c r="C41" s="71"/>
      <c r="D41" s="71"/>
      <c r="E41" s="75"/>
      <c r="F41" s="71"/>
      <c r="G41" s="74"/>
      <c r="H41" s="73"/>
      <c r="I41" s="72"/>
      <c r="J41" s="71"/>
    </row>
    <row r="42" spans="1:12">
      <c r="A42" s="99">
        <f>A40+7</f>
        <v>42358</v>
      </c>
      <c r="B42" s="100">
        <f>C40+F40-G40</f>
        <v>1612.5499718568499</v>
      </c>
      <c r="C42" s="101">
        <f>B42+(B42*0)</f>
        <v>1612.5499718568499</v>
      </c>
      <c r="D42" s="78">
        <f t="shared" si="1"/>
        <v>0.64501998874273991</v>
      </c>
      <c r="E42" s="102">
        <f>(C42-B42)/D42</f>
        <v>0</v>
      </c>
      <c r="F42" s="107"/>
      <c r="G42" s="106"/>
      <c r="H42" s="104">
        <f>D42*50/B42</f>
        <v>0.02</v>
      </c>
      <c r="I42" s="105">
        <f t="shared" si="2"/>
        <v>915.92838401469078</v>
      </c>
      <c r="J42" s="101"/>
    </row>
    <row r="43" spans="1:12">
      <c r="A43" s="99">
        <f>A42+7</f>
        <v>42365</v>
      </c>
      <c r="B43" s="100">
        <f>C42+F42-G42</f>
        <v>1612.5499718568499</v>
      </c>
      <c r="C43" s="101">
        <f>B43+(B43*0.02)</f>
        <v>1644.8009712939868</v>
      </c>
      <c r="D43" s="78">
        <f t="shared" si="1"/>
        <v>0.64501998874273991</v>
      </c>
      <c r="E43" s="102">
        <f>(C43-B43)/D43</f>
        <v>49.999999999999851</v>
      </c>
      <c r="F43" s="101"/>
      <c r="G43" s="103"/>
      <c r="H43" s="104">
        <f>D43*50/B43</f>
        <v>0.02</v>
      </c>
      <c r="I43" s="105">
        <f t="shared" si="2"/>
        <v>915.92838401469078</v>
      </c>
      <c r="J43" s="101"/>
    </row>
    <row r="44" spans="1:12">
      <c r="A44" s="87">
        <f>A43+7</f>
        <v>42372</v>
      </c>
      <c r="B44" s="82">
        <f>C43+F43-G43</f>
        <v>1644.8009712939868</v>
      </c>
      <c r="C44" s="78">
        <f t="shared" si="0"/>
        <v>1727.041019858686</v>
      </c>
      <c r="D44" s="78">
        <f t="shared" si="1"/>
        <v>0.65792038851759471</v>
      </c>
      <c r="E44" s="86">
        <f>(C44-B44)/D44</f>
        <v>124.99999999999984</v>
      </c>
      <c r="F44" s="78"/>
      <c r="G44" s="89"/>
      <c r="H44" s="84">
        <f>D44*50/B44</f>
        <v>0.02</v>
      </c>
      <c r="I44" s="79">
        <f t="shared" si="2"/>
        <v>934.24695169498443</v>
      </c>
      <c r="J44" s="78"/>
    </row>
    <row r="45" spans="1:12" ht="13.5" thickBot="1">
      <c r="A45" s="87">
        <f>A44+7</f>
        <v>42379</v>
      </c>
      <c r="B45" s="82">
        <f>C44+F44-G44</f>
        <v>1727.041019858686</v>
      </c>
      <c r="C45" s="78">
        <f t="shared" si="0"/>
        <v>1813.3930708516202</v>
      </c>
      <c r="D45" s="78">
        <f t="shared" si="1"/>
        <v>0.69081640794347443</v>
      </c>
      <c r="E45" s="86">
        <f>(C45-B45)/D45</f>
        <v>124.99999999999986</v>
      </c>
      <c r="F45" s="78"/>
      <c r="G45" s="89"/>
      <c r="H45" s="84">
        <f>D45*50/B45</f>
        <v>0.02</v>
      </c>
      <c r="I45" s="79">
        <f t="shared" si="2"/>
        <v>980.95929927973361</v>
      </c>
      <c r="J45" s="78"/>
    </row>
    <row r="46" spans="1:12" ht="13.5" thickBot="1">
      <c r="A46" s="77"/>
      <c r="B46" s="76"/>
      <c r="C46" s="71"/>
      <c r="D46" s="71"/>
      <c r="E46" s="75"/>
      <c r="F46" s="71"/>
      <c r="G46" s="74"/>
      <c r="H46" s="73"/>
      <c r="I46" s="72"/>
      <c r="J46" s="71"/>
    </row>
    <row r="47" spans="1:12">
      <c r="A47" s="87">
        <f>A45+7</f>
        <v>42386</v>
      </c>
      <c r="B47" s="82">
        <f>C45+F45-G45</f>
        <v>1813.3930708516202</v>
      </c>
      <c r="C47" s="78">
        <f t="shared" si="0"/>
        <v>1904.0627243942013</v>
      </c>
      <c r="D47" s="78">
        <f t="shared" si="1"/>
        <v>0.72535722834064809</v>
      </c>
      <c r="E47" s="86">
        <f>(C47-B47)/D47</f>
        <v>125.00000000000004</v>
      </c>
      <c r="F47" s="98"/>
      <c r="G47" s="85"/>
      <c r="H47" s="84">
        <f>D47*50/B47</f>
        <v>0.02</v>
      </c>
      <c r="I47" s="79">
        <f t="shared" si="2"/>
        <v>1030.0072642437203</v>
      </c>
      <c r="J47" s="78"/>
    </row>
    <row r="48" spans="1:12">
      <c r="A48" s="87">
        <f>A47+7</f>
        <v>42393</v>
      </c>
      <c r="B48" s="82">
        <f>C47+F47-G47</f>
        <v>1904.0627243942013</v>
      </c>
      <c r="C48" s="78">
        <f t="shared" si="0"/>
        <v>1999.2658606139114</v>
      </c>
      <c r="D48" s="78">
        <f t="shared" si="1"/>
        <v>0.76162508975768051</v>
      </c>
      <c r="E48" s="86">
        <f>(C48-B48)/D48</f>
        <v>125.00000000000009</v>
      </c>
      <c r="F48" s="78"/>
      <c r="G48" s="85"/>
      <c r="H48" s="84">
        <f>D48*50/B48</f>
        <v>0.02</v>
      </c>
      <c r="I48" s="79">
        <f t="shared" si="2"/>
        <v>1081.5076274559065</v>
      </c>
      <c r="J48" s="78"/>
      <c r="K48" s="88"/>
      <c r="L48" s="88"/>
    </row>
    <row r="49" spans="1:12">
      <c r="A49" s="87">
        <f>A48+7</f>
        <v>42400</v>
      </c>
      <c r="B49" s="82">
        <f>C48+F48-G48</f>
        <v>1999.2658606139114</v>
      </c>
      <c r="C49" s="78">
        <f t="shared" si="0"/>
        <v>2099.2291536446069</v>
      </c>
      <c r="D49" s="78">
        <f t="shared" si="1"/>
        <v>0.79970634424556453</v>
      </c>
      <c r="E49" s="86">
        <f>(C49-B49)/D49</f>
        <v>124.99999999999987</v>
      </c>
      <c r="F49" s="78"/>
      <c r="G49" s="85"/>
      <c r="H49" s="84">
        <f>D49*50/B49</f>
        <v>0.02</v>
      </c>
      <c r="I49" s="79">
        <f t="shared" si="2"/>
        <v>1135.5830088287016</v>
      </c>
      <c r="J49" s="78"/>
      <c r="K49" s="88"/>
      <c r="L49" s="88"/>
    </row>
    <row r="50" spans="1:12" ht="13.5" thickBot="1">
      <c r="A50" s="83">
        <f>A49+7</f>
        <v>42407</v>
      </c>
      <c r="B50" s="82">
        <f>C49+F49-G49</f>
        <v>2099.2291536446069</v>
      </c>
      <c r="C50" s="78">
        <f t="shared" si="0"/>
        <v>2204.1906113268374</v>
      </c>
      <c r="D50" s="78">
        <f t="shared" si="1"/>
        <v>0.8396916614578428</v>
      </c>
      <c r="E50" s="86">
        <f>(C50-B50)/D50</f>
        <v>125.00000000000018</v>
      </c>
      <c r="F50" s="81"/>
      <c r="G50" s="80"/>
      <c r="H50" s="84">
        <f>D50*50/B50</f>
        <v>2.0000000000000004E-2</v>
      </c>
      <c r="I50" s="79">
        <f t="shared" si="2"/>
        <v>1192.3621592701365</v>
      </c>
      <c r="J50" s="78"/>
      <c r="K50" s="88"/>
      <c r="L50" s="88"/>
    </row>
    <row r="51" spans="1:12" ht="13.5" thickBot="1">
      <c r="A51" s="77"/>
      <c r="B51" s="76"/>
      <c r="C51" s="71"/>
      <c r="D51" s="71"/>
      <c r="E51" s="75"/>
      <c r="F51" s="71"/>
      <c r="G51" s="74"/>
      <c r="H51" s="73"/>
      <c r="I51" s="72"/>
      <c r="J51" s="71"/>
    </row>
    <row r="52" spans="1:12">
      <c r="A52" s="87">
        <f>A50+7</f>
        <v>42414</v>
      </c>
      <c r="B52" s="82">
        <f>C50+F50-G50</f>
        <v>2204.1906113268374</v>
      </c>
      <c r="C52" s="78">
        <f t="shared" si="0"/>
        <v>2314.4001418931794</v>
      </c>
      <c r="D52" s="78">
        <f t="shared" si="1"/>
        <v>0.8816762445307349</v>
      </c>
      <c r="E52" s="86">
        <f>(C52-B52)/D52</f>
        <v>125.00000000000014</v>
      </c>
      <c r="F52" s="78"/>
      <c r="G52" s="85"/>
      <c r="H52" s="84">
        <f>D52*50/B52</f>
        <v>1.9999999999999997E-2</v>
      </c>
      <c r="I52" s="79">
        <f t="shared" si="2"/>
        <v>1251.9802672336436</v>
      </c>
      <c r="J52" s="78"/>
    </row>
    <row r="53" spans="1:12">
      <c r="A53" s="87">
        <f>A52+7</f>
        <v>42421</v>
      </c>
      <c r="B53" s="82">
        <f>C52+F52-G52</f>
        <v>2314.4001418931794</v>
      </c>
      <c r="C53" s="78">
        <f t="shared" si="0"/>
        <v>2430.1201489878385</v>
      </c>
      <c r="D53" s="78">
        <f t="shared" si="1"/>
        <v>0.92576005675727169</v>
      </c>
      <c r="E53" s="86">
        <f>(C53-B53)/D53</f>
        <v>125.00000000000026</v>
      </c>
      <c r="F53" s="78"/>
      <c r="G53" s="85"/>
      <c r="H53" s="84">
        <f>D53*50/B53</f>
        <v>0.02</v>
      </c>
      <c r="I53" s="79">
        <f t="shared" si="2"/>
        <v>1314.5792805953261</v>
      </c>
      <c r="J53" s="78"/>
      <c r="K53" s="88"/>
      <c r="L53" s="88"/>
    </row>
    <row r="54" spans="1:12">
      <c r="A54" s="87">
        <f>A53+7</f>
        <v>42428</v>
      </c>
      <c r="B54" s="82">
        <f>C53+F53-G53</f>
        <v>2430.1201489878385</v>
      </c>
      <c r="C54" s="78">
        <f t="shared" si="0"/>
        <v>2551.6261564372303</v>
      </c>
      <c r="D54" s="78">
        <f t="shared" si="1"/>
        <v>0.97204805959513541</v>
      </c>
      <c r="E54" s="86">
        <f>(C54-B54)/D54</f>
        <v>124.99999999999982</v>
      </c>
      <c r="F54" s="78"/>
      <c r="G54" s="85"/>
      <c r="H54" s="84">
        <f>D54*50/B54</f>
        <v>0.02</v>
      </c>
      <c r="I54" s="79">
        <f t="shared" si="2"/>
        <v>1380.3082446250924</v>
      </c>
      <c r="J54" s="78"/>
      <c r="K54" s="88"/>
      <c r="L54" s="88"/>
    </row>
    <row r="55" spans="1:12" ht="13.5" thickBot="1">
      <c r="A55" s="83">
        <f>A54+7</f>
        <v>42435</v>
      </c>
      <c r="B55" s="82">
        <f>C54+F54-G54</f>
        <v>2551.6261564372303</v>
      </c>
      <c r="C55" s="78">
        <f t="shared" si="0"/>
        <v>2679.2074642590919</v>
      </c>
      <c r="D55" s="78">
        <f t="shared" si="1"/>
        <v>1.0206504625748922</v>
      </c>
      <c r="E55" s="86">
        <f>(C55-B55)/D55</f>
        <v>125.0000000000001</v>
      </c>
      <c r="F55" s="81"/>
      <c r="G55" s="80"/>
      <c r="H55" s="84">
        <f>D55*50/B55</f>
        <v>2.0000000000000004E-2</v>
      </c>
      <c r="I55" s="79">
        <f t="shared" si="2"/>
        <v>1449.3236568563466</v>
      </c>
      <c r="J55" s="78"/>
      <c r="K55" s="88"/>
      <c r="L55" s="88"/>
    </row>
    <row r="56" spans="1:12" ht="13.5" thickBot="1">
      <c r="A56" s="77"/>
      <c r="B56" s="76"/>
      <c r="C56" s="71"/>
      <c r="D56" s="71"/>
      <c r="E56" s="75"/>
      <c r="F56" s="71"/>
      <c r="G56" s="74"/>
      <c r="H56" s="73"/>
      <c r="I56" s="72"/>
      <c r="J56" s="71"/>
    </row>
    <row r="57" spans="1:12">
      <c r="A57" s="87">
        <f>A55+7</f>
        <v>42442</v>
      </c>
      <c r="B57" s="82">
        <f>C55+F55-G55</f>
        <v>2679.2074642590919</v>
      </c>
      <c r="C57" s="78">
        <f t="shared" ref="C57:C120" si="3">B57+(B57*0.05)</f>
        <v>2813.1678374720464</v>
      </c>
      <c r="D57" s="78">
        <f t="shared" si="1"/>
        <v>1.0716829857036367</v>
      </c>
      <c r="E57" s="86">
        <f>(C57-B57)/D57</f>
        <v>124.99999999999986</v>
      </c>
      <c r="F57" s="78"/>
      <c r="G57" s="85"/>
      <c r="H57" s="84">
        <f>D57*50/B57</f>
        <v>0.02</v>
      </c>
      <c r="I57" s="79">
        <f t="shared" ref="I57:I120" si="4">B57-(D57*1080)</f>
        <v>1521.7898396991643</v>
      </c>
      <c r="J57" s="78"/>
    </row>
    <row r="58" spans="1:12">
      <c r="A58" s="87">
        <f>A57+7</f>
        <v>42449</v>
      </c>
      <c r="B58" s="82">
        <f>C57+F57-G57</f>
        <v>2813.1678374720464</v>
      </c>
      <c r="C58" s="78">
        <f t="shared" si="3"/>
        <v>2953.8262293456487</v>
      </c>
      <c r="D58" s="78">
        <f t="shared" si="1"/>
        <v>1.1252671349888186</v>
      </c>
      <c r="E58" s="86">
        <f>(C58-B58)/D58</f>
        <v>125.00000000000001</v>
      </c>
      <c r="F58" s="78"/>
      <c r="G58" s="85"/>
      <c r="H58" s="84">
        <f>D58*50/B58</f>
        <v>0.02</v>
      </c>
      <c r="I58" s="79">
        <f t="shared" si="4"/>
        <v>1597.8793316841222</v>
      </c>
      <c r="J58" s="78"/>
      <c r="K58" s="88"/>
      <c r="L58" s="88"/>
    </row>
    <row r="59" spans="1:12">
      <c r="A59" s="87">
        <f>A58+7</f>
        <v>42456</v>
      </c>
      <c r="B59" s="82">
        <f>C58+F58-G58</f>
        <v>2953.8262293456487</v>
      </c>
      <c r="C59" s="78">
        <f t="shared" si="3"/>
        <v>3101.5175408129312</v>
      </c>
      <c r="D59" s="78">
        <f t="shared" ref="D59:D75" si="5">B59/2500</f>
        <v>1.1815304917382594</v>
      </c>
      <c r="E59" s="86">
        <f>(C59-B59)/D59</f>
        <v>125.00000000000007</v>
      </c>
      <c r="F59" s="78"/>
      <c r="G59" s="85"/>
      <c r="H59" s="84">
        <f>D59*50/B59</f>
        <v>1.9999999999999997E-2</v>
      </c>
      <c r="I59" s="79">
        <f t="shared" si="4"/>
        <v>1677.7732982683285</v>
      </c>
      <c r="J59" s="78"/>
      <c r="K59" s="88"/>
      <c r="L59" s="88"/>
    </row>
    <row r="60" spans="1:12" ht="13.5" thickBot="1">
      <c r="A60" s="83">
        <f>A59+7</f>
        <v>42463</v>
      </c>
      <c r="B60" s="82">
        <f>C59+F59-G59</f>
        <v>3101.5175408129312</v>
      </c>
      <c r="C60" s="78">
        <f t="shared" si="3"/>
        <v>3256.5934178535776</v>
      </c>
      <c r="D60" s="78">
        <f t="shared" si="5"/>
        <v>1.2406070163251726</v>
      </c>
      <c r="E60" s="86">
        <f>(C60-B60)/D60</f>
        <v>124.9999999999999</v>
      </c>
      <c r="F60" s="81"/>
      <c r="G60" s="80"/>
      <c r="H60" s="84">
        <f>D60*50/B60</f>
        <v>0.02</v>
      </c>
      <c r="I60" s="79">
        <f t="shared" si="4"/>
        <v>1761.6619631817448</v>
      </c>
      <c r="J60" s="78"/>
      <c r="K60" s="88"/>
      <c r="L60" s="88"/>
    </row>
    <row r="61" spans="1:12" ht="13.5" thickBot="1">
      <c r="A61" s="77"/>
      <c r="B61" s="76"/>
      <c r="C61" s="71"/>
      <c r="D61" s="71"/>
      <c r="E61" s="75"/>
      <c r="F61" s="71"/>
      <c r="G61" s="74"/>
      <c r="H61" s="73"/>
      <c r="I61" s="72"/>
      <c r="J61" s="71"/>
    </row>
    <row r="62" spans="1:12">
      <c r="A62" s="87">
        <f>A60+7</f>
        <v>42470</v>
      </c>
      <c r="B62" s="82">
        <f>C60+F60-G60</f>
        <v>3256.5934178535776</v>
      </c>
      <c r="C62" s="78">
        <f t="shared" si="3"/>
        <v>3419.4230887462563</v>
      </c>
      <c r="D62" s="78">
        <f t="shared" si="5"/>
        <v>1.3026373671414311</v>
      </c>
      <c r="E62" s="86">
        <f>(C62-B62)/D62</f>
        <v>124.99999999999984</v>
      </c>
      <c r="F62" s="78"/>
      <c r="G62" s="85"/>
      <c r="H62" s="84">
        <f>D62*50/B62</f>
        <v>0.02</v>
      </c>
      <c r="I62" s="79">
        <f t="shared" si="4"/>
        <v>1849.7450613408321</v>
      </c>
      <c r="J62" s="78"/>
    </row>
    <row r="63" spans="1:12">
      <c r="A63" s="87">
        <f>A62+7</f>
        <v>42477</v>
      </c>
      <c r="B63" s="82">
        <f>C62+F62-G62</f>
        <v>3419.4230887462563</v>
      </c>
      <c r="C63" s="78">
        <f t="shared" si="3"/>
        <v>3590.394243183569</v>
      </c>
      <c r="D63" s="78">
        <f t="shared" si="5"/>
        <v>1.3677692354985025</v>
      </c>
      <c r="E63" s="86">
        <f>(C63-B63)/D63</f>
        <v>124.99999999999987</v>
      </c>
      <c r="F63" s="78"/>
      <c r="G63" s="85"/>
      <c r="H63" s="84">
        <f>D63*50/B63</f>
        <v>1.9999999999999997E-2</v>
      </c>
      <c r="I63" s="79">
        <f t="shared" si="4"/>
        <v>1942.2323144078737</v>
      </c>
      <c r="J63" s="78"/>
      <c r="K63" s="88"/>
      <c r="L63" s="88"/>
    </row>
    <row r="64" spans="1:12">
      <c r="A64" s="87">
        <f>A63+7</f>
        <v>42484</v>
      </c>
      <c r="B64" s="82">
        <f>C63+F63-G63</f>
        <v>3590.394243183569</v>
      </c>
      <c r="C64" s="78">
        <f t="shared" si="3"/>
        <v>3769.9139553427476</v>
      </c>
      <c r="D64" s="78">
        <f t="shared" si="5"/>
        <v>1.4361576972734276</v>
      </c>
      <c r="E64" s="86">
        <f>(C64-B64)/D64</f>
        <v>125.00000000000014</v>
      </c>
      <c r="F64" s="78"/>
      <c r="G64" s="85"/>
      <c r="H64" s="84">
        <f>D64*50/B64</f>
        <v>0.02</v>
      </c>
      <c r="I64" s="79">
        <f t="shared" si="4"/>
        <v>2039.3439301282672</v>
      </c>
      <c r="J64" s="78"/>
      <c r="K64" s="88"/>
      <c r="L64" s="88"/>
    </row>
    <row r="65" spans="1:12" ht="13.5" thickBot="1">
      <c r="A65" s="83">
        <f>A64+7</f>
        <v>42491</v>
      </c>
      <c r="B65" s="82">
        <f>C64+F64-G64</f>
        <v>3769.9139553427476</v>
      </c>
      <c r="C65" s="78">
        <f t="shared" si="3"/>
        <v>3958.4096531098849</v>
      </c>
      <c r="D65" s="78">
        <f t="shared" si="5"/>
        <v>1.507965582137099</v>
      </c>
      <c r="E65" s="86">
        <f>(C65-B65)/D65</f>
        <v>124.99999999999991</v>
      </c>
      <c r="F65" s="81"/>
      <c r="G65" s="80"/>
      <c r="H65" s="84">
        <f>D65*50/B65</f>
        <v>1.9999999999999997E-2</v>
      </c>
      <c r="I65" s="79">
        <f t="shared" si="4"/>
        <v>2141.3111266346805</v>
      </c>
      <c r="J65" s="78"/>
      <c r="K65" s="88"/>
      <c r="L65" s="88"/>
    </row>
    <row r="66" spans="1:12" ht="13.5" thickBot="1">
      <c r="A66" s="77"/>
      <c r="B66" s="76"/>
      <c r="C66" s="71"/>
      <c r="D66" s="71"/>
      <c r="E66" s="75"/>
      <c r="F66" s="71"/>
      <c r="G66" s="74"/>
      <c r="H66" s="73"/>
      <c r="I66" s="72"/>
      <c r="J66" s="71"/>
    </row>
    <row r="67" spans="1:12">
      <c r="A67" s="87">
        <f>A65+7</f>
        <v>42498</v>
      </c>
      <c r="B67" s="82">
        <f>C65+F65-G65</f>
        <v>3958.4096531098849</v>
      </c>
      <c r="C67" s="78">
        <f t="shared" si="3"/>
        <v>4156.3301357653791</v>
      </c>
      <c r="D67" s="78">
        <f t="shared" si="5"/>
        <v>1.583363861243954</v>
      </c>
      <c r="E67" s="86">
        <f>(C67-B67)/D67</f>
        <v>124.99999999999997</v>
      </c>
      <c r="F67" s="78"/>
      <c r="G67" s="85"/>
      <c r="H67" s="84">
        <f>D67*50/B67</f>
        <v>0.02</v>
      </c>
      <c r="I67" s="79">
        <f t="shared" si="4"/>
        <v>2248.3766829664146</v>
      </c>
      <c r="J67" s="78"/>
    </row>
    <row r="68" spans="1:12">
      <c r="A68" s="87">
        <f>A67+7</f>
        <v>42505</v>
      </c>
      <c r="B68" s="82">
        <f>C67+F67-G67</f>
        <v>4156.3301357653791</v>
      </c>
      <c r="C68" s="78">
        <f t="shared" si="3"/>
        <v>4364.1466425536482</v>
      </c>
      <c r="D68" s="78">
        <f t="shared" si="5"/>
        <v>1.6625320543061517</v>
      </c>
      <c r="E68" s="86">
        <f>(C68-B68)/D68</f>
        <v>125.00000000000013</v>
      </c>
      <c r="F68" s="78"/>
      <c r="G68" s="85"/>
      <c r="H68" s="84">
        <f>D68*50/B68</f>
        <v>0.02</v>
      </c>
      <c r="I68" s="79">
        <f t="shared" si="4"/>
        <v>2360.795517114735</v>
      </c>
      <c r="J68" s="78"/>
      <c r="K68" s="88"/>
      <c r="L68" s="88"/>
    </row>
    <row r="69" spans="1:12">
      <c r="A69" s="87">
        <f>A68+7</f>
        <v>42512</v>
      </c>
      <c r="B69" s="82">
        <f>C68+F68-G68</f>
        <v>4364.1466425536482</v>
      </c>
      <c r="C69" s="78">
        <f t="shared" si="3"/>
        <v>4582.3539746813303</v>
      </c>
      <c r="D69" s="78">
        <f t="shared" si="5"/>
        <v>1.7456586570214594</v>
      </c>
      <c r="E69" s="86">
        <f>(C69-B69)/D69</f>
        <v>124.99999999999982</v>
      </c>
      <c r="F69" s="78"/>
      <c r="G69" s="85"/>
      <c r="H69" s="84">
        <f>D69*50/B69</f>
        <v>0.02</v>
      </c>
      <c r="I69" s="79">
        <f t="shared" si="4"/>
        <v>2478.835292970472</v>
      </c>
      <c r="J69" s="78"/>
      <c r="K69" s="88"/>
      <c r="L69" s="88"/>
    </row>
    <row r="70" spans="1:12" ht="13.5" thickBot="1">
      <c r="A70" s="83">
        <f>A69+7</f>
        <v>42519</v>
      </c>
      <c r="B70" s="82">
        <f>C69+F69-G69</f>
        <v>4582.3539746813303</v>
      </c>
      <c r="C70" s="78">
        <f t="shared" si="3"/>
        <v>4811.4716734153972</v>
      </c>
      <c r="D70" s="78">
        <f t="shared" si="5"/>
        <v>1.8329415898725321</v>
      </c>
      <c r="E70" s="86">
        <f>(C70-B70)/D70</f>
        <v>125.00000000000017</v>
      </c>
      <c r="F70" s="81"/>
      <c r="G70" s="80"/>
      <c r="H70" s="84">
        <f>D70*50/B70</f>
        <v>0.02</v>
      </c>
      <c r="I70" s="79">
        <f t="shared" si="4"/>
        <v>2602.777057618996</v>
      </c>
      <c r="J70" s="78"/>
      <c r="K70" s="88"/>
      <c r="L70" s="88"/>
    </row>
    <row r="71" spans="1:12" ht="13.5" thickBot="1">
      <c r="A71" s="77"/>
      <c r="B71" s="76"/>
      <c r="C71" s="71"/>
      <c r="D71" s="71"/>
      <c r="E71" s="75"/>
      <c r="F71" s="71"/>
      <c r="G71" s="74"/>
      <c r="H71" s="73"/>
      <c r="I71" s="72"/>
      <c r="J71" s="71"/>
    </row>
    <row r="72" spans="1:12">
      <c r="A72" s="87">
        <f>A70+7</f>
        <v>42526</v>
      </c>
      <c r="B72" s="82">
        <f>C70+F70-G70</f>
        <v>4811.4716734153972</v>
      </c>
      <c r="C72" s="78">
        <f t="shared" si="3"/>
        <v>5052.0452570861671</v>
      </c>
      <c r="D72" s="78">
        <f t="shared" si="5"/>
        <v>1.9245886693661589</v>
      </c>
      <c r="E72" s="86">
        <f>(C72-B72)/D72</f>
        <v>125.00000000000004</v>
      </c>
      <c r="F72" s="78"/>
      <c r="G72" s="85"/>
      <c r="H72" s="84">
        <f>D72*50/B72</f>
        <v>0.02</v>
      </c>
      <c r="I72" s="79">
        <f t="shared" ref="I72:I75" si="6">B72-(D72*1080)</f>
        <v>2732.9159104999453</v>
      </c>
      <c r="J72" s="78"/>
    </row>
    <row r="73" spans="1:12">
      <c r="A73" s="87">
        <f>A72+7</f>
        <v>42533</v>
      </c>
      <c r="B73" s="82">
        <f>C72+F72-G72</f>
        <v>5052.0452570861671</v>
      </c>
      <c r="C73" s="78">
        <f t="shared" si="3"/>
        <v>5304.6475199404758</v>
      </c>
      <c r="D73" s="78">
        <f t="shared" si="5"/>
        <v>2.0208181028344669</v>
      </c>
      <c r="E73" s="86">
        <f>(C73-B73)/D73</f>
        <v>125.00000000000017</v>
      </c>
      <c r="F73" s="78"/>
      <c r="G73" s="85"/>
      <c r="H73" s="84">
        <f>D73*50/B73</f>
        <v>0.02</v>
      </c>
      <c r="I73" s="79">
        <f t="shared" si="6"/>
        <v>2869.5617060249429</v>
      </c>
      <c r="J73" s="78"/>
      <c r="K73" s="88"/>
      <c r="L73" s="88"/>
    </row>
    <row r="74" spans="1:12">
      <c r="A74" s="87">
        <f>A73+7</f>
        <v>42540</v>
      </c>
      <c r="B74" s="82">
        <f>C73+F73-G73</f>
        <v>5304.6475199404758</v>
      </c>
      <c r="C74" s="78">
        <f t="shared" si="3"/>
        <v>5569.8798959374999</v>
      </c>
      <c r="D74" s="78">
        <f t="shared" si="5"/>
        <v>2.1218590079761905</v>
      </c>
      <c r="E74" s="86">
        <f>(C74-B74)/D74</f>
        <v>125.00000000000011</v>
      </c>
      <c r="F74" s="78"/>
      <c r="G74" s="85"/>
      <c r="H74" s="84">
        <f>D74*50/B74</f>
        <v>0.02</v>
      </c>
      <c r="I74" s="79">
        <f t="shared" si="6"/>
        <v>3013.03979132619</v>
      </c>
      <c r="J74" s="78"/>
      <c r="K74" s="88"/>
      <c r="L74" s="88"/>
    </row>
    <row r="75" spans="1:12" ht="13.5" thickBot="1">
      <c r="A75" s="83">
        <f>A74+7</f>
        <v>42547</v>
      </c>
      <c r="B75" s="82">
        <f>C74+F74-G74</f>
        <v>5569.8798959374999</v>
      </c>
      <c r="C75" s="78">
        <f t="shared" si="3"/>
        <v>5848.373890734375</v>
      </c>
      <c r="D75" s="78">
        <f t="shared" si="5"/>
        <v>2.2279519583749998</v>
      </c>
      <c r="E75" s="86">
        <f>(C75-B75)/D75</f>
        <v>125.00000000000004</v>
      </c>
      <c r="F75" s="81"/>
      <c r="G75" s="80"/>
      <c r="H75" s="84">
        <f>D75*50/B75</f>
        <v>0.02</v>
      </c>
      <c r="I75" s="79">
        <f t="shared" si="6"/>
        <v>3163.6917808925</v>
      </c>
      <c r="J75" s="78"/>
      <c r="K75" s="88"/>
      <c r="L75" s="88"/>
    </row>
    <row r="76" spans="1:12" ht="13.5" thickBot="1">
      <c r="A76" s="77"/>
      <c r="B76" s="76"/>
      <c r="C76" s="71"/>
      <c r="D76" s="71"/>
      <c r="E76" s="75"/>
      <c r="F76" s="71"/>
      <c r="G76" s="74"/>
      <c r="H76" s="73"/>
      <c r="I76" s="72"/>
      <c r="J76" s="71"/>
    </row>
    <row r="77" spans="1:12">
      <c r="A77" s="87">
        <f>A75+7</f>
        <v>42554</v>
      </c>
      <c r="B77" s="82">
        <f>C75+F75-G75</f>
        <v>5848.373890734375</v>
      </c>
      <c r="C77" s="78">
        <f t="shared" si="3"/>
        <v>6140.7925852710941</v>
      </c>
      <c r="D77" s="78">
        <f t="shared" ref="D77:D95" si="7">B77/2500</f>
        <v>2.3393495562937501</v>
      </c>
      <c r="E77" s="86">
        <f>(C77-B77)/D77</f>
        <v>125.00000000000017</v>
      </c>
      <c r="F77" s="78"/>
      <c r="G77" s="85"/>
      <c r="H77" s="84">
        <f>D77*50/B77</f>
        <v>0.02</v>
      </c>
      <c r="I77" s="79">
        <f t="shared" ref="I77:I80" si="8">B77-(D77*1080)</f>
        <v>3321.8763699371248</v>
      </c>
      <c r="J77" s="78"/>
    </row>
    <row r="78" spans="1:12">
      <c r="A78" s="87">
        <f>A77+7</f>
        <v>42561</v>
      </c>
      <c r="B78" s="82">
        <f>C77+F77-G77</f>
        <v>6140.7925852710941</v>
      </c>
      <c r="C78" s="78">
        <f t="shared" si="3"/>
        <v>6447.8322145346492</v>
      </c>
      <c r="D78" s="78">
        <f t="shared" si="7"/>
        <v>2.4563170341084377</v>
      </c>
      <c r="E78" s="86">
        <f>(C78-B78)/D78</f>
        <v>125.00000000000014</v>
      </c>
      <c r="F78" s="78"/>
      <c r="G78" s="85"/>
      <c r="H78" s="84">
        <f>D78*50/B78</f>
        <v>0.02</v>
      </c>
      <c r="I78" s="79">
        <f t="shared" si="8"/>
        <v>3487.9701884339815</v>
      </c>
      <c r="J78" s="78"/>
      <c r="K78" s="88"/>
      <c r="L78" s="88"/>
    </row>
    <row r="79" spans="1:12">
      <c r="A79" s="87">
        <f>A78+7</f>
        <v>42568</v>
      </c>
      <c r="B79" s="82">
        <f>C78+F78-G78</f>
        <v>6447.8322145346492</v>
      </c>
      <c r="C79" s="78">
        <f t="shared" si="3"/>
        <v>6770.2238252613815</v>
      </c>
      <c r="D79" s="78">
        <f t="shared" si="7"/>
        <v>2.5791328858138596</v>
      </c>
      <c r="E79" s="86">
        <f>(C79-B79)/D79</f>
        <v>124.99999999999996</v>
      </c>
      <c r="F79" s="78"/>
      <c r="G79" s="85"/>
      <c r="H79" s="84">
        <f>D79*50/B79</f>
        <v>0.02</v>
      </c>
      <c r="I79" s="79">
        <f t="shared" si="8"/>
        <v>3662.3686978556807</v>
      </c>
      <c r="J79" s="78"/>
      <c r="K79" s="88"/>
      <c r="L79" s="88"/>
    </row>
    <row r="80" spans="1:12" ht="13.5" thickBot="1">
      <c r="A80" s="83">
        <f>A79+7</f>
        <v>42575</v>
      </c>
      <c r="B80" s="82">
        <f>C79+F79-G79</f>
        <v>6770.2238252613815</v>
      </c>
      <c r="C80" s="78">
        <f t="shared" si="3"/>
        <v>7108.7350165244507</v>
      </c>
      <c r="D80" s="78">
        <f t="shared" si="7"/>
        <v>2.7080895301045524</v>
      </c>
      <c r="E80" s="86">
        <f>(C80-B80)/D80</f>
        <v>125.00000000000003</v>
      </c>
      <c r="F80" s="81"/>
      <c r="G80" s="80"/>
      <c r="H80" s="84">
        <f>D80*50/B80</f>
        <v>1.9999999999999997E-2</v>
      </c>
      <c r="I80" s="79">
        <f t="shared" si="8"/>
        <v>3845.4871327484648</v>
      </c>
      <c r="J80" s="78"/>
      <c r="K80" s="88"/>
      <c r="L80" s="88"/>
    </row>
    <row r="81" spans="1:12" ht="13.5" thickBot="1">
      <c r="A81" s="77"/>
      <c r="B81" s="76"/>
      <c r="C81" s="71"/>
      <c r="D81" s="71"/>
      <c r="E81" s="75"/>
      <c r="F81" s="71"/>
      <c r="G81" s="74"/>
      <c r="H81" s="73"/>
      <c r="I81" s="72"/>
      <c r="J81" s="71"/>
    </row>
    <row r="82" spans="1:12">
      <c r="A82" s="87">
        <f>A80+7</f>
        <v>42582</v>
      </c>
      <c r="B82" s="82">
        <f>C80+F80-G80</f>
        <v>7108.7350165244507</v>
      </c>
      <c r="C82" s="78">
        <f t="shared" si="3"/>
        <v>7464.1717673506737</v>
      </c>
      <c r="D82" s="78">
        <f t="shared" si="7"/>
        <v>2.8434940066097805</v>
      </c>
      <c r="E82" s="86">
        <f>(C82-B82)/D82</f>
        <v>125.00000000000017</v>
      </c>
      <c r="F82" s="78"/>
      <c r="G82" s="85"/>
      <c r="H82" s="84">
        <f>D82*50/B82</f>
        <v>2.0000000000000004E-2</v>
      </c>
      <c r="I82" s="79">
        <f t="shared" ref="I82:I85" si="9">B82-(D82*1080)</f>
        <v>4037.7614893858877</v>
      </c>
      <c r="J82" s="78"/>
    </row>
    <row r="83" spans="1:12">
      <c r="A83" s="87">
        <f>A82+7</f>
        <v>42589</v>
      </c>
      <c r="B83" s="82">
        <f>C82+F82-G82</f>
        <v>7464.1717673506737</v>
      </c>
      <c r="C83" s="78">
        <f t="shared" si="3"/>
        <v>7837.3803557182073</v>
      </c>
      <c r="D83" s="78">
        <f t="shared" si="7"/>
        <v>2.9856687069402694</v>
      </c>
      <c r="E83" s="86">
        <f>(C83-B83)/D83</f>
        <v>124.99999999999997</v>
      </c>
      <c r="F83" s="78"/>
      <c r="G83" s="85"/>
      <c r="H83" s="84">
        <f>D83*50/B83</f>
        <v>0.02</v>
      </c>
      <c r="I83" s="79">
        <f t="shared" si="9"/>
        <v>4239.6495638551824</v>
      </c>
      <c r="J83" s="78"/>
      <c r="K83" s="88"/>
      <c r="L83" s="88"/>
    </row>
    <row r="84" spans="1:12">
      <c r="A84" s="87">
        <f>A83+7</f>
        <v>42596</v>
      </c>
      <c r="B84" s="82">
        <f>C83+F83-G83</f>
        <v>7837.3803557182073</v>
      </c>
      <c r="C84" s="78">
        <f t="shared" si="3"/>
        <v>8229.2493735041171</v>
      </c>
      <c r="D84" s="78">
        <f t="shared" si="7"/>
        <v>3.134952142287283</v>
      </c>
      <c r="E84" s="86">
        <f>(C84-B84)/D84</f>
        <v>124.99999999999982</v>
      </c>
      <c r="F84" s="78"/>
      <c r="G84" s="85"/>
      <c r="H84" s="84">
        <f>D84*50/B84</f>
        <v>0.02</v>
      </c>
      <c r="I84" s="79">
        <f t="shared" si="9"/>
        <v>4451.6320420479415</v>
      </c>
      <c r="J84" s="78"/>
      <c r="K84" s="88"/>
      <c r="L84" s="88"/>
    </row>
    <row r="85" spans="1:12" ht="13.5" thickBot="1">
      <c r="A85" s="83">
        <f>A84+7</f>
        <v>42603</v>
      </c>
      <c r="B85" s="82">
        <f>C84+F84-G84</f>
        <v>8229.2493735041171</v>
      </c>
      <c r="C85" s="78">
        <f t="shared" si="3"/>
        <v>8640.7118421793239</v>
      </c>
      <c r="D85" s="78">
        <f t="shared" si="7"/>
        <v>3.2916997494016469</v>
      </c>
      <c r="E85" s="86">
        <f>(C85-B85)/D85</f>
        <v>125.00000000000027</v>
      </c>
      <c r="F85" s="81"/>
      <c r="G85" s="80"/>
      <c r="H85" s="84">
        <f>D85*50/B85</f>
        <v>0.02</v>
      </c>
      <c r="I85" s="79">
        <f t="shared" si="9"/>
        <v>4674.213644150339</v>
      </c>
      <c r="J85" s="78"/>
      <c r="K85" s="88"/>
      <c r="L85" s="88"/>
    </row>
    <row r="86" spans="1:12" ht="13.5" thickBot="1">
      <c r="A86" s="77"/>
      <c r="B86" s="76"/>
      <c r="C86" s="71"/>
      <c r="D86" s="71"/>
      <c r="E86" s="75"/>
      <c r="F86" s="71"/>
      <c r="G86" s="74"/>
      <c r="H86" s="73"/>
      <c r="I86" s="72"/>
      <c r="J86" s="71"/>
    </row>
    <row r="87" spans="1:12">
      <c r="A87" s="87">
        <f>A85+7</f>
        <v>42610</v>
      </c>
      <c r="B87" s="82">
        <f>C85+F85-G85</f>
        <v>8640.7118421793239</v>
      </c>
      <c r="C87" s="78">
        <f t="shared" si="3"/>
        <v>9072.7474342882906</v>
      </c>
      <c r="D87" s="78">
        <f t="shared" si="7"/>
        <v>3.4562847368717295</v>
      </c>
      <c r="E87" s="86">
        <f>(C87-B87)/D87</f>
        <v>125.00000000000016</v>
      </c>
      <c r="F87" s="78"/>
      <c r="G87" s="85"/>
      <c r="H87" s="84">
        <f>D87*50/B87</f>
        <v>0.02</v>
      </c>
      <c r="I87" s="79">
        <f t="shared" si="4"/>
        <v>4907.9243263578555</v>
      </c>
      <c r="J87" s="78"/>
    </row>
    <row r="88" spans="1:12">
      <c r="A88" s="87">
        <f>A87+7</f>
        <v>42617</v>
      </c>
      <c r="B88" s="82">
        <f>C87+F87-G87</f>
        <v>9072.7474342882906</v>
      </c>
      <c r="C88" s="78">
        <f t="shared" si="3"/>
        <v>9526.3848060027049</v>
      </c>
      <c r="D88" s="78">
        <f t="shared" si="7"/>
        <v>3.6290989737153163</v>
      </c>
      <c r="E88" s="86">
        <f>(C88-B88)/D88</f>
        <v>124.99999999999993</v>
      </c>
      <c r="F88" s="78"/>
      <c r="G88" s="85"/>
      <c r="H88" s="84">
        <f>D88*50/B88</f>
        <v>0.02</v>
      </c>
      <c r="I88" s="79">
        <f t="shared" si="4"/>
        <v>5153.3205426757486</v>
      </c>
      <c r="J88" s="78"/>
      <c r="K88" s="88"/>
      <c r="L88" s="88"/>
    </row>
    <row r="89" spans="1:12">
      <c r="A89" s="87">
        <f>A88+7</f>
        <v>42624</v>
      </c>
      <c r="B89" s="82">
        <f>C88+F88-G88</f>
        <v>9526.3848060027049</v>
      </c>
      <c r="C89" s="78">
        <f t="shared" si="3"/>
        <v>10002.704046302841</v>
      </c>
      <c r="D89" s="78">
        <f t="shared" si="7"/>
        <v>3.8105539224010818</v>
      </c>
      <c r="E89" s="86">
        <f>(C89-B89)/D89</f>
        <v>125.00000000000014</v>
      </c>
      <c r="F89" s="78"/>
      <c r="G89" s="85"/>
      <c r="H89" s="84">
        <f>D89*50/B89</f>
        <v>0.02</v>
      </c>
      <c r="I89" s="79">
        <f t="shared" si="4"/>
        <v>5410.9865698095364</v>
      </c>
      <c r="J89" s="78"/>
      <c r="K89" s="88"/>
      <c r="L89" s="88"/>
    </row>
    <row r="90" spans="1:12" ht="13.5" thickBot="1">
      <c r="A90" s="83">
        <f>A89+7</f>
        <v>42631</v>
      </c>
      <c r="B90" s="82">
        <f>C89+F89-G89</f>
        <v>10002.704046302841</v>
      </c>
      <c r="C90" s="78">
        <f t="shared" si="3"/>
        <v>10502.839248617982</v>
      </c>
      <c r="D90" s="78">
        <f t="shared" si="7"/>
        <v>4.0010816185211366</v>
      </c>
      <c r="E90" s="86">
        <f>(C90-B90)/D90</f>
        <v>124.99999999999979</v>
      </c>
      <c r="F90" s="81"/>
      <c r="G90" s="80"/>
      <c r="H90" s="84">
        <f>D90*50/B90</f>
        <v>0.02</v>
      </c>
      <c r="I90" s="79">
        <f t="shared" si="4"/>
        <v>5681.5358983000133</v>
      </c>
      <c r="J90" s="78"/>
      <c r="K90" s="88"/>
      <c r="L90" s="88"/>
    </row>
    <row r="91" spans="1:12" ht="13.5" thickBot="1">
      <c r="A91" s="77"/>
      <c r="B91" s="76"/>
      <c r="C91" s="71"/>
      <c r="D91" s="71"/>
      <c r="E91" s="75"/>
      <c r="F91" s="71"/>
      <c r="G91" s="74"/>
      <c r="H91" s="73"/>
      <c r="I91" s="72"/>
      <c r="J91" s="71"/>
    </row>
    <row r="92" spans="1:12">
      <c r="A92" s="87">
        <f>A90+7</f>
        <v>42638</v>
      </c>
      <c r="B92" s="82">
        <f>C90+F90-G90</f>
        <v>10502.839248617982</v>
      </c>
      <c r="C92" s="78">
        <f t="shared" si="3"/>
        <v>11027.98121104888</v>
      </c>
      <c r="D92" s="78">
        <f t="shared" si="7"/>
        <v>4.2011356994471925</v>
      </c>
      <c r="E92" s="86">
        <f>(C92-B92)/D92</f>
        <v>124.99999999999982</v>
      </c>
      <c r="F92" s="78"/>
      <c r="G92" s="85"/>
      <c r="H92" s="84">
        <f>D92*50/B92</f>
        <v>1.9999999999999997E-2</v>
      </c>
      <c r="I92" s="79">
        <f t="shared" si="4"/>
        <v>5965.6126932150137</v>
      </c>
      <c r="J92" s="78"/>
    </row>
    <row r="93" spans="1:12">
      <c r="A93" s="87">
        <f>A92+7</f>
        <v>42645</v>
      </c>
      <c r="B93" s="82">
        <f>C92+F92-G92</f>
        <v>11027.98121104888</v>
      </c>
      <c r="C93" s="78">
        <f t="shared" si="3"/>
        <v>11579.380271601323</v>
      </c>
      <c r="D93" s="78">
        <f t="shared" si="7"/>
        <v>4.4111924844195523</v>
      </c>
      <c r="E93" s="86">
        <f>(C93-B93)/D93</f>
        <v>124.99999999999982</v>
      </c>
      <c r="F93" s="78"/>
      <c r="G93" s="85"/>
      <c r="H93" s="84">
        <f>D93*50/B93</f>
        <v>0.02</v>
      </c>
      <c r="I93" s="79">
        <f t="shared" si="4"/>
        <v>6263.893327875764</v>
      </c>
      <c r="J93" s="78"/>
      <c r="K93" s="88"/>
      <c r="L93" s="88"/>
    </row>
    <row r="94" spans="1:12">
      <c r="A94" s="87">
        <f>A93+7</f>
        <v>42652</v>
      </c>
      <c r="B94" s="82">
        <f>C93+F93-G93</f>
        <v>11579.380271601323</v>
      </c>
      <c r="C94" s="78">
        <f t="shared" si="3"/>
        <v>12158.34928518139</v>
      </c>
      <c r="D94" s="78">
        <f t="shared" si="7"/>
        <v>4.6317521086405291</v>
      </c>
      <c r="E94" s="86">
        <f>(C94-B94)/D94</f>
        <v>125.00000000000009</v>
      </c>
      <c r="F94" s="78"/>
      <c r="G94" s="85"/>
      <c r="H94" s="84">
        <f>D94*50/B94</f>
        <v>0.02</v>
      </c>
      <c r="I94" s="79">
        <f t="shared" si="4"/>
        <v>6577.0879942695519</v>
      </c>
      <c r="J94" s="78"/>
      <c r="K94" s="88"/>
      <c r="L94" s="88"/>
    </row>
    <row r="95" spans="1:12" ht="13.5" thickBot="1">
      <c r="A95" s="83">
        <f>A94+7</f>
        <v>42659</v>
      </c>
      <c r="B95" s="82">
        <f>C94+F94-G94</f>
        <v>12158.34928518139</v>
      </c>
      <c r="C95" s="78">
        <f t="shared" si="3"/>
        <v>12766.26674944046</v>
      </c>
      <c r="D95" s="78">
        <f t="shared" si="7"/>
        <v>4.8633397140725556</v>
      </c>
      <c r="E95" s="86">
        <f>(C95-B95)/D95</f>
        <v>125.00000000000004</v>
      </c>
      <c r="F95" s="81"/>
      <c r="G95" s="80"/>
      <c r="H95" s="84">
        <f>D95*50/B95</f>
        <v>1.9999999999999997E-2</v>
      </c>
      <c r="I95" s="79">
        <f t="shared" si="4"/>
        <v>6905.9423939830294</v>
      </c>
      <c r="J95" s="78"/>
      <c r="K95" s="88"/>
      <c r="L95" s="88"/>
    </row>
    <row r="96" spans="1:12" ht="13.5" thickBot="1">
      <c r="A96" s="77"/>
      <c r="B96" s="76"/>
      <c r="C96" s="71"/>
      <c r="D96" s="71"/>
      <c r="E96" s="75"/>
      <c r="F96" s="71"/>
      <c r="G96" s="74"/>
      <c r="H96" s="73"/>
      <c r="I96" s="72"/>
      <c r="J96" s="71"/>
    </row>
    <row r="97" spans="1:12">
      <c r="A97" s="87">
        <f>A95+7</f>
        <v>42666</v>
      </c>
      <c r="B97" s="82">
        <f>C95+F95-G95</f>
        <v>12766.26674944046</v>
      </c>
      <c r="C97" s="78">
        <f t="shared" si="3"/>
        <v>13404.580086912483</v>
      </c>
      <c r="D97" s="78">
        <f t="shared" ref="D97:D115" si="10">B97/2500</f>
        <v>5.1065066997761841</v>
      </c>
      <c r="E97" s="86">
        <f>(C97-B97)/D97</f>
        <v>125.00000000000014</v>
      </c>
      <c r="F97" s="78"/>
      <c r="G97" s="85"/>
      <c r="H97" s="84">
        <f>D97*50/B97</f>
        <v>0.02</v>
      </c>
      <c r="I97" s="79">
        <f t="shared" si="4"/>
        <v>7251.2395136821806</v>
      </c>
      <c r="J97" s="78"/>
    </row>
    <row r="98" spans="1:12">
      <c r="A98" s="87">
        <f>A97+7</f>
        <v>42673</v>
      </c>
      <c r="B98" s="82">
        <f>C97+F97-G97</f>
        <v>13404.580086912483</v>
      </c>
      <c r="C98" s="78">
        <f t="shared" si="3"/>
        <v>14074.809091258106</v>
      </c>
      <c r="D98" s="78">
        <f t="shared" si="10"/>
        <v>5.3618320347649933</v>
      </c>
      <c r="E98" s="86">
        <f>(C98-B98)/D98</f>
        <v>124.99999999999983</v>
      </c>
      <c r="F98" s="78"/>
      <c r="G98" s="85"/>
      <c r="H98" s="84">
        <f>D98*50/B98</f>
        <v>0.02</v>
      </c>
      <c r="I98" s="79">
        <f t="shared" si="4"/>
        <v>7613.8014893662903</v>
      </c>
      <c r="J98" s="78"/>
      <c r="K98" s="88"/>
      <c r="L98" s="88"/>
    </row>
    <row r="99" spans="1:12">
      <c r="A99" s="87">
        <f>A98+7</f>
        <v>42680</v>
      </c>
      <c r="B99" s="82">
        <f>C98+F98-G98</f>
        <v>14074.809091258106</v>
      </c>
      <c r="C99" s="78">
        <f t="shared" si="3"/>
        <v>14778.549545821012</v>
      </c>
      <c r="D99" s="78">
        <f t="shared" si="10"/>
        <v>5.6299236365032428</v>
      </c>
      <c r="E99" s="86">
        <f>(C99-B99)/D99</f>
        <v>124.99999999999996</v>
      </c>
      <c r="F99" s="78"/>
      <c r="G99" s="85"/>
      <c r="H99" s="84">
        <f>D99*50/B99</f>
        <v>0.02</v>
      </c>
      <c r="I99" s="79">
        <f t="shared" si="4"/>
        <v>7994.4915638346047</v>
      </c>
      <c r="J99" s="78"/>
      <c r="K99" s="88"/>
      <c r="L99" s="88"/>
    </row>
    <row r="100" spans="1:12" ht="13.5" thickBot="1">
      <c r="A100" s="83">
        <f>A99+7</f>
        <v>42687</v>
      </c>
      <c r="B100" s="82">
        <f>C99+F99-G99</f>
        <v>14778.549545821012</v>
      </c>
      <c r="C100" s="78">
        <f t="shared" si="3"/>
        <v>15517.477023112062</v>
      </c>
      <c r="D100" s="78">
        <f t="shared" si="10"/>
        <v>5.9114198183284046</v>
      </c>
      <c r="E100" s="86">
        <f>(C100-B100)/D100</f>
        <v>124.99999999999996</v>
      </c>
      <c r="F100" s="81"/>
      <c r="G100" s="80"/>
      <c r="H100" s="84">
        <f>D100*50/B100</f>
        <v>0.02</v>
      </c>
      <c r="I100" s="79">
        <f t="shared" si="4"/>
        <v>8394.2161420263346</v>
      </c>
      <c r="J100" s="78"/>
      <c r="K100" s="88"/>
      <c r="L100" s="88"/>
    </row>
    <row r="101" spans="1:12" ht="13.5" thickBot="1">
      <c r="A101" s="77"/>
      <c r="B101" s="76"/>
      <c r="C101" s="71"/>
      <c r="D101" s="71"/>
      <c r="E101" s="75"/>
      <c r="F101" s="71"/>
      <c r="G101" s="74"/>
      <c r="H101" s="73"/>
      <c r="I101" s="72"/>
      <c r="J101" s="71"/>
    </row>
    <row r="102" spans="1:12">
      <c r="A102" s="87">
        <f>A100+7</f>
        <v>42694</v>
      </c>
      <c r="B102" s="82">
        <f>C100+F100-G100</f>
        <v>15517.477023112062</v>
      </c>
      <c r="C102" s="78">
        <f t="shared" si="3"/>
        <v>16293.350874267666</v>
      </c>
      <c r="D102" s="78">
        <f t="shared" si="10"/>
        <v>6.2069908092448252</v>
      </c>
      <c r="E102" s="86">
        <f>(C102-B102)/D102</f>
        <v>125.00000000000013</v>
      </c>
      <c r="F102" s="78"/>
      <c r="G102" s="85"/>
      <c r="H102" s="84">
        <f>D102*50/B102</f>
        <v>0.02</v>
      </c>
      <c r="I102" s="79">
        <f t="shared" si="4"/>
        <v>8813.92694912765</v>
      </c>
      <c r="J102" s="78"/>
    </row>
    <row r="103" spans="1:12">
      <c r="A103" s="87">
        <f>A102+7</f>
        <v>42701</v>
      </c>
      <c r="B103" s="82">
        <f>C102+F102-G102</f>
        <v>16293.350874267666</v>
      </c>
      <c r="C103" s="78">
        <f t="shared" si="3"/>
        <v>17108.018417981049</v>
      </c>
      <c r="D103" s="78">
        <f t="shared" si="10"/>
        <v>6.5173403497070668</v>
      </c>
      <c r="E103" s="86">
        <f>(C103-B103)/D103</f>
        <v>125.00000000000003</v>
      </c>
      <c r="F103" s="78"/>
      <c r="G103" s="85"/>
      <c r="H103" s="84">
        <f>D103*50/B103</f>
        <v>2.0000000000000004E-2</v>
      </c>
      <c r="I103" s="79">
        <f t="shared" si="4"/>
        <v>9254.6232965840336</v>
      </c>
      <c r="J103" s="78"/>
      <c r="K103" s="88"/>
      <c r="L103" s="88"/>
    </row>
    <row r="104" spans="1:12">
      <c r="A104" s="87">
        <f>A103+7</f>
        <v>42708</v>
      </c>
      <c r="B104" s="82">
        <f>C103+F103-G103</f>
        <v>17108.018417981049</v>
      </c>
      <c r="C104" s="78">
        <f t="shared" si="3"/>
        <v>17963.419338880103</v>
      </c>
      <c r="D104" s="78">
        <f t="shared" si="10"/>
        <v>6.8432073671924201</v>
      </c>
      <c r="E104" s="86">
        <f>(C104-B104)/D104</f>
        <v>125.00000000000018</v>
      </c>
      <c r="F104" s="78"/>
      <c r="G104" s="85"/>
      <c r="H104" s="84">
        <f>D104*50/B104</f>
        <v>0.02</v>
      </c>
      <c r="I104" s="79">
        <f t="shared" si="4"/>
        <v>9717.354461413237</v>
      </c>
      <c r="J104" s="78"/>
      <c r="K104" s="88"/>
      <c r="L104" s="88"/>
    </row>
    <row r="105" spans="1:12" ht="13.5" thickBot="1">
      <c r="A105" s="83">
        <f>A104+7</f>
        <v>42715</v>
      </c>
      <c r="B105" s="82">
        <f>C104+F104-G104</f>
        <v>17963.419338880103</v>
      </c>
      <c r="C105" s="78">
        <f t="shared" si="3"/>
        <v>18861.590305824109</v>
      </c>
      <c r="D105" s="78">
        <f t="shared" si="10"/>
        <v>7.1853677355520409</v>
      </c>
      <c r="E105" s="86">
        <f>(C105-B105)/D105</f>
        <v>125.00000000000013</v>
      </c>
      <c r="F105" s="81"/>
      <c r="G105" s="80"/>
      <c r="H105" s="84">
        <f>D105*50/B105</f>
        <v>1.9999999999999997E-2</v>
      </c>
      <c r="I105" s="79">
        <f t="shared" si="4"/>
        <v>10203.222184483899</v>
      </c>
      <c r="J105" s="78"/>
      <c r="K105" s="88"/>
      <c r="L105" s="88"/>
    </row>
    <row r="106" spans="1:12" ht="13.5" thickBot="1">
      <c r="A106" s="77"/>
      <c r="B106" s="76"/>
      <c r="C106" s="71"/>
      <c r="D106" s="71"/>
      <c r="E106" s="75"/>
      <c r="F106" s="71"/>
      <c r="G106" s="74"/>
      <c r="H106" s="73"/>
      <c r="I106" s="72"/>
      <c r="J106" s="71"/>
    </row>
    <row r="107" spans="1:12">
      <c r="A107" s="87">
        <f>A105+7</f>
        <v>42722</v>
      </c>
      <c r="B107" s="82">
        <f>C105+F105-G105</f>
        <v>18861.590305824109</v>
      </c>
      <c r="C107" s="78">
        <f t="shared" si="3"/>
        <v>19804.669821115316</v>
      </c>
      <c r="D107" s="78">
        <f t="shared" si="10"/>
        <v>7.5446361223296439</v>
      </c>
      <c r="E107" s="86">
        <f>(C107-B107)/D107</f>
        <v>125.00000000000018</v>
      </c>
      <c r="F107" s="78"/>
      <c r="G107" s="85"/>
      <c r="H107" s="84">
        <f>D107*50/B107</f>
        <v>0.02</v>
      </c>
      <c r="I107" s="79">
        <f t="shared" si="4"/>
        <v>10713.383293708095</v>
      </c>
      <c r="J107" s="78"/>
    </row>
    <row r="108" spans="1:12">
      <c r="A108" s="99">
        <f>A107+7</f>
        <v>42729</v>
      </c>
      <c r="B108" s="100">
        <f>C107+F107-G107</f>
        <v>19804.669821115316</v>
      </c>
      <c r="C108" s="101">
        <f>B108+(B108*0)</f>
        <v>19804.669821115316</v>
      </c>
      <c r="D108" s="78">
        <f t="shared" si="10"/>
        <v>7.9218679284461269</v>
      </c>
      <c r="E108" s="102">
        <f>(C108-B108)/D108</f>
        <v>0</v>
      </c>
      <c r="F108" s="101"/>
      <c r="G108" s="103"/>
      <c r="H108" s="104">
        <f>D108*50/B108</f>
        <v>0.02</v>
      </c>
      <c r="I108" s="105">
        <f t="shared" si="4"/>
        <v>11249.052458393498</v>
      </c>
      <c r="J108" s="101"/>
      <c r="K108" s="88"/>
      <c r="L108" s="88"/>
    </row>
    <row r="109" spans="1:12">
      <c r="A109" s="99">
        <f>A108+7</f>
        <v>42736</v>
      </c>
      <c r="B109" s="100">
        <f>C108+F108-G108</f>
        <v>19804.669821115316</v>
      </c>
      <c r="C109" s="101">
        <f>B109+(B109*0.02)</f>
        <v>20200.763217537624</v>
      </c>
      <c r="D109" s="78">
        <f t="shared" si="10"/>
        <v>7.9218679284461269</v>
      </c>
      <c r="E109" s="102">
        <f>(C109-B109)/D109</f>
        <v>50.000000000000171</v>
      </c>
      <c r="F109" s="101"/>
      <c r="G109" s="103"/>
      <c r="H109" s="104">
        <f>D109*50/B109</f>
        <v>0.02</v>
      </c>
      <c r="I109" s="105">
        <f t="shared" si="4"/>
        <v>11249.052458393498</v>
      </c>
      <c r="J109" s="101"/>
      <c r="K109" s="88"/>
      <c r="L109" s="88"/>
    </row>
    <row r="110" spans="1:12" ht="13.5" thickBot="1">
      <c r="A110" s="83">
        <f>A109+7</f>
        <v>42743</v>
      </c>
      <c r="B110" s="82">
        <f>C109+F109-G109</f>
        <v>20200.763217537624</v>
      </c>
      <c r="C110" s="78">
        <f t="shared" si="3"/>
        <v>21210.801378414504</v>
      </c>
      <c r="D110" s="78">
        <f t="shared" si="10"/>
        <v>8.0803052870150491</v>
      </c>
      <c r="E110" s="86">
        <f>(C110-B110)/D110</f>
        <v>124.9999999999999</v>
      </c>
      <c r="F110" s="81"/>
      <c r="G110" s="80"/>
      <c r="H110" s="84">
        <f>D110*50/B110</f>
        <v>1.9999999999999997E-2</v>
      </c>
      <c r="I110" s="79">
        <f t="shared" si="4"/>
        <v>11474.033507561371</v>
      </c>
      <c r="J110" s="78"/>
      <c r="K110" s="88"/>
      <c r="L110" s="88"/>
    </row>
    <row r="111" spans="1:12" ht="13.5" thickBot="1">
      <c r="A111" s="77"/>
      <c r="B111" s="76"/>
      <c r="C111" s="71"/>
      <c r="D111" s="71"/>
      <c r="E111" s="75"/>
      <c r="F111" s="71"/>
      <c r="G111" s="74"/>
      <c r="H111" s="73"/>
      <c r="I111" s="72"/>
      <c r="J111" s="71"/>
    </row>
    <row r="112" spans="1:12">
      <c r="A112" s="87">
        <f>A110+7</f>
        <v>42750</v>
      </c>
      <c r="B112" s="82">
        <f>C110+F110-G110</f>
        <v>21210.801378414504</v>
      </c>
      <c r="C112" s="78">
        <f t="shared" si="3"/>
        <v>22271.341447335228</v>
      </c>
      <c r="D112" s="78">
        <f t="shared" si="10"/>
        <v>8.4843205513658013</v>
      </c>
      <c r="E112" s="86">
        <f>(C112-B112)/D112</f>
        <v>124.99999999999982</v>
      </c>
      <c r="F112" s="78"/>
      <c r="G112" s="85"/>
      <c r="H112" s="84">
        <f>D112*50/B112</f>
        <v>0.02</v>
      </c>
      <c r="I112" s="79">
        <f t="shared" si="4"/>
        <v>12047.735182939439</v>
      </c>
      <c r="J112" s="78"/>
    </row>
    <row r="113" spans="1:12">
      <c r="A113" s="87">
        <f>A112+7</f>
        <v>42757</v>
      </c>
      <c r="B113" s="82">
        <f>C112+F112-G112</f>
        <v>22271.341447335228</v>
      </c>
      <c r="C113" s="78">
        <f t="shared" si="3"/>
        <v>23384.908519701989</v>
      </c>
      <c r="D113" s="78">
        <f t="shared" si="10"/>
        <v>8.9085365789340916</v>
      </c>
      <c r="E113" s="86">
        <f>(C113-B113)/D113</f>
        <v>124.99999999999993</v>
      </c>
      <c r="F113" s="78"/>
      <c r="G113" s="85"/>
      <c r="H113" s="84">
        <f>D113*50/B113</f>
        <v>0.02</v>
      </c>
      <c r="I113" s="79">
        <f t="shared" si="4"/>
        <v>12650.121942086409</v>
      </c>
      <c r="J113" s="78"/>
      <c r="K113" s="88"/>
      <c r="L113" s="88"/>
    </row>
    <row r="114" spans="1:12">
      <c r="A114" s="87">
        <f>A113+7</f>
        <v>42764</v>
      </c>
      <c r="B114" s="82">
        <f>C113+F113-G113</f>
        <v>23384.908519701989</v>
      </c>
      <c r="C114" s="78">
        <f t="shared" si="3"/>
        <v>24554.153945687089</v>
      </c>
      <c r="D114" s="78">
        <f t="shared" si="10"/>
        <v>9.3539634078807961</v>
      </c>
      <c r="E114" s="86">
        <f>(C114-B114)/D114</f>
        <v>125.00000000000007</v>
      </c>
      <c r="F114" s="78"/>
      <c r="G114" s="85"/>
      <c r="H114" s="84">
        <f>D114*50/B114</f>
        <v>0.02</v>
      </c>
      <c r="I114" s="79">
        <f t="shared" si="4"/>
        <v>13282.628039190729</v>
      </c>
      <c r="J114" s="78"/>
      <c r="K114" s="88"/>
      <c r="L114" s="88"/>
    </row>
    <row r="115" spans="1:12" ht="13.5" thickBot="1">
      <c r="A115" s="83">
        <f>A114+7</f>
        <v>42771</v>
      </c>
      <c r="B115" s="82">
        <f>C114+F114-G114</f>
        <v>24554.153945687089</v>
      </c>
      <c r="C115" s="78">
        <f t="shared" si="3"/>
        <v>25781.861642971442</v>
      </c>
      <c r="D115" s="78">
        <f t="shared" si="10"/>
        <v>9.8216615782748349</v>
      </c>
      <c r="E115" s="86">
        <f>(C115-B115)/D115</f>
        <v>124.9999999999999</v>
      </c>
      <c r="F115" s="81"/>
      <c r="G115" s="80"/>
      <c r="H115" s="84">
        <f>D115*50/B115</f>
        <v>0.02</v>
      </c>
      <c r="I115" s="79">
        <f t="shared" si="4"/>
        <v>13946.759441150267</v>
      </c>
      <c r="J115" s="78"/>
      <c r="K115" s="88"/>
      <c r="L115" s="88"/>
    </row>
    <row r="116" spans="1:12" ht="13.5" thickBot="1">
      <c r="A116" s="77"/>
      <c r="B116" s="76"/>
      <c r="C116" s="71"/>
      <c r="D116" s="71"/>
      <c r="E116" s="75"/>
      <c r="F116" s="71"/>
      <c r="G116" s="74"/>
      <c r="H116" s="73"/>
      <c r="I116" s="72"/>
      <c r="J116" s="71"/>
    </row>
    <row r="117" spans="1:12">
      <c r="A117" s="87">
        <f>A115+7</f>
        <v>42778</v>
      </c>
      <c r="B117" s="82">
        <f>C115+F115-G115</f>
        <v>25781.861642971442</v>
      </c>
      <c r="C117" s="78">
        <f t="shared" si="3"/>
        <v>27070.954725120013</v>
      </c>
      <c r="D117" s="78">
        <f t="shared" ref="D117:D135" si="11">B117/2500</f>
        <v>10.312744657188578</v>
      </c>
      <c r="E117" s="86">
        <f>(C117-B117)/D117</f>
        <v>124.99999999999987</v>
      </c>
      <c r="F117" s="78"/>
      <c r="G117" s="85"/>
      <c r="H117" s="84">
        <f>D117*50/B117</f>
        <v>0.02</v>
      </c>
      <c r="I117" s="79">
        <f t="shared" si="4"/>
        <v>14644.097413207779</v>
      </c>
      <c r="J117" s="78"/>
    </row>
    <row r="118" spans="1:12">
      <c r="A118" s="87">
        <f>A117+7</f>
        <v>42785</v>
      </c>
      <c r="B118" s="82">
        <f>C117+F117-G117</f>
        <v>27070.954725120013</v>
      </c>
      <c r="C118" s="78">
        <f t="shared" si="3"/>
        <v>28424.502461376014</v>
      </c>
      <c r="D118" s="78">
        <f t="shared" si="11"/>
        <v>10.828381890048005</v>
      </c>
      <c r="E118" s="86">
        <f>(C118-B118)/D118</f>
        <v>125.00000000000007</v>
      </c>
      <c r="F118" s="78"/>
      <c r="G118" s="85"/>
      <c r="H118" s="84">
        <f>D118*50/B118</f>
        <v>0.02</v>
      </c>
      <c r="I118" s="79">
        <f t="shared" si="4"/>
        <v>15376.302283868166</v>
      </c>
      <c r="J118" s="78"/>
      <c r="K118" s="88"/>
      <c r="L118" s="88"/>
    </row>
    <row r="119" spans="1:12">
      <c r="A119" s="87">
        <f>A118+7</f>
        <v>42792</v>
      </c>
      <c r="B119" s="82">
        <f>C118+F118-G118</f>
        <v>28424.502461376014</v>
      </c>
      <c r="C119" s="78">
        <f t="shared" si="3"/>
        <v>29845.727584444816</v>
      </c>
      <c r="D119" s="78">
        <f t="shared" si="11"/>
        <v>11.369800984550405</v>
      </c>
      <c r="E119" s="86">
        <f>(C119-B119)/D119</f>
        <v>125.00000000000009</v>
      </c>
      <c r="F119" s="78"/>
      <c r="G119" s="85"/>
      <c r="H119" s="84">
        <f>D119*50/B119</f>
        <v>1.9999999999999997E-2</v>
      </c>
      <c r="I119" s="79">
        <f t="shared" si="4"/>
        <v>16145.117398061577</v>
      </c>
      <c r="J119" s="78"/>
      <c r="K119" s="88"/>
      <c r="L119" s="88"/>
    </row>
    <row r="120" spans="1:12" ht="13.5" thickBot="1">
      <c r="A120" s="83">
        <f>A119+7</f>
        <v>42799</v>
      </c>
      <c r="B120" s="82">
        <f>C119+F119-G119</f>
        <v>29845.727584444816</v>
      </c>
      <c r="C120" s="78">
        <f t="shared" si="3"/>
        <v>31338.013963667057</v>
      </c>
      <c r="D120" s="78">
        <f t="shared" si="11"/>
        <v>11.938291033777926</v>
      </c>
      <c r="E120" s="86">
        <f>(C120-B120)/D120</f>
        <v>125.00000000000007</v>
      </c>
      <c r="F120" s="81"/>
      <c r="G120" s="80"/>
      <c r="H120" s="84">
        <f>D120*50/B120</f>
        <v>1.9999999999999997E-2</v>
      </c>
      <c r="I120" s="79">
        <f t="shared" si="4"/>
        <v>16952.373267964656</v>
      </c>
      <c r="J120" s="78"/>
      <c r="K120" s="88"/>
      <c r="L120" s="88"/>
    </row>
    <row r="121" spans="1:12" ht="13.5" thickBot="1">
      <c r="A121" s="77"/>
      <c r="B121" s="76"/>
      <c r="C121" s="71"/>
      <c r="D121" s="71"/>
      <c r="E121" s="75"/>
      <c r="F121" s="71"/>
      <c r="G121" s="74"/>
      <c r="H121" s="73"/>
      <c r="I121" s="72"/>
      <c r="J121" s="71"/>
    </row>
    <row r="122" spans="1:12">
      <c r="A122" s="87">
        <f>A120+7</f>
        <v>42806</v>
      </c>
      <c r="B122" s="82">
        <f>C120+F120-G120</f>
        <v>31338.013963667057</v>
      </c>
      <c r="C122" s="78">
        <f t="shared" ref="C122:C185" si="12">B122+(B122*0.05)</f>
        <v>32904.914661850409</v>
      </c>
      <c r="D122" s="78">
        <f t="shared" si="11"/>
        <v>12.535205585466823</v>
      </c>
      <c r="E122" s="86">
        <f>(C122-B122)/D122</f>
        <v>124.99999999999991</v>
      </c>
      <c r="F122" s="78"/>
      <c r="G122" s="85"/>
      <c r="H122" s="84">
        <f>D122*50/B122</f>
        <v>1.9999999999999997E-2</v>
      </c>
      <c r="I122" s="79">
        <f t="shared" ref="I122:I185" si="13">B122-(D122*1080)</f>
        <v>17799.991931362889</v>
      </c>
      <c r="J122" s="78"/>
    </row>
    <row r="123" spans="1:12">
      <c r="A123" s="87">
        <f>A122+7</f>
        <v>42813</v>
      </c>
      <c r="B123" s="82">
        <f>C122+F122-G122</f>
        <v>32904.914661850409</v>
      </c>
      <c r="C123" s="78">
        <f t="shared" si="12"/>
        <v>34550.160394942926</v>
      </c>
      <c r="D123" s="78">
        <f t="shared" si="11"/>
        <v>13.161965864740164</v>
      </c>
      <c r="E123" s="86">
        <f>(C123-B123)/D123</f>
        <v>124.99999999999974</v>
      </c>
      <c r="F123" s="78"/>
      <c r="G123" s="85"/>
      <c r="H123" s="84">
        <f>D123*50/B123</f>
        <v>0.02</v>
      </c>
      <c r="I123" s="79">
        <f t="shared" si="13"/>
        <v>18689.99152793103</v>
      </c>
      <c r="J123" s="78"/>
      <c r="K123" s="88"/>
      <c r="L123" s="88"/>
    </row>
    <row r="124" spans="1:12">
      <c r="A124" s="87">
        <f>A123+7</f>
        <v>42820</v>
      </c>
      <c r="B124" s="82">
        <f>C123+F123-G123</f>
        <v>34550.160394942926</v>
      </c>
      <c r="C124" s="78">
        <f t="shared" si="12"/>
        <v>36277.668414690073</v>
      </c>
      <c r="D124" s="78">
        <f t="shared" si="11"/>
        <v>13.820064157977171</v>
      </c>
      <c r="E124" s="86">
        <f>(C124-B124)/D124</f>
        <v>125.00000000000004</v>
      </c>
      <c r="F124" s="78"/>
      <c r="G124" s="85"/>
      <c r="H124" s="84">
        <f>D124*50/B124</f>
        <v>0.02</v>
      </c>
      <c r="I124" s="79">
        <f t="shared" si="13"/>
        <v>19624.491104327579</v>
      </c>
      <c r="J124" s="78"/>
      <c r="K124" s="88"/>
      <c r="L124" s="88"/>
    </row>
    <row r="125" spans="1:12" ht="13.5" thickBot="1">
      <c r="A125" s="83">
        <f>A124+7</f>
        <v>42827</v>
      </c>
      <c r="B125" s="82">
        <f>C124+F124-G124</f>
        <v>36277.668414690073</v>
      </c>
      <c r="C125" s="78">
        <f t="shared" si="12"/>
        <v>38091.55183542458</v>
      </c>
      <c r="D125" s="78">
        <f t="shared" si="11"/>
        <v>14.511067365876029</v>
      </c>
      <c r="E125" s="86">
        <f>(C125-B125)/D125</f>
        <v>125.00000000000018</v>
      </c>
      <c r="F125" s="81"/>
      <c r="G125" s="80"/>
      <c r="H125" s="84">
        <f>D125*50/B125</f>
        <v>0.02</v>
      </c>
      <c r="I125" s="79">
        <f t="shared" si="13"/>
        <v>20605.715659543963</v>
      </c>
      <c r="J125" s="78"/>
      <c r="K125" s="88"/>
      <c r="L125" s="88"/>
    </row>
    <row r="126" spans="1:12" ht="13.5" thickBot="1">
      <c r="A126" s="77"/>
      <c r="B126" s="76"/>
      <c r="C126" s="71"/>
      <c r="D126" s="71"/>
      <c r="E126" s="75"/>
      <c r="F126" s="71"/>
      <c r="G126" s="74"/>
      <c r="H126" s="73"/>
      <c r="I126" s="72"/>
      <c r="J126" s="71"/>
    </row>
    <row r="127" spans="1:12">
      <c r="A127" s="87">
        <f>A125+7</f>
        <v>42834</v>
      </c>
      <c r="B127" s="82">
        <f>C125+F125-G125</f>
        <v>38091.55183542458</v>
      </c>
      <c r="C127" s="78">
        <f t="shared" si="12"/>
        <v>39996.12942719581</v>
      </c>
      <c r="D127" s="78">
        <f t="shared" si="11"/>
        <v>15.236620734169831</v>
      </c>
      <c r="E127" s="86">
        <f>(C127-B127)/D127</f>
        <v>125.00000000000013</v>
      </c>
      <c r="F127" s="78"/>
      <c r="G127" s="85"/>
      <c r="H127" s="84">
        <f>D127*50/B127</f>
        <v>1.9999999999999997E-2</v>
      </c>
      <c r="I127" s="79">
        <f t="shared" si="13"/>
        <v>21636.001442521163</v>
      </c>
      <c r="J127" s="78"/>
    </row>
    <row r="128" spans="1:12">
      <c r="A128" s="87">
        <f>A127+7</f>
        <v>42841</v>
      </c>
      <c r="B128" s="82">
        <f>C127+F127-G127</f>
        <v>39996.12942719581</v>
      </c>
      <c r="C128" s="78">
        <f t="shared" si="12"/>
        <v>41995.935898555603</v>
      </c>
      <c r="D128" s="78">
        <f t="shared" si="11"/>
        <v>15.998451770878324</v>
      </c>
      <c r="E128" s="86">
        <f>(C128-B128)/D128</f>
        <v>125.00000000000011</v>
      </c>
      <c r="F128" s="78"/>
      <c r="G128" s="85"/>
      <c r="H128" s="84">
        <f>D128*50/B128</f>
        <v>0.02</v>
      </c>
      <c r="I128" s="79">
        <f t="shared" si="13"/>
        <v>22717.801514647221</v>
      </c>
      <c r="J128" s="78"/>
      <c r="K128" s="88"/>
      <c r="L128" s="88"/>
    </row>
    <row r="129" spans="1:12">
      <c r="A129" s="87">
        <f>A128+7</f>
        <v>42848</v>
      </c>
      <c r="B129" s="82">
        <f>C128+F128-G128</f>
        <v>41995.935898555603</v>
      </c>
      <c r="C129" s="78">
        <f t="shared" si="12"/>
        <v>44095.732693483384</v>
      </c>
      <c r="D129" s="78">
        <f t="shared" si="11"/>
        <v>16.79837435942224</v>
      </c>
      <c r="E129" s="86">
        <f>(C129-B129)/D129</f>
        <v>125.00000000000004</v>
      </c>
      <c r="F129" s="78"/>
      <c r="G129" s="85"/>
      <c r="H129" s="84">
        <f>D129*50/B129</f>
        <v>0.02</v>
      </c>
      <c r="I129" s="79">
        <f t="shared" si="13"/>
        <v>23853.691590379582</v>
      </c>
      <c r="J129" s="78"/>
      <c r="K129" s="88"/>
      <c r="L129" s="88"/>
    </row>
    <row r="130" spans="1:12" ht="13.5" thickBot="1">
      <c r="A130" s="83">
        <f>A129+7</f>
        <v>42855</v>
      </c>
      <c r="B130" s="82">
        <f>C129+F129-G129</f>
        <v>44095.732693483384</v>
      </c>
      <c r="C130" s="78">
        <f t="shared" si="12"/>
        <v>46300.519328157556</v>
      </c>
      <c r="D130" s="78">
        <f t="shared" si="11"/>
        <v>17.638293077393353</v>
      </c>
      <c r="E130" s="86">
        <f>(C130-B130)/D130</f>
        <v>125.00000000000017</v>
      </c>
      <c r="F130" s="81"/>
      <c r="G130" s="80"/>
      <c r="H130" s="84">
        <f>D130*50/B130</f>
        <v>0.02</v>
      </c>
      <c r="I130" s="79">
        <f t="shared" si="13"/>
        <v>25046.376169898562</v>
      </c>
      <c r="J130" s="78"/>
      <c r="K130" s="88"/>
      <c r="L130" s="88"/>
    </row>
    <row r="131" spans="1:12" ht="13.5" thickBot="1">
      <c r="A131" s="77"/>
      <c r="B131" s="76"/>
      <c r="C131" s="71"/>
      <c r="D131" s="71"/>
      <c r="E131" s="75"/>
      <c r="F131" s="71"/>
      <c r="G131" s="74"/>
      <c r="H131" s="73"/>
      <c r="I131" s="72"/>
      <c r="J131" s="71"/>
    </row>
    <row r="132" spans="1:12">
      <c r="A132" s="87">
        <f>A130+7</f>
        <v>42862</v>
      </c>
      <c r="B132" s="82">
        <f>C130+F130-G130</f>
        <v>46300.519328157556</v>
      </c>
      <c r="C132" s="78">
        <f t="shared" si="12"/>
        <v>48615.545294565432</v>
      </c>
      <c r="D132" s="78">
        <f t="shared" si="11"/>
        <v>18.520207731263021</v>
      </c>
      <c r="E132" s="86">
        <f>(C132-B132)/D132</f>
        <v>124.99999999999996</v>
      </c>
      <c r="F132" s="78"/>
      <c r="G132" s="85"/>
      <c r="H132" s="84">
        <f>D132*50/B132</f>
        <v>0.02</v>
      </c>
      <c r="I132" s="79">
        <f t="shared" si="13"/>
        <v>26298.694978393494</v>
      </c>
      <c r="J132" s="78"/>
    </row>
    <row r="133" spans="1:12">
      <c r="A133" s="87">
        <f>A132+7</f>
        <v>42869</v>
      </c>
      <c r="B133" s="82">
        <f>C132+F132-G132</f>
        <v>48615.545294565432</v>
      </c>
      <c r="C133" s="78">
        <f t="shared" si="12"/>
        <v>51046.322559293701</v>
      </c>
      <c r="D133" s="78">
        <f t="shared" si="11"/>
        <v>19.446218117826174</v>
      </c>
      <c r="E133" s="86">
        <f>(C133-B133)/D133</f>
        <v>124.99999999999986</v>
      </c>
      <c r="F133" s="78"/>
      <c r="G133" s="85"/>
      <c r="H133" s="84">
        <f>D133*50/B133</f>
        <v>0.02</v>
      </c>
      <c r="I133" s="79">
        <f t="shared" si="13"/>
        <v>27613.629727313164</v>
      </c>
      <c r="J133" s="78"/>
      <c r="K133" s="88"/>
      <c r="L133" s="88"/>
    </row>
    <row r="134" spans="1:12">
      <c r="A134" s="87">
        <f>A133+7</f>
        <v>42876</v>
      </c>
      <c r="B134" s="82">
        <f>C133+F133-G133</f>
        <v>51046.322559293701</v>
      </c>
      <c r="C134" s="78">
        <f t="shared" si="12"/>
        <v>53598.63868725839</v>
      </c>
      <c r="D134" s="78">
        <f t="shared" si="11"/>
        <v>20.418529023717479</v>
      </c>
      <c r="E134" s="86">
        <f>(C134-B134)/D134</f>
        <v>125.00000000000017</v>
      </c>
      <c r="F134" s="78"/>
      <c r="G134" s="85"/>
      <c r="H134" s="84">
        <f>D134*50/B134</f>
        <v>1.9999999999999997E-2</v>
      </c>
      <c r="I134" s="79">
        <f t="shared" si="13"/>
        <v>28994.311213678826</v>
      </c>
      <c r="J134" s="78"/>
      <c r="K134" s="88"/>
      <c r="L134" s="88"/>
    </row>
    <row r="135" spans="1:12" ht="13.5" thickBot="1">
      <c r="A135" s="83">
        <f>A134+7</f>
        <v>42883</v>
      </c>
      <c r="B135" s="82">
        <f>C134+F134-G134</f>
        <v>53598.63868725839</v>
      </c>
      <c r="C135" s="78">
        <f t="shared" si="12"/>
        <v>56278.570621621308</v>
      </c>
      <c r="D135" s="78">
        <f t="shared" si="11"/>
        <v>21.439455474903355</v>
      </c>
      <c r="E135" s="86">
        <f>(C135-B135)/D135</f>
        <v>124.99999999999993</v>
      </c>
      <c r="F135" s="81"/>
      <c r="G135" s="80"/>
      <c r="H135" s="84">
        <f>D135*50/B135</f>
        <v>1.9999999999999997E-2</v>
      </c>
      <c r="I135" s="79">
        <f t="shared" si="13"/>
        <v>30444.026774362766</v>
      </c>
      <c r="J135" s="78"/>
      <c r="K135" s="88"/>
      <c r="L135" s="88"/>
    </row>
    <row r="136" spans="1:12" ht="13.5" thickBot="1">
      <c r="A136" s="77"/>
      <c r="B136" s="76"/>
      <c r="C136" s="71"/>
      <c r="D136" s="71"/>
      <c r="E136" s="75"/>
      <c r="F136" s="71"/>
      <c r="G136" s="74"/>
      <c r="H136" s="73"/>
      <c r="I136" s="72"/>
      <c r="J136" s="71"/>
    </row>
    <row r="137" spans="1:12">
      <c r="A137" s="87">
        <f>A135+7</f>
        <v>42890</v>
      </c>
      <c r="B137" s="82">
        <f>C135+F135-G135</f>
        <v>56278.570621621308</v>
      </c>
      <c r="C137" s="78">
        <f t="shared" si="12"/>
        <v>59092.499152702374</v>
      </c>
      <c r="D137" s="78">
        <f t="shared" ref="D137:D155" si="14">B137/2500</f>
        <v>22.511428248648524</v>
      </c>
      <c r="E137" s="86">
        <f>(C137-B137)/D137</f>
        <v>125.00000000000004</v>
      </c>
      <c r="F137" s="78"/>
      <c r="G137" s="85"/>
      <c r="H137" s="84">
        <f>D137*50/B137</f>
        <v>2.0000000000000004E-2</v>
      </c>
      <c r="I137" s="79">
        <f t="shared" si="13"/>
        <v>31966.228113080902</v>
      </c>
      <c r="J137" s="78"/>
    </row>
    <row r="138" spans="1:12">
      <c r="A138" s="87">
        <f>A137+7</f>
        <v>42897</v>
      </c>
      <c r="B138" s="82">
        <f>C137+F137-G137</f>
        <v>59092.499152702374</v>
      </c>
      <c r="C138" s="78">
        <f t="shared" si="12"/>
        <v>62047.124110337492</v>
      </c>
      <c r="D138" s="78">
        <f t="shared" si="14"/>
        <v>23.636999661080949</v>
      </c>
      <c r="E138" s="86">
        <f>(C138-B138)/D138</f>
        <v>124.99999999999999</v>
      </c>
      <c r="F138" s="78"/>
      <c r="G138" s="85"/>
      <c r="H138" s="84">
        <f>D138*50/B138</f>
        <v>0.02</v>
      </c>
      <c r="I138" s="79">
        <f t="shared" si="13"/>
        <v>33564.53951873495</v>
      </c>
      <c r="J138" s="78"/>
      <c r="K138" s="88"/>
      <c r="L138" s="88"/>
    </row>
    <row r="139" spans="1:12">
      <c r="A139" s="87">
        <f>A138+7</f>
        <v>42904</v>
      </c>
      <c r="B139" s="82">
        <f>C138+F138-G138</f>
        <v>62047.124110337492</v>
      </c>
      <c r="C139" s="78">
        <f t="shared" si="12"/>
        <v>65149.480315854365</v>
      </c>
      <c r="D139" s="78">
        <f t="shared" si="14"/>
        <v>24.818849644134996</v>
      </c>
      <c r="E139" s="86">
        <f>(C139-B139)/D139</f>
        <v>124.99999999999994</v>
      </c>
      <c r="F139" s="78"/>
      <c r="G139" s="85"/>
      <c r="H139" s="84">
        <f>D139*50/B139</f>
        <v>0.02</v>
      </c>
      <c r="I139" s="79">
        <f t="shared" si="13"/>
        <v>35242.766494671698</v>
      </c>
      <c r="J139" s="78"/>
      <c r="K139" s="88"/>
      <c r="L139" s="88"/>
    </row>
    <row r="140" spans="1:12" ht="13.5" thickBot="1">
      <c r="A140" s="83">
        <f>A139+7</f>
        <v>42911</v>
      </c>
      <c r="B140" s="82">
        <f>C139+F139-G139</f>
        <v>65149.480315854365</v>
      </c>
      <c r="C140" s="78">
        <f t="shared" si="12"/>
        <v>68406.954331647081</v>
      </c>
      <c r="D140" s="78">
        <f t="shared" si="14"/>
        <v>26.059792126341748</v>
      </c>
      <c r="E140" s="86">
        <f>(C140-B140)/D140</f>
        <v>124.99999999999989</v>
      </c>
      <c r="F140" s="81"/>
      <c r="G140" s="80"/>
      <c r="H140" s="84">
        <f>D140*50/B140</f>
        <v>2.0000000000000004E-2</v>
      </c>
      <c r="I140" s="79">
        <f t="shared" si="13"/>
        <v>37004.904819405274</v>
      </c>
      <c r="J140" s="78"/>
      <c r="K140" s="88"/>
      <c r="L140" s="88"/>
    </row>
    <row r="141" spans="1:12" ht="13.5" thickBot="1">
      <c r="A141" s="77"/>
      <c r="B141" s="76"/>
      <c r="C141" s="71"/>
      <c r="D141" s="71"/>
      <c r="E141" s="75"/>
      <c r="F141" s="71"/>
      <c r="G141" s="74"/>
      <c r="H141" s="73"/>
      <c r="I141" s="72"/>
      <c r="J141" s="71"/>
    </row>
    <row r="142" spans="1:12">
      <c r="A142" s="87">
        <f>A140+7</f>
        <v>42918</v>
      </c>
      <c r="B142" s="82">
        <f>C140+F140-G140</f>
        <v>68406.954331647081</v>
      </c>
      <c r="C142" s="78">
        <f t="shared" si="12"/>
        <v>71827.302048229438</v>
      </c>
      <c r="D142" s="78">
        <f t="shared" si="14"/>
        <v>27.362781732658831</v>
      </c>
      <c r="E142" s="86">
        <f>(C142-B142)/D142</f>
        <v>125.00000000000011</v>
      </c>
      <c r="F142" s="78"/>
      <c r="G142" s="85"/>
      <c r="H142" s="84">
        <f>D142*50/B142</f>
        <v>0.02</v>
      </c>
      <c r="I142" s="79">
        <f t="shared" si="13"/>
        <v>38855.150060375541</v>
      </c>
      <c r="J142" s="78"/>
    </row>
    <row r="143" spans="1:12">
      <c r="A143" s="87">
        <f>A142+7</f>
        <v>42925</v>
      </c>
      <c r="B143" s="82">
        <f>C142+F142-G142</f>
        <v>71827.302048229438</v>
      </c>
      <c r="C143" s="78">
        <f t="shared" si="12"/>
        <v>75418.667150640904</v>
      </c>
      <c r="D143" s="78">
        <f t="shared" si="14"/>
        <v>28.730920819291775</v>
      </c>
      <c r="E143" s="86">
        <f>(C143-B143)/D143</f>
        <v>124.9999999999998</v>
      </c>
      <c r="F143" s="78"/>
      <c r="G143" s="85"/>
      <c r="H143" s="84">
        <f>D143*50/B143</f>
        <v>1.9999999999999997E-2</v>
      </c>
      <c r="I143" s="79">
        <f t="shared" si="13"/>
        <v>40797.907563394321</v>
      </c>
      <c r="J143" s="78"/>
      <c r="K143" s="88"/>
      <c r="L143" s="88"/>
    </row>
    <row r="144" spans="1:12">
      <c r="A144" s="87">
        <f>A143+7</f>
        <v>42932</v>
      </c>
      <c r="B144" s="82">
        <f>C143+F143-G143</f>
        <v>75418.667150640904</v>
      </c>
      <c r="C144" s="78">
        <f t="shared" si="12"/>
        <v>79189.600508172953</v>
      </c>
      <c r="D144" s="78">
        <f t="shared" si="14"/>
        <v>30.167466860256361</v>
      </c>
      <c r="E144" s="86">
        <f>(C144-B144)/D144</f>
        <v>125.00000000000013</v>
      </c>
      <c r="F144" s="78"/>
      <c r="G144" s="85"/>
      <c r="H144" s="84">
        <f>D144*50/B144</f>
        <v>0.02</v>
      </c>
      <c r="I144" s="79">
        <f t="shared" si="13"/>
        <v>42837.802941564034</v>
      </c>
      <c r="J144" s="78"/>
      <c r="K144" s="88"/>
      <c r="L144" s="88"/>
    </row>
    <row r="145" spans="1:12" ht="13.5" thickBot="1">
      <c r="A145" s="83">
        <f>A144+7</f>
        <v>42939</v>
      </c>
      <c r="B145" s="82">
        <f>C144+F144-G144</f>
        <v>79189.600508172953</v>
      </c>
      <c r="C145" s="78">
        <f t="shared" si="12"/>
        <v>83149.080533581597</v>
      </c>
      <c r="D145" s="78">
        <f t="shared" si="14"/>
        <v>31.675840203269182</v>
      </c>
      <c r="E145" s="86">
        <f>(C145-B145)/D145</f>
        <v>124.99999999999989</v>
      </c>
      <c r="F145" s="81"/>
      <c r="G145" s="80"/>
      <c r="H145" s="84">
        <f>D145*50/B145</f>
        <v>0.02</v>
      </c>
      <c r="I145" s="79">
        <f t="shared" si="13"/>
        <v>44979.693088642234</v>
      </c>
      <c r="J145" s="78"/>
      <c r="K145" s="88"/>
      <c r="L145" s="88"/>
    </row>
    <row r="146" spans="1:12" ht="13.5" thickBot="1">
      <c r="A146" s="77"/>
      <c r="B146" s="76"/>
      <c r="C146" s="71"/>
      <c r="D146" s="71"/>
      <c r="E146" s="75"/>
      <c r="F146" s="71"/>
      <c r="G146" s="74"/>
      <c r="H146" s="73"/>
      <c r="I146" s="72"/>
      <c r="J146" s="71"/>
    </row>
    <row r="147" spans="1:12">
      <c r="A147" s="87">
        <f>A145+7</f>
        <v>42946</v>
      </c>
      <c r="B147" s="82">
        <f>C145+F145-G145</f>
        <v>83149.080533581597</v>
      </c>
      <c r="C147" s="78">
        <f t="shared" si="12"/>
        <v>87306.534560260683</v>
      </c>
      <c r="D147" s="78">
        <f t="shared" si="14"/>
        <v>33.259632213432639</v>
      </c>
      <c r="E147" s="86">
        <f>(C147-B147)/D147</f>
        <v>125.0000000000002</v>
      </c>
      <c r="F147" s="78"/>
      <c r="G147" s="85"/>
      <c r="H147" s="84">
        <f>D147*50/B147</f>
        <v>0.02</v>
      </c>
      <c r="I147" s="79">
        <f t="shared" si="13"/>
        <v>47228.677743074346</v>
      </c>
      <c r="J147" s="78"/>
    </row>
    <row r="148" spans="1:12">
      <c r="A148" s="87">
        <f>A147+7</f>
        <v>42953</v>
      </c>
      <c r="B148" s="82">
        <f>C147+F147-G147</f>
        <v>87306.534560260683</v>
      </c>
      <c r="C148" s="78">
        <f t="shared" si="12"/>
        <v>91671.861288273722</v>
      </c>
      <c r="D148" s="78">
        <f t="shared" si="14"/>
        <v>34.922613824104275</v>
      </c>
      <c r="E148" s="86">
        <f>(C148-B148)/D148</f>
        <v>125.00000000000011</v>
      </c>
      <c r="F148" s="78"/>
      <c r="G148" s="85"/>
      <c r="H148" s="84">
        <f>D148*50/B148</f>
        <v>0.02</v>
      </c>
      <c r="I148" s="79">
        <f t="shared" si="13"/>
        <v>49590.111630228064</v>
      </c>
      <c r="J148" s="78"/>
      <c r="K148" s="88"/>
      <c r="L148" s="88"/>
    </row>
    <row r="149" spans="1:12">
      <c r="A149" s="87">
        <f>A148+7</f>
        <v>42960</v>
      </c>
      <c r="B149" s="82">
        <f>C148+F148-G148</f>
        <v>91671.861288273722</v>
      </c>
      <c r="C149" s="78">
        <f t="shared" si="12"/>
        <v>96255.454352687404</v>
      </c>
      <c r="D149" s="78">
        <f t="shared" si="14"/>
        <v>36.668744515309491</v>
      </c>
      <c r="E149" s="86">
        <f>(C149-B149)/D149</f>
        <v>124.99999999999989</v>
      </c>
      <c r="F149" s="78"/>
      <c r="G149" s="85"/>
      <c r="H149" s="84">
        <f>D149*50/B149</f>
        <v>0.02</v>
      </c>
      <c r="I149" s="79">
        <f t="shared" si="13"/>
        <v>52069.617211739474</v>
      </c>
      <c r="J149" s="78"/>
      <c r="K149" s="88"/>
      <c r="L149" s="88"/>
    </row>
    <row r="150" spans="1:12" ht="13.5" thickBot="1">
      <c r="A150" s="83">
        <f>A149+7</f>
        <v>42967</v>
      </c>
      <c r="B150" s="82">
        <f>C149+F149-G149</f>
        <v>96255.454352687404</v>
      </c>
      <c r="C150" s="78">
        <f t="shared" si="12"/>
        <v>101068.22707032178</v>
      </c>
      <c r="D150" s="78">
        <f t="shared" si="14"/>
        <v>38.502181741074963</v>
      </c>
      <c r="E150" s="86">
        <f>(C150-B150)/D150</f>
        <v>125.00000000000014</v>
      </c>
      <c r="F150" s="81"/>
      <c r="G150" s="80"/>
      <c r="H150" s="84">
        <f>D150*50/B150</f>
        <v>0.02</v>
      </c>
      <c r="I150" s="79">
        <f t="shared" si="13"/>
        <v>54673.098072326444</v>
      </c>
      <c r="J150" s="78"/>
      <c r="K150" s="88"/>
      <c r="L150" s="88"/>
    </row>
    <row r="151" spans="1:12" ht="13.5" thickBot="1">
      <c r="A151" s="77"/>
      <c r="B151" s="76"/>
      <c r="C151" s="71"/>
      <c r="D151" s="71"/>
      <c r="E151" s="75"/>
      <c r="F151" s="71"/>
      <c r="G151" s="74"/>
      <c r="H151" s="73"/>
      <c r="I151" s="72"/>
      <c r="J151" s="71"/>
    </row>
    <row r="152" spans="1:12">
      <c r="A152" s="87">
        <f>A150+7</f>
        <v>42974</v>
      </c>
      <c r="B152" s="82">
        <f>C150+F150-G150</f>
        <v>101068.22707032178</v>
      </c>
      <c r="C152" s="78">
        <f t="shared" si="12"/>
        <v>106121.63842383787</v>
      </c>
      <c r="D152" s="78">
        <f t="shared" si="14"/>
        <v>40.427290828128712</v>
      </c>
      <c r="E152" s="86">
        <f>(C152-B152)/D152</f>
        <v>124.99999999999994</v>
      </c>
      <c r="F152" s="78"/>
      <c r="G152" s="85">
        <f>IF(C152&gt;B152,C152*0.05,0)</f>
        <v>5306.0819211918933</v>
      </c>
      <c r="H152" s="84">
        <f>D152*50/B152</f>
        <v>0.02</v>
      </c>
      <c r="I152" s="79">
        <f t="shared" si="13"/>
        <v>57406.752975942771</v>
      </c>
      <c r="J152" s="78"/>
    </row>
    <row r="153" spans="1:12">
      <c r="A153" s="87">
        <f>A152+7</f>
        <v>42981</v>
      </c>
      <c r="B153" s="82">
        <f>C152+F152-G152</f>
        <v>100815.55650264598</v>
      </c>
      <c r="C153" s="78">
        <f t="shared" si="12"/>
        <v>105856.33432777828</v>
      </c>
      <c r="D153" s="78">
        <f t="shared" si="14"/>
        <v>40.32622260105839</v>
      </c>
      <c r="E153" s="86">
        <f>(C153-B153)/D153</f>
        <v>125.00000000000011</v>
      </c>
      <c r="F153" s="78"/>
      <c r="G153" s="85">
        <f>IF(C153&gt;B153,C153*0.05,0)</f>
        <v>5292.8167163889148</v>
      </c>
      <c r="H153" s="84">
        <f>D153*50/B153</f>
        <v>1.9999999999999997E-2</v>
      </c>
      <c r="I153" s="79">
        <f t="shared" si="13"/>
        <v>57263.236093502921</v>
      </c>
      <c r="J153" s="78"/>
      <c r="K153" s="88"/>
      <c r="L153" s="88"/>
    </row>
    <row r="154" spans="1:12">
      <c r="A154" s="87">
        <f>A153+7</f>
        <v>42988</v>
      </c>
      <c r="B154" s="82">
        <f>C153+F153-G153</f>
        <v>100563.51761138937</v>
      </c>
      <c r="C154" s="78">
        <f t="shared" si="12"/>
        <v>105591.69349195884</v>
      </c>
      <c r="D154" s="78">
        <f t="shared" si="14"/>
        <v>40.225407044555745</v>
      </c>
      <c r="E154" s="86">
        <f>(C154-B154)/D154</f>
        <v>125.00000000000004</v>
      </c>
      <c r="F154" s="78"/>
      <c r="G154" s="85">
        <f t="shared" ref="G154:G155" si="15">IF(C154&gt;B154,C154*0.05,0)</f>
        <v>5279.5846745979425</v>
      </c>
      <c r="H154" s="84">
        <f>D154*50/B154</f>
        <v>0.02</v>
      </c>
      <c r="I154" s="79">
        <f t="shared" si="13"/>
        <v>57120.078003269162</v>
      </c>
      <c r="J154" s="78"/>
      <c r="K154" s="88"/>
      <c r="L154" s="88"/>
    </row>
    <row r="155" spans="1:12" ht="13.5" thickBot="1">
      <c r="A155" s="83">
        <f>A154+7</f>
        <v>42995</v>
      </c>
      <c r="B155" s="82">
        <f>C154+F154-G154</f>
        <v>100312.1088173609</v>
      </c>
      <c r="C155" s="78">
        <f t="shared" si="12"/>
        <v>105327.71425822895</v>
      </c>
      <c r="D155" s="78">
        <f t="shared" si="14"/>
        <v>40.12484352694436</v>
      </c>
      <c r="E155" s="86">
        <f>(C155-B155)/D155</f>
        <v>125.00000000000013</v>
      </c>
      <c r="F155" s="81"/>
      <c r="G155" s="85">
        <f t="shared" si="15"/>
        <v>5266.3857129114476</v>
      </c>
      <c r="H155" s="84">
        <f>D155*50/B155</f>
        <v>0.02</v>
      </c>
      <c r="I155" s="79">
        <f t="shared" si="13"/>
        <v>56977.277808260995</v>
      </c>
      <c r="J155" s="78">
        <f>SUM(G152:G155)</f>
        <v>21144.8690250902</v>
      </c>
      <c r="K155" s="88"/>
      <c r="L155" s="88"/>
    </row>
    <row r="156" spans="1:12" ht="13.5" thickBot="1">
      <c r="A156" s="77"/>
      <c r="B156" s="76"/>
      <c r="C156" s="71"/>
      <c r="D156" s="71"/>
      <c r="E156" s="75"/>
      <c r="F156" s="71"/>
      <c r="G156" s="74"/>
      <c r="H156" s="73"/>
      <c r="I156" s="72"/>
      <c r="J156" s="71"/>
    </row>
    <row r="157" spans="1:12">
      <c r="A157" s="87">
        <f>A155+7</f>
        <v>43002</v>
      </c>
      <c r="B157" s="82">
        <f>C155+F155-G155</f>
        <v>100061.3285453175</v>
      </c>
      <c r="C157" s="78">
        <f t="shared" si="12"/>
        <v>105064.39497258338</v>
      </c>
      <c r="D157" s="78">
        <f t="shared" ref="D157:D175" si="16">B157/2500</f>
        <v>40.024531418127005</v>
      </c>
      <c r="E157" s="86">
        <f>(C157-B157)/D157</f>
        <v>125.00000000000001</v>
      </c>
      <c r="F157" s="78"/>
      <c r="G157" s="85">
        <f>IF(C157&gt;B157,C157*0.05,0)</f>
        <v>5253.2197486291698</v>
      </c>
      <c r="H157" s="84">
        <f>D157*50/B157</f>
        <v>0.02</v>
      </c>
      <c r="I157" s="79">
        <f t="shared" si="13"/>
        <v>56834.834613740342</v>
      </c>
      <c r="J157" s="78"/>
    </row>
    <row r="158" spans="1:12">
      <c r="A158" s="87">
        <f>A157+7</f>
        <v>43009</v>
      </c>
      <c r="B158" s="82">
        <f>C157+F157-G157</f>
        <v>99811.175223954211</v>
      </c>
      <c r="C158" s="78">
        <f t="shared" si="12"/>
        <v>104801.73398515192</v>
      </c>
      <c r="D158" s="78">
        <f t="shared" si="16"/>
        <v>39.924470089581682</v>
      </c>
      <c r="E158" s="86">
        <f>(C158-B158)/D158</f>
        <v>124.99999999999999</v>
      </c>
      <c r="F158" s="78"/>
      <c r="G158" s="85">
        <f>IF(C158&gt;B158,C158*0.05,0)</f>
        <v>5240.0866992575966</v>
      </c>
      <c r="H158" s="84">
        <f>D158*50/B158</f>
        <v>0.02</v>
      </c>
      <c r="I158" s="79">
        <f t="shared" si="13"/>
        <v>56692.747527205996</v>
      </c>
      <c r="J158" s="78"/>
      <c r="K158" s="88"/>
      <c r="L158" s="88"/>
    </row>
    <row r="159" spans="1:12">
      <c r="A159" s="87">
        <f>A158+7</f>
        <v>43016</v>
      </c>
      <c r="B159" s="82">
        <f>C158+F158-G158</f>
        <v>99561.647285894331</v>
      </c>
      <c r="C159" s="78">
        <f t="shared" si="12"/>
        <v>104539.72965018905</v>
      </c>
      <c r="D159" s="78">
        <f t="shared" si="16"/>
        <v>39.824658914357734</v>
      </c>
      <c r="E159" s="86">
        <f>(C159-B159)/D159</f>
        <v>125.00000000000013</v>
      </c>
      <c r="F159" s="78"/>
      <c r="G159" s="85">
        <f t="shared" ref="G159:G160" si="17">IF(C159&gt;B159,C159*0.05,0)</f>
        <v>5226.9864825094528</v>
      </c>
      <c r="H159" s="84">
        <f>D159*50/B159</f>
        <v>0.02</v>
      </c>
      <c r="I159" s="79">
        <f t="shared" si="13"/>
        <v>56551.01565838798</v>
      </c>
      <c r="J159" s="78"/>
      <c r="K159" s="88"/>
      <c r="L159" s="88"/>
    </row>
    <row r="160" spans="1:12" ht="13.5" thickBot="1">
      <c r="A160" s="83">
        <f>A159+7</f>
        <v>43023</v>
      </c>
      <c r="B160" s="82">
        <f>C159+F159-G159</f>
        <v>99312.743167679597</v>
      </c>
      <c r="C160" s="78">
        <f t="shared" si="12"/>
        <v>104278.38032606358</v>
      </c>
      <c r="D160" s="78">
        <f t="shared" si="16"/>
        <v>39.725097267071838</v>
      </c>
      <c r="E160" s="86">
        <f>(C160-B160)/D160</f>
        <v>124.99999999999999</v>
      </c>
      <c r="F160" s="81"/>
      <c r="G160" s="85">
        <f t="shared" si="17"/>
        <v>5213.919016303179</v>
      </c>
      <c r="H160" s="84">
        <f>D160*50/B160</f>
        <v>0.02</v>
      </c>
      <c r="I160" s="79">
        <f t="shared" si="13"/>
        <v>56409.638119242009</v>
      </c>
      <c r="J160" s="78">
        <f>J155+SUM(G157:G160)</f>
        <v>42079.080971789597</v>
      </c>
      <c r="K160" s="88"/>
      <c r="L160" s="88"/>
    </row>
    <row r="161" spans="1:12" ht="13.5" thickBot="1">
      <c r="A161" s="77"/>
      <c r="B161" s="76"/>
      <c r="C161" s="71"/>
      <c r="D161" s="71"/>
      <c r="E161" s="75"/>
      <c r="F161" s="71"/>
      <c r="G161" s="74"/>
      <c r="H161" s="73"/>
      <c r="I161" s="72"/>
      <c r="J161" s="71"/>
    </row>
    <row r="162" spans="1:12">
      <c r="A162" s="87">
        <f>A160+7</f>
        <v>43030</v>
      </c>
      <c r="B162" s="82">
        <f>C160+F160-G160</f>
        <v>99064.461309760401</v>
      </c>
      <c r="C162" s="78">
        <f t="shared" si="12"/>
        <v>104017.68437524843</v>
      </c>
      <c r="D162" s="78">
        <f t="shared" si="16"/>
        <v>39.625784523904159</v>
      </c>
      <c r="E162" s="86">
        <f>(C162-B162)/D162</f>
        <v>125.00000000000016</v>
      </c>
      <c r="F162" s="78"/>
      <c r="G162" s="85">
        <f>IF(C162&gt;B162,C162*0.05,0)</f>
        <v>5200.8842187624214</v>
      </c>
      <c r="H162" s="84">
        <f>D162*50/B162</f>
        <v>0.02</v>
      </c>
      <c r="I162" s="79">
        <f t="shared" si="13"/>
        <v>56268.614023943912</v>
      </c>
      <c r="J162" s="78"/>
    </row>
    <row r="163" spans="1:12">
      <c r="A163" s="87">
        <f>A162+7</f>
        <v>43037</v>
      </c>
      <c r="B163" s="82">
        <f>C162+F162-G162</f>
        <v>98816.800156486002</v>
      </c>
      <c r="C163" s="78">
        <f t="shared" si="12"/>
        <v>103757.6401643103</v>
      </c>
      <c r="D163" s="78">
        <f t="shared" si="16"/>
        <v>39.5267200625944</v>
      </c>
      <c r="E163" s="86">
        <f>(C163-B163)/D163</f>
        <v>124.99999999999999</v>
      </c>
      <c r="F163" s="78"/>
      <c r="G163" s="85">
        <f>IF(C163&gt;B163,C163*0.05,0)</f>
        <v>5187.8820082155153</v>
      </c>
      <c r="H163" s="84">
        <f>D163*50/B163</f>
        <v>0.02</v>
      </c>
      <c r="I163" s="79">
        <f t="shared" si="13"/>
        <v>56127.942488884051</v>
      </c>
      <c r="J163" s="78"/>
      <c r="K163" s="88"/>
      <c r="L163" s="88"/>
    </row>
    <row r="164" spans="1:12">
      <c r="A164" s="87">
        <f>A163+7</f>
        <v>43044</v>
      </c>
      <c r="B164" s="82">
        <f>C163+F163-G163</f>
        <v>98569.758156094787</v>
      </c>
      <c r="C164" s="78">
        <f t="shared" si="12"/>
        <v>103498.24606389953</v>
      </c>
      <c r="D164" s="78">
        <f t="shared" si="16"/>
        <v>39.427903262437916</v>
      </c>
      <c r="E164" s="86">
        <f>(C164-B164)/D164</f>
        <v>124.99999999999996</v>
      </c>
      <c r="F164" s="78"/>
      <c r="G164" s="85">
        <f t="shared" ref="G164:G165" si="18">IF(C164&gt;B164,C164*0.05,0)</f>
        <v>5174.9123031949766</v>
      </c>
      <c r="H164" s="84">
        <f>D164*50/B164</f>
        <v>0.02</v>
      </c>
      <c r="I164" s="79">
        <f t="shared" si="13"/>
        <v>55987.622632661842</v>
      </c>
      <c r="J164" s="78"/>
      <c r="K164" s="88"/>
      <c r="L164" s="88"/>
    </row>
    <row r="165" spans="1:12" ht="13.5" thickBot="1">
      <c r="A165" s="83">
        <f>A164+7</f>
        <v>43051</v>
      </c>
      <c r="B165" s="82">
        <f>C164+F164-G164</f>
        <v>98323.333760704554</v>
      </c>
      <c r="C165" s="78">
        <f t="shared" si="12"/>
        <v>103239.50044873978</v>
      </c>
      <c r="D165" s="78">
        <f t="shared" si="16"/>
        <v>39.32933350428182</v>
      </c>
      <c r="E165" s="86">
        <f>(C165-B165)/D165</f>
        <v>125</v>
      </c>
      <c r="F165" s="81"/>
      <c r="G165" s="85">
        <f t="shared" si="18"/>
        <v>5161.9750224369891</v>
      </c>
      <c r="H165" s="84">
        <f>D165*50/B165</f>
        <v>0.02</v>
      </c>
      <c r="I165" s="79">
        <f t="shared" si="13"/>
        <v>55847.653576080185</v>
      </c>
      <c r="J165" s="78">
        <f>J160+SUM(G162:G165)</f>
        <v>62804.734524399501</v>
      </c>
      <c r="K165" s="88"/>
      <c r="L165" s="88"/>
    </row>
    <row r="166" spans="1:12" ht="13.5" thickBot="1">
      <c r="A166" s="77"/>
      <c r="B166" s="76"/>
      <c r="C166" s="71"/>
      <c r="D166" s="71"/>
      <c r="E166" s="75"/>
      <c r="F166" s="71"/>
      <c r="G166" s="74"/>
      <c r="H166" s="73"/>
      <c r="I166" s="72"/>
      <c r="J166" s="71"/>
    </row>
    <row r="167" spans="1:12">
      <c r="A167" s="87">
        <f>A165+7</f>
        <v>43058</v>
      </c>
      <c r="B167" s="82">
        <f>C165+F165-G165</f>
        <v>98077.525426302789</v>
      </c>
      <c r="C167" s="78">
        <f t="shared" si="12"/>
        <v>102981.40169761793</v>
      </c>
      <c r="D167" s="78">
        <f t="shared" si="16"/>
        <v>39.231010170521117</v>
      </c>
      <c r="E167" s="86">
        <f>(C167-B167)/D167</f>
        <v>124.99999999999994</v>
      </c>
      <c r="F167" s="78"/>
      <c r="G167" s="85">
        <f>IF(C167&gt;B167,C167*0.05,0)</f>
        <v>5149.0700848808965</v>
      </c>
      <c r="H167" s="84">
        <f>D167*50/B167</f>
        <v>0.02</v>
      </c>
      <c r="I167" s="79">
        <f t="shared" si="13"/>
        <v>55708.034442139986</v>
      </c>
      <c r="J167" s="78"/>
    </row>
    <row r="168" spans="1:12">
      <c r="A168" s="87">
        <f>A167+7</f>
        <v>43065</v>
      </c>
      <c r="B168" s="82">
        <f>C167+F167-G167</f>
        <v>97832.331612737034</v>
      </c>
      <c r="C168" s="78">
        <f>B168+(B168*0.05)</f>
        <v>102723.94819337389</v>
      </c>
      <c r="D168" s="78">
        <f t="shared" si="16"/>
        <v>39.132932645094812</v>
      </c>
      <c r="E168" s="86">
        <f>(C168-B168)/D168</f>
        <v>125</v>
      </c>
      <c r="F168" s="78"/>
      <c r="G168" s="85">
        <f>IF(C168&gt;B168,C168*0.05,0)</f>
        <v>5136.1974096686945</v>
      </c>
      <c r="H168" s="84">
        <f>D168*50/B168</f>
        <v>1.9999999999999997E-2</v>
      </c>
      <c r="I168" s="79">
        <f t="shared" si="13"/>
        <v>55568.764356034641</v>
      </c>
      <c r="J168" s="78"/>
      <c r="K168" s="88"/>
      <c r="L168" s="88"/>
    </row>
    <row r="169" spans="1:12">
      <c r="A169" s="87">
        <f>A168+7</f>
        <v>43072</v>
      </c>
      <c r="B169" s="82">
        <f>C168+F168-G168</f>
        <v>97587.750783705196</v>
      </c>
      <c r="C169" s="78">
        <f>B169+(B169*0.05)</f>
        <v>102467.13832289046</v>
      </c>
      <c r="D169" s="78">
        <f t="shared" si="16"/>
        <v>39.035100313482076</v>
      </c>
      <c r="E169" s="86">
        <f>(C169-B169)/D169</f>
        <v>125.0000000000001</v>
      </c>
      <c r="F169" s="78"/>
      <c r="G169" s="85">
        <f t="shared" ref="G169:G170" si="19">IF(C169&gt;B169,C169*0.05,0)</f>
        <v>5123.356916144523</v>
      </c>
      <c r="H169" s="84">
        <f>D169*50/B169</f>
        <v>1.9999999999999997E-2</v>
      </c>
      <c r="I169" s="79">
        <f t="shared" si="13"/>
        <v>55429.842445144553</v>
      </c>
      <c r="J169" s="78"/>
      <c r="K169" s="88"/>
      <c r="L169" s="88"/>
    </row>
    <row r="170" spans="1:12" ht="13.5" thickBot="1">
      <c r="A170" s="83">
        <f>A169+7</f>
        <v>43079</v>
      </c>
      <c r="B170" s="82">
        <f>C169+F169-G169</f>
        <v>97343.78140674594</v>
      </c>
      <c r="C170" s="78">
        <f t="shared" si="12"/>
        <v>102210.97047708323</v>
      </c>
      <c r="D170" s="78">
        <f t="shared" si="16"/>
        <v>38.937512562698373</v>
      </c>
      <c r="E170" s="86">
        <f>(C170-B170)/D170</f>
        <v>124.99999999999987</v>
      </c>
      <c r="F170" s="81"/>
      <c r="G170" s="85">
        <f t="shared" si="19"/>
        <v>5110.5485238541623</v>
      </c>
      <c r="H170" s="84">
        <f>D170*50/B170</f>
        <v>0.02</v>
      </c>
      <c r="I170" s="79">
        <f t="shared" si="13"/>
        <v>55291.267839031694</v>
      </c>
      <c r="J170" s="78">
        <f>J165+SUM(G167:G170)</f>
        <v>83323.907458947768</v>
      </c>
      <c r="K170" s="88"/>
      <c r="L170" s="88"/>
    </row>
    <row r="171" spans="1:12" ht="13.5" thickBot="1">
      <c r="A171" s="77"/>
      <c r="B171" s="76"/>
      <c r="C171" s="71"/>
      <c r="D171" s="71"/>
      <c r="E171" s="75"/>
      <c r="F171" s="71"/>
      <c r="G171" s="74"/>
      <c r="H171" s="73"/>
      <c r="I171" s="72"/>
      <c r="J171" s="71"/>
    </row>
    <row r="172" spans="1:12">
      <c r="A172" s="87">
        <f>A170+7</f>
        <v>43086</v>
      </c>
      <c r="B172" s="82">
        <f>C170+F170-G170</f>
        <v>97100.421953229074</v>
      </c>
      <c r="C172" s="78">
        <f t="shared" si="12"/>
        <v>101955.44305089052</v>
      </c>
      <c r="D172" s="78">
        <f t="shared" si="16"/>
        <v>38.840168781291631</v>
      </c>
      <c r="E172" s="86">
        <f>(C172-B172)/D172</f>
        <v>124.99999999999983</v>
      </c>
      <c r="F172" s="78"/>
      <c r="G172" s="85">
        <f>IF(C172&gt;B172,C172*0.05,0)</f>
        <v>5097.7721525445268</v>
      </c>
      <c r="H172" s="84">
        <f>D172*50/B172</f>
        <v>0.02</v>
      </c>
      <c r="I172" s="79">
        <f t="shared" si="13"/>
        <v>55153.039669434111</v>
      </c>
      <c r="J172" s="78"/>
    </row>
    <row r="173" spans="1:12">
      <c r="A173" s="99">
        <f>A172+7</f>
        <v>43093</v>
      </c>
      <c r="B173" s="100">
        <f>C172+F172-G172</f>
        <v>96857.670898345998</v>
      </c>
      <c r="C173" s="101">
        <f>B173+(B173*0)</f>
        <v>96857.670898345998</v>
      </c>
      <c r="D173" s="78">
        <f t="shared" si="16"/>
        <v>38.743068359338402</v>
      </c>
      <c r="E173" s="102">
        <f>(C173-B173)/D173</f>
        <v>0</v>
      </c>
      <c r="F173" s="101"/>
      <c r="G173" s="103">
        <f>IF(C173&gt;B173,C173*0.05,0)</f>
        <v>0</v>
      </c>
      <c r="H173" s="104">
        <f>D173*50/B173</f>
        <v>2.0000000000000004E-2</v>
      </c>
      <c r="I173" s="105">
        <f t="shared" si="13"/>
        <v>55015.157070260524</v>
      </c>
      <c r="J173" s="101"/>
    </row>
    <row r="174" spans="1:12">
      <c r="A174" s="99">
        <f>A173+7</f>
        <v>43100</v>
      </c>
      <c r="B174" s="100">
        <f>C173+F173-G173</f>
        <v>96857.670898345998</v>
      </c>
      <c r="C174" s="101">
        <f>B174+(B174*0.02)</f>
        <v>98794.824316312923</v>
      </c>
      <c r="D174" s="78">
        <f t="shared" si="16"/>
        <v>38.743068359338402</v>
      </c>
      <c r="E174" s="102">
        <f>(C174-B174)/D174</f>
        <v>50.000000000000135</v>
      </c>
      <c r="F174" s="101"/>
      <c r="G174" s="103">
        <f t="shared" ref="G174:G175" si="20">IF(C174&gt;B174,C174*0.05,0)</f>
        <v>4939.7412158156467</v>
      </c>
      <c r="H174" s="104">
        <f>D174*50/B174</f>
        <v>2.0000000000000004E-2</v>
      </c>
      <c r="I174" s="105">
        <f t="shared" si="13"/>
        <v>55015.157070260524</v>
      </c>
      <c r="J174" s="101"/>
    </row>
    <row r="175" spans="1:12" ht="13.5" thickBot="1">
      <c r="A175" s="83">
        <f>A174+7</f>
        <v>43107</v>
      </c>
      <c r="B175" s="82">
        <f>C174+F174-G174</f>
        <v>93855.083100497272</v>
      </c>
      <c r="C175" s="78">
        <f t="shared" si="12"/>
        <v>98547.837255522129</v>
      </c>
      <c r="D175" s="78">
        <f t="shared" si="16"/>
        <v>37.542033240198911</v>
      </c>
      <c r="E175" s="86">
        <f>(C175-B175)/D175</f>
        <v>124.99999999999982</v>
      </c>
      <c r="F175" s="81"/>
      <c r="G175" s="80">
        <f t="shared" si="20"/>
        <v>4927.3918627761068</v>
      </c>
      <c r="H175" s="84">
        <f>D175*50/B175</f>
        <v>0.02</v>
      </c>
      <c r="I175" s="79">
        <f t="shared" si="13"/>
        <v>53309.687201082445</v>
      </c>
      <c r="J175" s="78">
        <f>J170+SUM(G172:G175)</f>
        <v>98288.812690084043</v>
      </c>
    </row>
    <row r="176" spans="1:12" ht="13.5" thickBot="1">
      <c r="A176" s="77"/>
      <c r="B176" s="76"/>
      <c r="C176" s="71"/>
      <c r="D176" s="71"/>
      <c r="E176" s="75"/>
      <c r="F176" s="71"/>
      <c r="G176" s="74"/>
      <c r="H176" s="73"/>
      <c r="I176" s="72"/>
      <c r="J176" s="71"/>
    </row>
    <row r="177" spans="1:10">
      <c r="A177" s="87">
        <f>A175+7</f>
        <v>43114</v>
      </c>
      <c r="B177" s="82">
        <f>C175+F175-G175</f>
        <v>93620.445392746027</v>
      </c>
      <c r="C177" s="78">
        <f t="shared" si="12"/>
        <v>98301.467662383322</v>
      </c>
      <c r="D177" s="78">
        <f t="shared" ref="D177:D195" si="21">B177/2500</f>
        <v>37.448178157098411</v>
      </c>
      <c r="E177" s="86">
        <f>(C177-B177)/D177</f>
        <v>124.99999999999983</v>
      </c>
      <c r="F177" s="78"/>
      <c r="G177" s="85">
        <f>IF(C177&gt;B177,C177*0.05,0)</f>
        <v>4915.0733831191665</v>
      </c>
      <c r="H177" s="84">
        <f>D177*50/B177</f>
        <v>0.02</v>
      </c>
      <c r="I177" s="79">
        <f t="shared" si="13"/>
        <v>53176.412983079746</v>
      </c>
      <c r="J177" s="78"/>
    </row>
    <row r="178" spans="1:10">
      <c r="A178" s="87">
        <f>A177+7</f>
        <v>43121</v>
      </c>
      <c r="B178" s="82">
        <f>C177+F177-G177</f>
        <v>93386.394279264161</v>
      </c>
      <c r="C178" s="78">
        <f t="shared" si="12"/>
        <v>98055.713993227371</v>
      </c>
      <c r="D178" s="78">
        <f t="shared" si="21"/>
        <v>37.354557711705667</v>
      </c>
      <c r="E178" s="86">
        <f>(C178-B178)/D178</f>
        <v>125.00000000000006</v>
      </c>
      <c r="F178" s="78"/>
      <c r="G178" s="85">
        <f>IF(C178&gt;B178,C178*0.05,0)</f>
        <v>4902.7856996613691</v>
      </c>
      <c r="H178" s="84">
        <f>D178*50/B178</f>
        <v>0.02</v>
      </c>
      <c r="I178" s="79">
        <f t="shared" si="13"/>
        <v>53043.471950622043</v>
      </c>
      <c r="J178" s="78"/>
    </row>
    <row r="179" spans="1:10">
      <c r="A179" s="87">
        <f>A178+7</f>
        <v>43128</v>
      </c>
      <c r="B179" s="82">
        <f>C178+F178-G178</f>
        <v>93152.928293566001</v>
      </c>
      <c r="C179" s="78">
        <f t="shared" si="12"/>
        <v>97810.574708244298</v>
      </c>
      <c r="D179" s="78">
        <f t="shared" si="21"/>
        <v>37.261171317426403</v>
      </c>
      <c r="E179" s="86">
        <f>(C179-B179)/D179</f>
        <v>124.9999999999999</v>
      </c>
      <c r="F179" s="78"/>
      <c r="G179" s="85">
        <f t="shared" ref="G179:G180" si="22">IF(C179&gt;B179,C179*0.05,0)</f>
        <v>4890.5287354122147</v>
      </c>
      <c r="H179" s="84">
        <f>D179*50/B179</f>
        <v>0.02</v>
      </c>
      <c r="I179" s="79">
        <f t="shared" si="13"/>
        <v>52910.863270745489</v>
      </c>
      <c r="J179" s="78"/>
    </row>
    <row r="180" spans="1:10" ht="13.5" thickBot="1">
      <c r="A180" s="83">
        <f>A179+7</f>
        <v>43135</v>
      </c>
      <c r="B180" s="82">
        <f>C179+F179-G179</f>
        <v>92920.045972832086</v>
      </c>
      <c r="C180" s="78">
        <f t="shared" si="12"/>
        <v>97566.048271473686</v>
      </c>
      <c r="D180" s="78">
        <f t="shared" si="21"/>
        <v>37.168018389132833</v>
      </c>
      <c r="E180" s="86">
        <f>(C180-B180)/D180</f>
        <v>124.99999999999991</v>
      </c>
      <c r="F180" s="81"/>
      <c r="G180" s="85">
        <f t="shared" si="22"/>
        <v>4878.3024135736841</v>
      </c>
      <c r="H180" s="84">
        <f>D180*50/B180</f>
        <v>1.9999999999999997E-2</v>
      </c>
      <c r="I180" s="79">
        <f t="shared" si="13"/>
        <v>52778.586112568628</v>
      </c>
      <c r="J180" s="78">
        <f>J175+SUM(G177:G180)</f>
        <v>117875.50292185048</v>
      </c>
    </row>
    <row r="181" spans="1:10" ht="13.5" thickBot="1">
      <c r="A181" s="77"/>
      <c r="B181" s="76"/>
      <c r="C181" s="71"/>
      <c r="D181" s="71"/>
      <c r="E181" s="75"/>
      <c r="F181" s="71"/>
      <c r="G181" s="74"/>
      <c r="H181" s="73"/>
      <c r="I181" s="72"/>
      <c r="J181" s="71"/>
    </row>
    <row r="182" spans="1:10">
      <c r="A182" s="87">
        <f>A180+7</f>
        <v>43142</v>
      </c>
      <c r="B182" s="82">
        <f>C180+F180-G180</f>
        <v>92687.745857900009</v>
      </c>
      <c r="C182" s="78">
        <f t="shared" si="12"/>
        <v>97322.133150795009</v>
      </c>
      <c r="D182" s="78">
        <f t="shared" si="21"/>
        <v>37.075098343160001</v>
      </c>
      <c r="E182" s="86">
        <f>(C182-B182)/D182</f>
        <v>125.00000000000001</v>
      </c>
      <c r="F182" s="78"/>
      <c r="G182" s="85">
        <f>IF(C182&gt;B182,C182*0.05,0)</f>
        <v>4866.1066575397508</v>
      </c>
      <c r="H182" s="84">
        <f>D182*50/B182</f>
        <v>0.02</v>
      </c>
      <c r="I182" s="79">
        <f t="shared" si="13"/>
        <v>52646.639647287207</v>
      </c>
      <c r="J182" s="78"/>
    </row>
    <row r="183" spans="1:10">
      <c r="A183" s="87">
        <f>A182+7</f>
        <v>43149</v>
      </c>
      <c r="B183" s="82">
        <f>C182+F182-G182</f>
        <v>92456.026493255253</v>
      </c>
      <c r="C183" s="78">
        <f t="shared" si="12"/>
        <v>97078.82781791802</v>
      </c>
      <c r="D183" s="78">
        <f t="shared" si="21"/>
        <v>36.982410597302099</v>
      </c>
      <c r="E183" s="86">
        <f>(C183-B183)/D183</f>
        <v>125.00000000000013</v>
      </c>
      <c r="F183" s="78"/>
      <c r="G183" s="85">
        <f>IF(C183&gt;B183,C183*0.05,0)</f>
        <v>4853.9413908959013</v>
      </c>
      <c r="H183" s="84">
        <f>D183*50/B183</f>
        <v>0.02</v>
      </c>
      <c r="I183" s="79">
        <f t="shared" si="13"/>
        <v>52515.023048168987</v>
      </c>
      <c r="J183" s="78"/>
    </row>
    <row r="184" spans="1:10">
      <c r="A184" s="87">
        <f>A183+7</f>
        <v>43156</v>
      </c>
      <c r="B184" s="82">
        <f>C183+F183-G183</f>
        <v>92224.886427022124</v>
      </c>
      <c r="C184" s="78">
        <f t="shared" si="12"/>
        <v>96836.130748373223</v>
      </c>
      <c r="D184" s="78">
        <f t="shared" si="21"/>
        <v>36.889954570808847</v>
      </c>
      <c r="E184" s="86">
        <f>(C184-B184)/D184</f>
        <v>124.99999999999983</v>
      </c>
      <c r="F184" s="78"/>
      <c r="G184" s="85">
        <f t="shared" ref="G184:G185" si="23">IF(C184&gt;B184,C184*0.05,0)</f>
        <v>4841.8065374186617</v>
      </c>
      <c r="H184" s="84">
        <f>D184*50/B184</f>
        <v>1.9999999999999997E-2</v>
      </c>
      <c r="I184" s="79">
        <f t="shared" si="13"/>
        <v>52383.73549054857</v>
      </c>
      <c r="J184" s="78"/>
    </row>
    <row r="185" spans="1:10" ht="13.5" thickBot="1">
      <c r="A185" s="83">
        <f>A184+7</f>
        <v>43163</v>
      </c>
      <c r="B185" s="82">
        <f>C184+F184-G184</f>
        <v>91994.324210954568</v>
      </c>
      <c r="C185" s="78">
        <f t="shared" si="12"/>
        <v>96594.040421502301</v>
      </c>
      <c r="D185" s="78">
        <f t="shared" si="21"/>
        <v>36.797729684381828</v>
      </c>
      <c r="E185" s="86">
        <f>(C185-B185)/D185</f>
        <v>125.00000000000011</v>
      </c>
      <c r="F185" s="81"/>
      <c r="G185" s="85">
        <f t="shared" si="23"/>
        <v>4829.7020210751152</v>
      </c>
      <c r="H185" s="84">
        <f>D185*50/B185</f>
        <v>0.02</v>
      </c>
      <c r="I185" s="79">
        <f t="shared" si="13"/>
        <v>52252.776151822196</v>
      </c>
      <c r="J185" s="78">
        <f>J180+SUM(G182:G185)</f>
        <v>137267.05952877991</v>
      </c>
    </row>
    <row r="186" spans="1:10" ht="13.5" thickBot="1">
      <c r="A186" s="77"/>
      <c r="B186" s="76"/>
      <c r="C186" s="71"/>
      <c r="D186" s="71"/>
      <c r="E186" s="75"/>
      <c r="F186" s="71"/>
      <c r="G186" s="74"/>
      <c r="H186" s="73"/>
      <c r="I186" s="72"/>
      <c r="J186" s="71"/>
    </row>
    <row r="187" spans="1:10">
      <c r="A187" s="87">
        <f>A185+7</f>
        <v>43170</v>
      </c>
      <c r="B187" s="82">
        <f>C185+F185-G185</f>
        <v>91764.338400427179</v>
      </c>
      <c r="C187" s="78">
        <f t="shared" ref="C187:C195" si="24">B187+(B187*0.05)</f>
        <v>96352.555320448533</v>
      </c>
      <c r="D187" s="78">
        <f t="shared" si="21"/>
        <v>36.70573536017087</v>
      </c>
      <c r="E187" s="86">
        <f>(C187-B187)/D187</f>
        <v>124.99999999999987</v>
      </c>
      <c r="F187" s="78"/>
      <c r="G187" s="85">
        <f>IF(C187&gt;B187,C187*0.05,0)</f>
        <v>4817.6277660224268</v>
      </c>
      <c r="H187" s="84">
        <f>D187*50/B187</f>
        <v>0.02</v>
      </c>
      <c r="I187" s="79">
        <f t="shared" ref="I187:I195" si="25">B187-(D187*1080)</f>
        <v>52122.144211442639</v>
      </c>
      <c r="J187" s="78"/>
    </row>
    <row r="188" spans="1:10">
      <c r="A188" s="87">
        <f>A187+7</f>
        <v>43177</v>
      </c>
      <c r="B188" s="82">
        <f>C187+F187-G187</f>
        <v>91534.927554426104</v>
      </c>
      <c r="C188" s="78">
        <f t="shared" si="24"/>
        <v>96111.673932147416</v>
      </c>
      <c r="D188" s="78">
        <f t="shared" si="21"/>
        <v>36.613971021770439</v>
      </c>
      <c r="E188" s="86">
        <f>(C188-B188)/D188</f>
        <v>125.00000000000021</v>
      </c>
      <c r="F188" s="78"/>
      <c r="G188" s="85">
        <f>IF(C188&gt;B188,C188*0.05,0)</f>
        <v>4805.5836966073712</v>
      </c>
      <c r="H188" s="84">
        <f>D188*50/B188</f>
        <v>0.02</v>
      </c>
      <c r="I188" s="79">
        <f t="shared" si="25"/>
        <v>51991.838850914028</v>
      </c>
      <c r="J188" s="78"/>
    </row>
    <row r="189" spans="1:10">
      <c r="A189" s="87">
        <f>A188+7</f>
        <v>43184</v>
      </c>
      <c r="B189" s="82">
        <f>C188+F188-G188</f>
        <v>91306.090235540047</v>
      </c>
      <c r="C189" s="78">
        <f t="shared" si="24"/>
        <v>95871.394747317056</v>
      </c>
      <c r="D189" s="78">
        <f t="shared" si="21"/>
        <v>36.522436094216019</v>
      </c>
      <c r="E189" s="86">
        <f>(C189-B189)/D189</f>
        <v>125.00000000000018</v>
      </c>
      <c r="F189" s="78"/>
      <c r="G189" s="85">
        <f t="shared" ref="G189:G190" si="26">IF(C189&gt;B189,C189*0.05,0)</f>
        <v>4793.5697373658531</v>
      </c>
      <c r="H189" s="84">
        <f>D189*50/B189</f>
        <v>0.02</v>
      </c>
      <c r="I189" s="79">
        <f t="shared" si="25"/>
        <v>51861.859253786744</v>
      </c>
      <c r="J189" s="78"/>
    </row>
    <row r="190" spans="1:10" ht="13.5" thickBot="1">
      <c r="A190" s="83">
        <f>A189+7</f>
        <v>43191</v>
      </c>
      <c r="B190" s="82">
        <f>C189+F189-G189</f>
        <v>91077.825009951208</v>
      </c>
      <c r="C190" s="78">
        <f t="shared" si="24"/>
        <v>95631.716260448768</v>
      </c>
      <c r="D190" s="78">
        <f t="shared" si="21"/>
        <v>36.431130003980485</v>
      </c>
      <c r="E190" s="86">
        <f>(C190-B190)/D190</f>
        <v>124.99999999999997</v>
      </c>
      <c r="F190" s="81"/>
      <c r="G190" s="85">
        <f t="shared" si="26"/>
        <v>4781.5858130224387</v>
      </c>
      <c r="H190" s="84">
        <f>D190*50/B190</f>
        <v>0.02</v>
      </c>
      <c r="I190" s="79">
        <f t="shared" si="25"/>
        <v>51732.204605652281</v>
      </c>
      <c r="J190" s="78">
        <f>J185+SUM(G187:G190)</f>
        <v>156465.42654179799</v>
      </c>
    </row>
    <row r="191" spans="1:10" ht="13.5" thickBot="1">
      <c r="A191" s="77"/>
      <c r="B191" s="76"/>
      <c r="C191" s="71"/>
      <c r="D191" s="71"/>
      <c r="E191" s="75"/>
      <c r="F191" s="71"/>
      <c r="G191" s="74"/>
      <c r="H191" s="73"/>
      <c r="I191" s="72"/>
      <c r="J191" s="71"/>
    </row>
    <row r="192" spans="1:10">
      <c r="A192" s="87">
        <f>A190+7</f>
        <v>43198</v>
      </c>
      <c r="B192" s="82">
        <f>C190+F190-G190</f>
        <v>90850.130447426331</v>
      </c>
      <c r="C192" s="78">
        <f t="shared" si="24"/>
        <v>95392.636969797648</v>
      </c>
      <c r="D192" s="78">
        <f t="shared" si="21"/>
        <v>36.340052178970531</v>
      </c>
      <c r="E192" s="86">
        <f>(C192-B192)/D192</f>
        <v>125.00000000000003</v>
      </c>
      <c r="F192" s="78"/>
      <c r="G192" s="85">
        <f>IF(C192&gt;B192,C192*0.05,0)</f>
        <v>4769.6318484898829</v>
      </c>
      <c r="H192" s="84">
        <f>D192*50/B192</f>
        <v>0.02</v>
      </c>
      <c r="I192" s="79">
        <f t="shared" si="25"/>
        <v>51602.874094138155</v>
      </c>
      <c r="J192" s="78"/>
    </row>
    <row r="193" spans="1:10">
      <c r="A193" s="87">
        <f>A192+7</f>
        <v>43205</v>
      </c>
      <c r="B193" s="82">
        <f>C192+F192-G192</f>
        <v>90623.005121307768</v>
      </c>
      <c r="C193" s="78">
        <f t="shared" si="24"/>
        <v>95154.155377373158</v>
      </c>
      <c r="D193" s="78">
        <f t="shared" si="21"/>
        <v>36.249202048523109</v>
      </c>
      <c r="E193" s="86">
        <f>(C193-B193)/D193</f>
        <v>125.00000000000003</v>
      </c>
      <c r="F193" s="78"/>
      <c r="G193" s="85">
        <f>IF(C193&gt;B193,C193*0.05,0)</f>
        <v>4757.7077688686577</v>
      </c>
      <c r="H193" s="84">
        <f>D193*50/B193</f>
        <v>2.0000000000000004E-2</v>
      </c>
      <c r="I193" s="79">
        <f t="shared" si="25"/>
        <v>51473.866908902812</v>
      </c>
      <c r="J193" s="78"/>
    </row>
    <row r="194" spans="1:10">
      <c r="A194" s="87">
        <f>A193+7</f>
        <v>43212</v>
      </c>
      <c r="B194" s="82">
        <f>C193+F193-G193</f>
        <v>90396.447608504503</v>
      </c>
      <c r="C194" s="78">
        <f t="shared" si="24"/>
        <v>94916.269988929722</v>
      </c>
      <c r="D194" s="78">
        <f t="shared" si="21"/>
        <v>36.158579043401801</v>
      </c>
      <c r="E194" s="86">
        <f>(C194-B194)/D194</f>
        <v>124.99999999999984</v>
      </c>
      <c r="F194" s="78"/>
      <c r="G194" s="85">
        <f t="shared" ref="G194:G195" si="27">IF(C194&gt;B194,C194*0.05,0)</f>
        <v>4745.8134994464863</v>
      </c>
      <c r="H194" s="84">
        <f>D194*50/B194</f>
        <v>0.02</v>
      </c>
      <c r="I194" s="79">
        <f t="shared" si="25"/>
        <v>51345.182241630559</v>
      </c>
      <c r="J194" s="78"/>
    </row>
    <row r="195" spans="1:10" ht="13.5" thickBot="1">
      <c r="A195" s="83">
        <f>A194+7</f>
        <v>43219</v>
      </c>
      <c r="B195" s="82">
        <f>C194+F194-G194</f>
        <v>90170.456489483229</v>
      </c>
      <c r="C195" s="78">
        <f t="shared" si="24"/>
        <v>94678.979313957389</v>
      </c>
      <c r="D195" s="78">
        <f t="shared" si="21"/>
        <v>36.068182595793289</v>
      </c>
      <c r="E195" s="86">
        <f>(C195-B195)/D195</f>
        <v>124.99999999999994</v>
      </c>
      <c r="F195" s="81"/>
      <c r="G195" s="85">
        <f t="shared" si="27"/>
        <v>4733.9489656978694</v>
      </c>
      <c r="H195" s="84">
        <f>D195*50/B195</f>
        <v>1.9999999999999997E-2</v>
      </c>
      <c r="I195" s="79">
        <f t="shared" si="25"/>
        <v>51216.819286026475</v>
      </c>
      <c r="J195" s="78">
        <f>J190+SUM(G192:G195)</f>
        <v>175472.5286243009</v>
      </c>
    </row>
    <row r="196" spans="1:10" ht="13.5" thickBot="1">
      <c r="A196" s="77"/>
      <c r="B196" s="76"/>
      <c r="C196" s="71"/>
      <c r="D196" s="71"/>
      <c r="E196" s="75"/>
      <c r="F196" s="71"/>
      <c r="G196" s="74"/>
      <c r="H196" s="73"/>
      <c r="I196" s="72"/>
      <c r="J196" s="71"/>
    </row>
  </sheetData>
  <mergeCells count="1">
    <mergeCell ref="A1:J1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N129"/>
  <sheetViews>
    <sheetView workbookViewId="0">
      <pane xSplit="9" ySplit="3" topLeftCell="J4" activePane="bottomRight" state="frozen"/>
      <selection pane="topRight" activeCell="J1" sqref="J1"/>
      <selection pane="bottomLeft" activeCell="A12" sqref="A12"/>
      <selection pane="bottomRight" activeCell="D6" sqref="D6"/>
    </sheetView>
  </sheetViews>
  <sheetFormatPr defaultRowHeight="15"/>
  <cols>
    <col min="1" max="1" width="7.42578125" style="59" customWidth="1"/>
    <col min="2" max="2" width="11.42578125" style="59" customWidth="1"/>
    <col min="3" max="3" width="14.140625" style="59" customWidth="1"/>
    <col min="4" max="4" width="14" style="59" customWidth="1"/>
    <col min="5" max="5" width="13.42578125" style="59" customWidth="1"/>
    <col min="6" max="6" width="12" style="59" customWidth="1"/>
    <col min="7" max="7" width="6.5703125" style="59" bestFit="1" customWidth="1"/>
    <col min="8" max="8" width="7.5703125" style="59" bestFit="1" customWidth="1"/>
    <col min="9" max="9" width="10.5703125" style="59" customWidth="1"/>
    <col min="10" max="10" width="10.140625" style="59" bestFit="1" customWidth="1"/>
    <col min="11" max="11" width="6.85546875" style="59" bestFit="1" customWidth="1"/>
    <col min="12" max="12" width="7.7109375" style="59" bestFit="1" customWidth="1"/>
    <col min="13" max="13" width="42.42578125" style="57" bestFit="1" customWidth="1"/>
    <col min="14" max="16384" width="9.140625" style="59"/>
  </cols>
  <sheetData>
    <row r="1" spans="1:14" s="70" customFormat="1" ht="18.75" thickBot="1">
      <c r="A1" s="127" t="s">
        <v>61</v>
      </c>
      <c r="B1" s="127"/>
      <c r="C1" s="127"/>
      <c r="D1" s="127"/>
      <c r="E1" s="127"/>
      <c r="F1" s="127"/>
      <c r="G1" s="127"/>
      <c r="H1" s="127"/>
      <c r="I1" s="127"/>
      <c r="J1" s="127"/>
      <c r="K1" s="133"/>
      <c r="L1" s="133"/>
    </row>
    <row r="2" spans="1:14" ht="35.25" thickBot="1">
      <c r="A2" s="131" t="s">
        <v>64</v>
      </c>
      <c r="B2" s="131" t="s">
        <v>25</v>
      </c>
      <c r="C2" s="111" t="s">
        <v>26</v>
      </c>
      <c r="D2" s="111" t="s">
        <v>26</v>
      </c>
      <c r="E2" s="111" t="s">
        <v>26</v>
      </c>
      <c r="F2" s="111" t="s">
        <v>26</v>
      </c>
      <c r="G2" s="111"/>
      <c r="H2" s="111"/>
      <c r="I2" s="68" t="s">
        <v>2</v>
      </c>
      <c r="J2" s="23" t="s">
        <v>27</v>
      </c>
      <c r="K2" s="24" t="s">
        <v>28</v>
      </c>
      <c r="L2" s="113">
        <v>0.05</v>
      </c>
    </row>
    <row r="3" spans="1:14" ht="15.75" thickBot="1">
      <c r="A3" s="132"/>
      <c r="B3" s="132"/>
      <c r="C3" s="25" t="s">
        <v>29</v>
      </c>
      <c r="D3" s="26" t="s">
        <v>30</v>
      </c>
      <c r="E3" s="25" t="s">
        <v>31</v>
      </c>
      <c r="F3" s="25" t="s">
        <v>32</v>
      </c>
      <c r="G3" s="25" t="s">
        <v>4</v>
      </c>
      <c r="H3" s="25" t="s">
        <v>5</v>
      </c>
      <c r="I3" s="68" t="s">
        <v>6</v>
      </c>
      <c r="J3" s="24" t="s">
        <v>33</v>
      </c>
      <c r="K3" s="24" t="s">
        <v>34</v>
      </c>
      <c r="L3" s="112" t="s">
        <v>55</v>
      </c>
    </row>
    <row r="4" spans="1:14">
      <c r="A4" s="128">
        <v>6</v>
      </c>
      <c r="B4" s="27">
        <v>42148</v>
      </c>
      <c r="C4" s="116">
        <v>400</v>
      </c>
      <c r="D4" s="29">
        <v>425</v>
      </c>
      <c r="E4" s="69">
        <f>C4/2500</f>
        <v>0.16</v>
      </c>
      <c r="F4" s="35">
        <f>(D4-C4)/E4</f>
        <v>156.25</v>
      </c>
      <c r="G4" s="30"/>
      <c r="H4" s="30"/>
      <c r="I4" s="31"/>
      <c r="J4" s="32"/>
      <c r="K4" s="33"/>
      <c r="L4" s="33"/>
    </row>
    <row r="5" spans="1:14">
      <c r="A5" s="129"/>
      <c r="B5" s="27">
        <v>42155</v>
      </c>
      <c r="C5" s="28">
        <f>D4</f>
        <v>425</v>
      </c>
      <c r="D5" s="29">
        <v>445</v>
      </c>
      <c r="E5" s="69">
        <f>C5/2500</f>
        <v>0.17</v>
      </c>
      <c r="F5" s="35">
        <f>(D5-C5)/E5</f>
        <v>117.64705882352941</v>
      </c>
      <c r="G5" s="30"/>
      <c r="H5" s="30"/>
      <c r="I5" s="31"/>
      <c r="J5" s="32"/>
      <c r="K5" s="33"/>
      <c r="L5" s="33"/>
    </row>
    <row r="6" spans="1:14">
      <c r="A6" s="129"/>
      <c r="B6" s="27">
        <v>42162</v>
      </c>
      <c r="C6" s="28">
        <f>D5</f>
        <v>445</v>
      </c>
      <c r="D6" s="29"/>
      <c r="E6" s="69">
        <f>C6/2500</f>
        <v>0.17799999999999999</v>
      </c>
      <c r="F6" s="34"/>
      <c r="G6" s="30"/>
      <c r="H6" s="30"/>
      <c r="I6" s="31"/>
      <c r="J6" s="32"/>
      <c r="K6" s="33"/>
      <c r="L6" s="33"/>
    </row>
    <row r="7" spans="1:14" ht="15.75" thickBot="1">
      <c r="A7" s="130"/>
      <c r="B7" s="27">
        <v>42169</v>
      </c>
      <c r="C7" s="28">
        <f>D6</f>
        <v>0</v>
      </c>
      <c r="D7" s="29"/>
      <c r="E7" s="34"/>
      <c r="F7" s="34"/>
      <c r="G7" s="30"/>
      <c r="H7" s="30"/>
      <c r="I7" s="31"/>
      <c r="J7" s="32"/>
      <c r="K7" s="33"/>
      <c r="L7" s="33"/>
      <c r="M7" s="115"/>
    </row>
    <row r="8" spans="1:14" ht="15.75" thickBot="1">
      <c r="A8" s="37"/>
      <c r="B8" s="37"/>
      <c r="C8" s="38"/>
      <c r="D8" s="39"/>
      <c r="E8" s="40"/>
      <c r="F8" s="40"/>
      <c r="G8" s="39"/>
      <c r="H8" s="41"/>
      <c r="I8" s="42"/>
      <c r="J8" s="43"/>
      <c r="K8" s="39"/>
      <c r="L8" s="39"/>
      <c r="N8" s="57"/>
    </row>
    <row r="9" spans="1:14">
      <c r="A9" s="128">
        <v>7</v>
      </c>
      <c r="B9" s="27">
        <v>42176</v>
      </c>
      <c r="C9" s="28">
        <f>D7</f>
        <v>0</v>
      </c>
      <c r="D9" s="29"/>
      <c r="E9" s="34"/>
      <c r="F9" s="34"/>
      <c r="G9" s="30"/>
      <c r="H9" s="30"/>
      <c r="I9" s="31"/>
      <c r="J9" s="32"/>
      <c r="K9" s="33"/>
      <c r="L9" s="33"/>
    </row>
    <row r="10" spans="1:14">
      <c r="A10" s="129"/>
      <c r="B10" s="27">
        <v>42183</v>
      </c>
      <c r="C10" s="28">
        <f>D9</f>
        <v>0</v>
      </c>
      <c r="D10" s="29"/>
      <c r="E10" s="34"/>
      <c r="F10" s="34"/>
      <c r="G10" s="30"/>
      <c r="H10" s="30"/>
      <c r="I10" s="31"/>
      <c r="J10" s="32"/>
      <c r="K10" s="33"/>
      <c r="L10" s="33"/>
    </row>
    <row r="11" spans="1:14">
      <c r="A11" s="129"/>
      <c r="B11" s="27">
        <v>42190</v>
      </c>
      <c r="C11" s="28">
        <f>D10</f>
        <v>0</v>
      </c>
      <c r="D11" s="29"/>
      <c r="E11" s="34"/>
      <c r="F11" s="34"/>
      <c r="G11" s="30"/>
      <c r="H11" s="30"/>
      <c r="I11" s="31"/>
      <c r="J11" s="32"/>
      <c r="K11" s="33"/>
      <c r="L11" s="33"/>
    </row>
    <row r="12" spans="1:14" ht="15.75" thickBot="1">
      <c r="A12" s="130"/>
      <c r="B12" s="27">
        <v>42197</v>
      </c>
      <c r="C12" s="28">
        <f>D11</f>
        <v>0</v>
      </c>
      <c r="D12" s="29"/>
      <c r="E12" s="34"/>
      <c r="F12" s="34"/>
      <c r="G12" s="30"/>
      <c r="H12" s="30"/>
      <c r="I12" s="31"/>
      <c r="J12" s="32"/>
      <c r="K12" s="33"/>
      <c r="L12" s="33"/>
    </row>
    <row r="13" spans="1:14" ht="15.75" thickBot="1">
      <c r="A13" s="37"/>
      <c r="B13" s="37"/>
      <c r="C13" s="38"/>
      <c r="D13" s="39"/>
      <c r="E13" s="40"/>
      <c r="F13" s="40"/>
      <c r="G13" s="39"/>
      <c r="H13" s="41"/>
      <c r="I13" s="42"/>
      <c r="J13" s="43"/>
      <c r="K13" s="39"/>
      <c r="L13" s="39"/>
      <c r="N13" s="57"/>
    </row>
    <row r="14" spans="1:14">
      <c r="A14" s="128">
        <v>8</v>
      </c>
      <c r="B14" s="27">
        <v>42204</v>
      </c>
      <c r="C14" s="28">
        <f>D12</f>
        <v>0</v>
      </c>
      <c r="D14" s="29"/>
      <c r="E14" s="34"/>
      <c r="F14" s="34"/>
      <c r="G14" s="30"/>
      <c r="H14" s="30"/>
      <c r="I14" s="31"/>
      <c r="J14" s="32"/>
      <c r="K14" s="33"/>
      <c r="L14" s="33"/>
    </row>
    <row r="15" spans="1:14">
      <c r="A15" s="129"/>
      <c r="B15" s="27">
        <v>42211</v>
      </c>
      <c r="C15" s="28">
        <f>D14</f>
        <v>0</v>
      </c>
      <c r="D15" s="29"/>
      <c r="E15" s="34"/>
      <c r="F15" s="34"/>
      <c r="G15" s="30"/>
      <c r="H15" s="30"/>
      <c r="I15" s="31"/>
      <c r="J15" s="32"/>
      <c r="K15" s="33"/>
      <c r="L15" s="33"/>
    </row>
    <row r="16" spans="1:14">
      <c r="A16" s="129"/>
      <c r="B16" s="27">
        <v>42218</v>
      </c>
      <c r="C16" s="28">
        <f>D15</f>
        <v>0</v>
      </c>
      <c r="D16" s="29"/>
      <c r="E16" s="34"/>
      <c r="F16" s="34"/>
      <c r="G16" s="30"/>
      <c r="H16" s="30"/>
      <c r="I16" s="31"/>
      <c r="J16" s="32"/>
      <c r="K16" s="33"/>
      <c r="L16" s="33"/>
    </row>
    <row r="17" spans="1:14" ht="15.75" thickBot="1">
      <c r="A17" s="130"/>
      <c r="B17" s="27">
        <v>42225</v>
      </c>
      <c r="C17" s="28">
        <f>D16</f>
        <v>0</v>
      </c>
      <c r="D17" s="29"/>
      <c r="E17" s="34"/>
      <c r="F17" s="34"/>
      <c r="G17" s="30"/>
      <c r="H17" s="30"/>
      <c r="I17" s="31"/>
      <c r="J17" s="32"/>
      <c r="K17" s="33"/>
      <c r="L17" s="33"/>
    </row>
    <row r="18" spans="1:14" ht="15.75" thickBot="1">
      <c r="A18" s="37"/>
      <c r="B18" s="37"/>
      <c r="C18" s="38"/>
      <c r="D18" s="39"/>
      <c r="E18" s="40"/>
      <c r="F18" s="40"/>
      <c r="G18" s="39"/>
      <c r="H18" s="41"/>
      <c r="I18" s="42"/>
      <c r="J18" s="43"/>
      <c r="K18" s="39"/>
      <c r="L18" s="39"/>
      <c r="N18" s="57"/>
    </row>
    <row r="19" spans="1:14">
      <c r="A19" s="128">
        <v>9</v>
      </c>
      <c r="B19" s="27">
        <v>42232</v>
      </c>
      <c r="C19" s="28">
        <f>D17</f>
        <v>0</v>
      </c>
      <c r="D19" s="29"/>
      <c r="E19" s="34"/>
      <c r="F19" s="34"/>
      <c r="G19" s="30"/>
      <c r="H19" s="30"/>
      <c r="I19" s="31"/>
      <c r="J19" s="32"/>
      <c r="K19" s="33"/>
      <c r="L19" s="33"/>
    </row>
    <row r="20" spans="1:14">
      <c r="A20" s="129"/>
      <c r="B20" s="27">
        <v>42239</v>
      </c>
      <c r="C20" s="28">
        <f>D19</f>
        <v>0</v>
      </c>
      <c r="D20" s="29"/>
      <c r="E20" s="34"/>
      <c r="F20" s="34"/>
      <c r="G20" s="30"/>
      <c r="H20" s="30"/>
      <c r="I20" s="31"/>
      <c r="J20" s="32"/>
      <c r="K20" s="33"/>
      <c r="L20" s="33"/>
    </row>
    <row r="21" spans="1:14">
      <c r="A21" s="129"/>
      <c r="B21" s="27">
        <v>42246</v>
      </c>
      <c r="C21" s="28">
        <f>D20</f>
        <v>0</v>
      </c>
      <c r="D21" s="29"/>
      <c r="E21" s="34"/>
      <c r="F21" s="34"/>
      <c r="G21" s="30"/>
      <c r="H21" s="30"/>
      <c r="I21" s="31"/>
      <c r="J21" s="32"/>
      <c r="K21" s="33"/>
      <c r="L21" s="33"/>
    </row>
    <row r="22" spans="1:14" ht="15.75" thickBot="1">
      <c r="A22" s="130"/>
      <c r="B22" s="27">
        <v>42253</v>
      </c>
      <c r="C22" s="28">
        <f>D21</f>
        <v>0</v>
      </c>
      <c r="D22" s="29"/>
      <c r="E22" s="34"/>
      <c r="F22" s="34"/>
      <c r="G22" s="30"/>
      <c r="H22" s="30"/>
      <c r="I22" s="31"/>
      <c r="J22" s="32"/>
      <c r="K22" s="33"/>
      <c r="L22" s="33"/>
    </row>
    <row r="23" spans="1:14" ht="15.75" thickBot="1">
      <c r="A23" s="37"/>
      <c r="B23" s="37"/>
      <c r="C23" s="38"/>
      <c r="D23" s="39"/>
      <c r="E23" s="40"/>
      <c r="F23" s="40"/>
      <c r="G23" s="39"/>
      <c r="H23" s="41"/>
      <c r="I23" s="42"/>
      <c r="J23" s="43"/>
      <c r="K23" s="39"/>
      <c r="L23" s="39"/>
      <c r="N23" s="57"/>
    </row>
    <row r="24" spans="1:14">
      <c r="A24" s="128">
        <v>10</v>
      </c>
      <c r="B24" s="27">
        <v>42260</v>
      </c>
      <c r="C24" s="28">
        <f>D22</f>
        <v>0</v>
      </c>
      <c r="D24" s="29"/>
      <c r="E24" s="34"/>
      <c r="F24" s="34"/>
      <c r="G24" s="30"/>
      <c r="H24" s="30"/>
      <c r="I24" s="31"/>
      <c r="J24" s="32"/>
      <c r="K24" s="33"/>
      <c r="L24" s="33"/>
    </row>
    <row r="25" spans="1:14">
      <c r="A25" s="129"/>
      <c r="B25" s="27">
        <v>42267</v>
      </c>
      <c r="C25" s="28">
        <f>D24</f>
        <v>0</v>
      </c>
      <c r="D25" s="29"/>
      <c r="E25" s="34"/>
      <c r="F25" s="34"/>
      <c r="G25" s="30"/>
      <c r="H25" s="30"/>
      <c r="I25" s="31"/>
      <c r="J25" s="32"/>
      <c r="K25" s="33"/>
      <c r="L25" s="33"/>
    </row>
    <row r="26" spans="1:14">
      <c r="A26" s="129"/>
      <c r="B26" s="27">
        <v>42274</v>
      </c>
      <c r="C26" s="28">
        <f>D25</f>
        <v>0</v>
      </c>
      <c r="D26" s="29"/>
      <c r="E26" s="34"/>
      <c r="F26" s="34"/>
      <c r="G26" s="30"/>
      <c r="H26" s="30"/>
      <c r="I26" s="31"/>
      <c r="J26" s="32"/>
      <c r="K26" s="33"/>
      <c r="L26" s="33"/>
    </row>
    <row r="27" spans="1:14" ht="15.75" thickBot="1">
      <c r="A27" s="130"/>
      <c r="B27" s="27">
        <v>42281</v>
      </c>
      <c r="C27" s="28">
        <f>D26</f>
        <v>0</v>
      </c>
      <c r="D27" s="29"/>
      <c r="E27" s="34"/>
      <c r="F27" s="34"/>
      <c r="G27" s="30"/>
      <c r="H27" s="30"/>
      <c r="I27" s="31"/>
      <c r="J27" s="32"/>
      <c r="K27" s="33"/>
      <c r="L27" s="33"/>
    </row>
    <row r="28" spans="1:14" ht="15.75" thickBot="1">
      <c r="A28" s="37"/>
      <c r="B28" s="37"/>
      <c r="C28" s="38"/>
      <c r="D28" s="39"/>
      <c r="E28" s="40"/>
      <c r="F28" s="40"/>
      <c r="G28" s="39"/>
      <c r="H28" s="41"/>
      <c r="I28" s="42"/>
      <c r="J28" s="43"/>
      <c r="K28" s="39"/>
      <c r="L28" s="39"/>
      <c r="N28" s="57"/>
    </row>
    <row r="29" spans="1:14">
      <c r="A29" s="128">
        <v>11</v>
      </c>
      <c r="B29" s="27">
        <v>42288</v>
      </c>
      <c r="C29" s="28">
        <f>D27</f>
        <v>0</v>
      </c>
      <c r="D29" s="29"/>
      <c r="E29" s="34"/>
      <c r="F29" s="34"/>
      <c r="G29" s="30"/>
      <c r="H29" s="30"/>
      <c r="I29" s="31"/>
      <c r="J29" s="32"/>
      <c r="K29" s="33"/>
      <c r="L29" s="33"/>
    </row>
    <row r="30" spans="1:14">
      <c r="A30" s="129"/>
      <c r="B30" s="27">
        <v>42295</v>
      </c>
      <c r="C30" s="28">
        <f>D29</f>
        <v>0</v>
      </c>
      <c r="D30" s="29"/>
      <c r="E30" s="34"/>
      <c r="F30" s="34"/>
      <c r="G30" s="30"/>
      <c r="H30" s="30"/>
      <c r="I30" s="31"/>
      <c r="J30" s="32"/>
      <c r="K30" s="33"/>
      <c r="L30" s="33"/>
    </row>
    <row r="31" spans="1:14">
      <c r="A31" s="129"/>
      <c r="B31" s="27">
        <v>42302</v>
      </c>
      <c r="C31" s="28">
        <f>D30</f>
        <v>0</v>
      </c>
      <c r="D31" s="29"/>
      <c r="E31" s="34"/>
      <c r="F31" s="34"/>
      <c r="G31" s="30"/>
      <c r="H31" s="30"/>
      <c r="I31" s="31"/>
      <c r="J31" s="32"/>
      <c r="K31" s="33"/>
      <c r="L31" s="33"/>
    </row>
    <row r="32" spans="1:14" ht="15.75" thickBot="1">
      <c r="A32" s="130"/>
      <c r="B32" s="27">
        <v>42309</v>
      </c>
      <c r="C32" s="28">
        <f>D31</f>
        <v>0</v>
      </c>
      <c r="D32" s="29"/>
      <c r="E32" s="34"/>
      <c r="F32" s="34"/>
      <c r="G32" s="30"/>
      <c r="H32" s="30"/>
      <c r="I32" s="31"/>
      <c r="J32" s="32"/>
      <c r="K32" s="33"/>
      <c r="L32" s="33"/>
    </row>
    <row r="33" spans="1:14" ht="15.75" thickBot="1">
      <c r="A33" s="37"/>
      <c r="B33" s="37"/>
      <c r="C33" s="38"/>
      <c r="D33" s="39"/>
      <c r="E33" s="40"/>
      <c r="F33" s="40"/>
      <c r="G33" s="39"/>
      <c r="H33" s="41"/>
      <c r="I33" s="42"/>
      <c r="J33" s="43"/>
      <c r="K33" s="39"/>
      <c r="L33" s="39"/>
      <c r="N33" s="57"/>
    </row>
    <row r="34" spans="1:14">
      <c r="A34" s="128">
        <v>12</v>
      </c>
      <c r="B34" s="27">
        <v>42316</v>
      </c>
      <c r="C34" s="28">
        <f>D32</f>
        <v>0</v>
      </c>
      <c r="D34" s="29"/>
      <c r="E34" s="34"/>
      <c r="F34" s="34"/>
      <c r="G34" s="30"/>
      <c r="H34" s="30"/>
      <c r="I34" s="31"/>
      <c r="J34" s="32"/>
      <c r="K34" s="33"/>
      <c r="L34" s="33"/>
    </row>
    <row r="35" spans="1:14">
      <c r="A35" s="129"/>
      <c r="B35" s="27">
        <v>42323</v>
      </c>
      <c r="C35" s="28">
        <f>D34</f>
        <v>0</v>
      </c>
      <c r="D35" s="29"/>
      <c r="E35" s="34"/>
      <c r="F35" s="34"/>
      <c r="G35" s="30"/>
      <c r="H35" s="30"/>
      <c r="I35" s="31"/>
      <c r="J35" s="32"/>
      <c r="K35" s="33"/>
      <c r="L35" s="33"/>
    </row>
    <row r="36" spans="1:14">
      <c r="A36" s="129"/>
      <c r="B36" s="27">
        <v>42330</v>
      </c>
      <c r="C36" s="28">
        <f>D35</f>
        <v>0</v>
      </c>
      <c r="D36" s="29"/>
      <c r="E36" s="34"/>
      <c r="F36" s="34"/>
      <c r="G36" s="30"/>
      <c r="H36" s="30"/>
      <c r="I36" s="31"/>
      <c r="J36" s="32"/>
      <c r="K36" s="33"/>
      <c r="L36" s="33"/>
    </row>
    <row r="37" spans="1:14" ht="15.75" thickBot="1">
      <c r="A37" s="130"/>
      <c r="B37" s="27">
        <v>42337</v>
      </c>
      <c r="C37" s="28">
        <f>D36</f>
        <v>0</v>
      </c>
      <c r="D37" s="29"/>
      <c r="E37" s="34"/>
      <c r="F37" s="34"/>
      <c r="G37" s="30"/>
      <c r="H37" s="30"/>
      <c r="I37" s="31"/>
      <c r="J37" s="32"/>
      <c r="K37" s="33"/>
      <c r="L37" s="33"/>
    </row>
    <row r="38" spans="1:14" ht="15.75" thickBot="1">
      <c r="A38" s="37"/>
      <c r="B38" s="37"/>
      <c r="C38" s="38"/>
      <c r="D38" s="39"/>
      <c r="E38" s="40"/>
      <c r="F38" s="40"/>
      <c r="G38" s="39"/>
      <c r="H38" s="41"/>
      <c r="I38" s="42"/>
      <c r="J38" s="43"/>
      <c r="K38" s="39"/>
      <c r="L38" s="39"/>
      <c r="N38" s="57"/>
    </row>
    <row r="39" spans="1:14">
      <c r="A39" s="128">
        <v>13</v>
      </c>
      <c r="B39" s="27">
        <v>42344</v>
      </c>
      <c r="C39" s="28">
        <f>D37</f>
        <v>0</v>
      </c>
      <c r="D39" s="29"/>
      <c r="E39" s="34"/>
      <c r="F39" s="34"/>
      <c r="G39" s="30"/>
      <c r="H39" s="30"/>
      <c r="I39" s="31"/>
      <c r="J39" s="32"/>
      <c r="K39" s="33"/>
      <c r="L39" s="33"/>
    </row>
    <row r="40" spans="1:14">
      <c r="A40" s="129"/>
      <c r="B40" s="27">
        <v>42351</v>
      </c>
      <c r="C40" s="28">
        <f>D39</f>
        <v>0</v>
      </c>
      <c r="D40" s="29"/>
      <c r="E40" s="34"/>
      <c r="F40" s="34"/>
      <c r="G40" s="30"/>
      <c r="H40" s="30"/>
      <c r="I40" s="31"/>
      <c r="J40" s="32"/>
      <c r="K40" s="33"/>
      <c r="L40" s="33"/>
    </row>
    <row r="41" spans="1:14">
      <c r="A41" s="129"/>
      <c r="B41" s="27">
        <v>42358</v>
      </c>
      <c r="C41" s="28">
        <f>D40</f>
        <v>0</v>
      </c>
      <c r="D41" s="29"/>
      <c r="E41" s="34"/>
      <c r="F41" s="34"/>
      <c r="G41" s="30"/>
      <c r="H41" s="30"/>
      <c r="I41" s="31"/>
      <c r="J41" s="32"/>
      <c r="K41" s="33"/>
      <c r="L41" s="33"/>
    </row>
    <row r="42" spans="1:14" ht="15.75" thickBot="1">
      <c r="A42" s="130"/>
      <c r="B42" s="27">
        <v>42365</v>
      </c>
      <c r="C42" s="28">
        <f>D41</f>
        <v>0</v>
      </c>
      <c r="D42" s="29"/>
      <c r="E42" s="34"/>
      <c r="F42" s="34"/>
      <c r="G42" s="30"/>
      <c r="H42" s="30"/>
      <c r="I42" s="31"/>
      <c r="J42" s="32"/>
      <c r="K42" s="33"/>
      <c r="L42" s="33"/>
    </row>
    <row r="43" spans="1:14" ht="15.75" thickBot="1">
      <c r="A43" s="37"/>
      <c r="B43" s="37"/>
      <c r="C43" s="38"/>
      <c r="D43" s="39"/>
      <c r="E43" s="40"/>
      <c r="F43" s="40"/>
      <c r="G43" s="39"/>
      <c r="H43" s="41"/>
      <c r="I43" s="42"/>
      <c r="J43" s="43"/>
      <c r="K43" s="39"/>
      <c r="L43" s="39"/>
      <c r="N43" s="57"/>
    </row>
    <row r="44" spans="1:14">
      <c r="A44" s="128">
        <v>14</v>
      </c>
      <c r="B44" s="27">
        <v>42372</v>
      </c>
      <c r="C44" s="28">
        <f>D42</f>
        <v>0</v>
      </c>
      <c r="D44" s="29"/>
      <c r="E44" s="34"/>
      <c r="F44" s="34"/>
      <c r="G44" s="30"/>
      <c r="H44" s="30"/>
      <c r="I44" s="31"/>
      <c r="J44" s="32"/>
      <c r="K44" s="33"/>
      <c r="L44" s="33"/>
    </row>
    <row r="45" spans="1:14">
      <c r="A45" s="129"/>
      <c r="B45" s="27">
        <v>42379</v>
      </c>
      <c r="C45" s="28">
        <f>D44</f>
        <v>0</v>
      </c>
      <c r="D45" s="29"/>
      <c r="E45" s="34"/>
      <c r="F45" s="34"/>
      <c r="G45" s="30"/>
      <c r="H45" s="30"/>
      <c r="I45" s="31"/>
      <c r="J45" s="32"/>
      <c r="K45" s="33"/>
      <c r="L45" s="33"/>
    </row>
    <row r="46" spans="1:14">
      <c r="A46" s="129"/>
      <c r="B46" s="27">
        <v>42386</v>
      </c>
      <c r="C46" s="28">
        <f>D45</f>
        <v>0</v>
      </c>
      <c r="D46" s="29"/>
      <c r="E46" s="34"/>
      <c r="F46" s="34"/>
      <c r="G46" s="30"/>
      <c r="H46" s="30"/>
      <c r="I46" s="31"/>
      <c r="J46" s="32"/>
      <c r="K46" s="33"/>
      <c r="L46" s="33"/>
    </row>
    <row r="47" spans="1:14" ht="15.75" thickBot="1">
      <c r="A47" s="130"/>
      <c r="B47" s="44">
        <v>42393</v>
      </c>
      <c r="C47" s="28">
        <f>D46</f>
        <v>0</v>
      </c>
      <c r="D47" s="45"/>
      <c r="E47" s="46"/>
      <c r="F47" s="46"/>
      <c r="G47" s="47"/>
      <c r="H47" s="47"/>
      <c r="I47" s="31"/>
      <c r="J47" s="48"/>
      <c r="K47" s="49"/>
      <c r="L47" s="49"/>
    </row>
    <row r="48" spans="1:14" ht="15.75" thickBot="1">
      <c r="A48" s="37"/>
      <c r="B48" s="37"/>
      <c r="C48" s="38"/>
      <c r="D48" s="39"/>
      <c r="E48" s="40"/>
      <c r="F48" s="40"/>
      <c r="G48" s="39"/>
      <c r="H48" s="41"/>
      <c r="I48" s="42"/>
      <c r="J48" s="43"/>
      <c r="K48" s="39"/>
      <c r="L48" s="39"/>
      <c r="N48" s="57"/>
    </row>
    <row r="49" spans="1:14">
      <c r="A49" s="128">
        <v>15</v>
      </c>
      <c r="B49" s="27">
        <v>42400</v>
      </c>
      <c r="C49" s="28">
        <f>D47</f>
        <v>0</v>
      </c>
      <c r="D49" s="29"/>
      <c r="E49" s="34"/>
      <c r="F49" s="34"/>
      <c r="G49" s="30"/>
      <c r="H49" s="30"/>
      <c r="I49" s="31"/>
      <c r="J49" s="32"/>
      <c r="K49" s="33"/>
      <c r="L49" s="33"/>
    </row>
    <row r="50" spans="1:14">
      <c r="A50" s="129"/>
      <c r="B50" s="27">
        <v>42407</v>
      </c>
      <c r="C50" s="28">
        <f>D49</f>
        <v>0</v>
      </c>
      <c r="D50" s="29"/>
      <c r="E50" s="34"/>
      <c r="F50" s="34"/>
      <c r="G50" s="30"/>
      <c r="H50" s="30"/>
      <c r="I50" s="31"/>
      <c r="J50" s="32"/>
      <c r="K50" s="33"/>
      <c r="L50" s="33"/>
    </row>
    <row r="51" spans="1:14">
      <c r="A51" s="129"/>
      <c r="B51" s="27">
        <v>42414</v>
      </c>
      <c r="C51" s="28">
        <f>D50</f>
        <v>0</v>
      </c>
      <c r="D51" s="29"/>
      <c r="E51" s="34"/>
      <c r="F51" s="34"/>
      <c r="G51" s="30"/>
      <c r="H51" s="30"/>
      <c r="I51" s="31"/>
      <c r="J51" s="32"/>
      <c r="K51" s="33"/>
      <c r="L51" s="33"/>
    </row>
    <row r="52" spans="1:14" ht="15.75" thickBot="1">
      <c r="A52" s="130"/>
      <c r="B52" s="27">
        <v>42421</v>
      </c>
      <c r="C52" s="28">
        <f>D51</f>
        <v>0</v>
      </c>
      <c r="D52" s="29"/>
      <c r="E52" s="34"/>
      <c r="F52" s="34"/>
      <c r="G52" s="30"/>
      <c r="H52" s="30"/>
      <c r="I52" s="31"/>
      <c r="J52" s="32"/>
      <c r="K52" s="33"/>
      <c r="L52" s="33"/>
    </row>
    <row r="53" spans="1:14" ht="15.75" thickBot="1">
      <c r="A53" s="37"/>
      <c r="B53" s="37"/>
      <c r="C53" s="38"/>
      <c r="D53" s="39"/>
      <c r="E53" s="40"/>
      <c r="F53" s="40"/>
      <c r="G53" s="39"/>
      <c r="H53" s="41"/>
      <c r="I53" s="42"/>
      <c r="J53" s="43"/>
      <c r="K53" s="39"/>
      <c r="L53" s="39"/>
      <c r="N53" s="57"/>
    </row>
    <row r="54" spans="1:14">
      <c r="A54" s="128">
        <v>16</v>
      </c>
      <c r="B54" s="27">
        <v>42428</v>
      </c>
      <c r="C54" s="28">
        <f>D52</f>
        <v>0</v>
      </c>
      <c r="D54" s="29"/>
      <c r="E54" s="34"/>
      <c r="F54" s="34"/>
      <c r="G54" s="30"/>
      <c r="H54" s="30"/>
      <c r="I54" s="31"/>
      <c r="J54" s="32"/>
      <c r="K54" s="33"/>
      <c r="L54" s="33"/>
    </row>
    <row r="55" spans="1:14">
      <c r="A55" s="129"/>
      <c r="B55" s="27">
        <v>42435</v>
      </c>
      <c r="C55" s="28">
        <f>D54</f>
        <v>0</v>
      </c>
      <c r="D55" s="29"/>
      <c r="E55" s="34"/>
      <c r="F55" s="34"/>
      <c r="G55" s="30"/>
      <c r="H55" s="30"/>
      <c r="I55" s="31"/>
      <c r="J55" s="32"/>
      <c r="K55" s="33"/>
      <c r="L55" s="33"/>
    </row>
    <row r="56" spans="1:14">
      <c r="A56" s="129"/>
      <c r="B56" s="27">
        <v>42442</v>
      </c>
      <c r="C56" s="28">
        <f>D55</f>
        <v>0</v>
      </c>
      <c r="D56" s="29"/>
      <c r="E56" s="34"/>
      <c r="F56" s="34"/>
      <c r="G56" s="30"/>
      <c r="H56" s="30"/>
      <c r="I56" s="31"/>
      <c r="J56" s="32"/>
      <c r="K56" s="33"/>
      <c r="L56" s="33"/>
    </row>
    <row r="57" spans="1:14" ht="15.75" thickBot="1">
      <c r="A57" s="130"/>
      <c r="B57" s="27">
        <v>42449</v>
      </c>
      <c r="C57" s="28">
        <f>D56</f>
        <v>0</v>
      </c>
      <c r="D57" s="29"/>
      <c r="E57" s="34"/>
      <c r="F57" s="34"/>
      <c r="G57" s="30"/>
      <c r="H57" s="30"/>
      <c r="I57" s="31"/>
      <c r="J57" s="32"/>
      <c r="K57" s="33"/>
      <c r="L57" s="33"/>
    </row>
    <row r="58" spans="1:14" ht="15.75" thickBot="1">
      <c r="A58" s="37"/>
      <c r="B58" s="37"/>
      <c r="C58" s="38"/>
      <c r="D58" s="39"/>
      <c r="E58" s="40"/>
      <c r="F58" s="40"/>
      <c r="G58" s="39"/>
      <c r="H58" s="41"/>
      <c r="I58" s="42"/>
      <c r="J58" s="43"/>
      <c r="K58" s="39"/>
      <c r="L58" s="39"/>
      <c r="N58" s="57"/>
    </row>
    <row r="59" spans="1:14">
      <c r="A59" s="128">
        <v>17</v>
      </c>
      <c r="B59" s="27">
        <v>42456</v>
      </c>
      <c r="C59" s="28">
        <f>D57</f>
        <v>0</v>
      </c>
      <c r="D59" s="29"/>
      <c r="E59" s="34"/>
      <c r="F59" s="34"/>
      <c r="G59" s="30"/>
      <c r="H59" s="30"/>
      <c r="I59" s="31"/>
      <c r="J59" s="32"/>
      <c r="K59" s="33"/>
      <c r="L59" s="33"/>
    </row>
    <row r="60" spans="1:14">
      <c r="A60" s="129"/>
      <c r="B60" s="27">
        <v>42463</v>
      </c>
      <c r="C60" s="28">
        <f>D59</f>
        <v>0</v>
      </c>
      <c r="D60" s="29"/>
      <c r="E60" s="34"/>
      <c r="F60" s="34"/>
      <c r="G60" s="30"/>
      <c r="H60" s="30"/>
      <c r="I60" s="31"/>
      <c r="J60" s="32"/>
      <c r="K60" s="33"/>
      <c r="L60" s="33"/>
    </row>
    <row r="61" spans="1:14">
      <c r="A61" s="129"/>
      <c r="B61" s="27">
        <v>42470</v>
      </c>
      <c r="C61" s="28">
        <f>D60</f>
        <v>0</v>
      </c>
      <c r="D61" s="29"/>
      <c r="E61" s="34"/>
      <c r="F61" s="34"/>
      <c r="G61" s="30"/>
      <c r="H61" s="30"/>
      <c r="I61" s="31"/>
      <c r="J61" s="32"/>
      <c r="K61" s="33"/>
      <c r="L61" s="33"/>
    </row>
    <row r="62" spans="1:14" ht="15.75" thickBot="1">
      <c r="A62" s="130"/>
      <c r="B62" s="27">
        <v>42477</v>
      </c>
      <c r="C62" s="28">
        <f>D61</f>
        <v>0</v>
      </c>
      <c r="D62" s="29"/>
      <c r="E62" s="34"/>
      <c r="F62" s="34"/>
      <c r="G62" s="30"/>
      <c r="H62" s="30"/>
      <c r="I62" s="31"/>
      <c r="J62" s="32"/>
      <c r="K62" s="33"/>
      <c r="L62" s="33"/>
    </row>
    <row r="63" spans="1:14" ht="15.75" thickBot="1">
      <c r="A63" s="37"/>
      <c r="B63" s="37"/>
      <c r="C63" s="38"/>
      <c r="D63" s="39"/>
      <c r="E63" s="40"/>
      <c r="F63" s="40"/>
      <c r="G63" s="39"/>
      <c r="H63" s="41"/>
      <c r="I63" s="42"/>
      <c r="J63" s="43"/>
      <c r="K63" s="39"/>
      <c r="L63" s="39"/>
      <c r="N63" s="57"/>
    </row>
    <row r="64" spans="1:14">
      <c r="A64" s="128">
        <v>18</v>
      </c>
      <c r="B64" s="27">
        <v>42484</v>
      </c>
      <c r="C64" s="28">
        <f>D62</f>
        <v>0</v>
      </c>
      <c r="D64" s="29"/>
      <c r="E64" s="34"/>
      <c r="F64" s="34"/>
      <c r="G64" s="30"/>
      <c r="H64" s="30"/>
      <c r="I64" s="31"/>
      <c r="J64" s="32"/>
      <c r="K64" s="33"/>
      <c r="L64" s="33"/>
    </row>
    <row r="65" spans="1:14">
      <c r="A65" s="129"/>
      <c r="B65" s="27">
        <v>42491</v>
      </c>
      <c r="C65" s="28">
        <f>D64</f>
        <v>0</v>
      </c>
      <c r="D65" s="29"/>
      <c r="E65" s="34"/>
      <c r="F65" s="34"/>
      <c r="G65" s="30"/>
      <c r="H65" s="30"/>
      <c r="I65" s="31"/>
      <c r="J65" s="32"/>
      <c r="K65" s="33"/>
      <c r="L65" s="33"/>
    </row>
    <row r="66" spans="1:14">
      <c r="A66" s="129"/>
      <c r="B66" s="27">
        <v>42498</v>
      </c>
      <c r="C66" s="28">
        <f>D65</f>
        <v>0</v>
      </c>
      <c r="D66" s="29"/>
      <c r="E66" s="34"/>
      <c r="F66" s="34"/>
      <c r="G66" s="30"/>
      <c r="H66" s="30"/>
      <c r="I66" s="31"/>
      <c r="J66" s="32"/>
      <c r="K66" s="33"/>
      <c r="L66" s="33"/>
    </row>
    <row r="67" spans="1:14" ht="15.75" thickBot="1">
      <c r="A67" s="130"/>
      <c r="B67" s="27">
        <v>42505</v>
      </c>
      <c r="C67" s="28">
        <f>D66</f>
        <v>0</v>
      </c>
      <c r="D67" s="29"/>
      <c r="E67" s="34"/>
      <c r="F67" s="34"/>
      <c r="G67" s="30"/>
      <c r="H67" s="30"/>
      <c r="I67" s="31"/>
      <c r="J67" s="32"/>
      <c r="K67" s="33"/>
      <c r="L67" s="33"/>
    </row>
    <row r="68" spans="1:14" ht="15.75" thickBot="1">
      <c r="A68" s="37"/>
      <c r="B68" s="37"/>
      <c r="C68" s="38"/>
      <c r="D68" s="39"/>
      <c r="E68" s="40"/>
      <c r="F68" s="40"/>
      <c r="G68" s="39"/>
      <c r="H68" s="41"/>
      <c r="I68" s="42"/>
      <c r="J68" s="43"/>
      <c r="K68" s="39"/>
      <c r="L68" s="39"/>
      <c r="N68" s="57"/>
    </row>
    <row r="69" spans="1:14">
      <c r="A69" s="128">
        <v>19</v>
      </c>
      <c r="B69" s="27">
        <v>42512</v>
      </c>
      <c r="C69" s="28">
        <f>D67</f>
        <v>0</v>
      </c>
      <c r="D69" s="29"/>
      <c r="E69" s="34"/>
      <c r="F69" s="34"/>
      <c r="G69" s="30"/>
      <c r="H69" s="30"/>
      <c r="I69" s="31"/>
      <c r="J69" s="32"/>
      <c r="K69" s="33"/>
      <c r="L69" s="33"/>
    </row>
    <row r="70" spans="1:14">
      <c r="A70" s="129"/>
      <c r="B70" s="27">
        <v>42519</v>
      </c>
      <c r="C70" s="28">
        <f>D69</f>
        <v>0</v>
      </c>
      <c r="D70" s="29"/>
      <c r="E70" s="34"/>
      <c r="F70" s="34"/>
      <c r="G70" s="30"/>
      <c r="H70" s="30"/>
      <c r="I70" s="31"/>
      <c r="J70" s="32"/>
      <c r="K70" s="33"/>
      <c r="L70" s="33"/>
    </row>
    <row r="71" spans="1:14">
      <c r="A71" s="129"/>
      <c r="B71" s="27">
        <v>42526</v>
      </c>
      <c r="C71" s="28">
        <f>D70</f>
        <v>0</v>
      </c>
      <c r="D71" s="29"/>
      <c r="E71" s="34"/>
      <c r="F71" s="34"/>
      <c r="G71" s="30"/>
      <c r="H71" s="30"/>
      <c r="I71" s="31"/>
      <c r="J71" s="32"/>
      <c r="K71" s="33"/>
      <c r="L71" s="33"/>
    </row>
    <row r="72" spans="1:14" ht="15.75" thickBot="1">
      <c r="A72" s="130"/>
      <c r="B72" s="27">
        <v>42533</v>
      </c>
      <c r="C72" s="28">
        <f>D71</f>
        <v>0</v>
      </c>
      <c r="D72" s="29"/>
      <c r="E72" s="34"/>
      <c r="F72" s="34"/>
      <c r="G72" s="30"/>
      <c r="H72" s="30"/>
      <c r="I72" s="31"/>
      <c r="J72" s="32"/>
      <c r="K72" s="33"/>
      <c r="L72" s="33"/>
    </row>
    <row r="73" spans="1:14" ht="15.75" thickBot="1">
      <c r="A73" s="37"/>
      <c r="B73" s="37"/>
      <c r="C73" s="38"/>
      <c r="D73" s="39"/>
      <c r="E73" s="40"/>
      <c r="F73" s="40"/>
      <c r="G73" s="39"/>
      <c r="H73" s="41"/>
      <c r="I73" s="42"/>
      <c r="J73" s="43"/>
      <c r="K73" s="39"/>
      <c r="L73" s="39"/>
      <c r="N73" s="57"/>
    </row>
    <row r="74" spans="1:14">
      <c r="A74" s="128">
        <v>20</v>
      </c>
      <c r="B74" s="27">
        <v>42540</v>
      </c>
      <c r="C74" s="28">
        <f>D72</f>
        <v>0</v>
      </c>
      <c r="D74" s="29"/>
      <c r="E74" s="34"/>
      <c r="F74" s="34"/>
      <c r="G74" s="30"/>
      <c r="H74" s="30"/>
      <c r="I74" s="31"/>
      <c r="J74" s="32"/>
      <c r="K74" s="33"/>
      <c r="L74" s="33"/>
    </row>
    <row r="75" spans="1:14">
      <c r="A75" s="129"/>
      <c r="B75" s="27">
        <v>42547</v>
      </c>
      <c r="C75" s="28">
        <f>D74</f>
        <v>0</v>
      </c>
      <c r="D75" s="29"/>
      <c r="E75" s="34"/>
      <c r="F75" s="34"/>
      <c r="G75" s="30"/>
      <c r="H75" s="30"/>
      <c r="I75" s="31"/>
      <c r="J75" s="32"/>
      <c r="K75" s="33"/>
      <c r="L75" s="33"/>
    </row>
    <row r="76" spans="1:14">
      <c r="A76" s="129"/>
      <c r="B76" s="27">
        <v>42554</v>
      </c>
      <c r="C76" s="28">
        <f>D75</f>
        <v>0</v>
      </c>
      <c r="D76" s="29"/>
      <c r="E76" s="34"/>
      <c r="F76" s="34"/>
      <c r="G76" s="30"/>
      <c r="H76" s="30"/>
      <c r="I76" s="31"/>
      <c r="J76" s="32"/>
      <c r="K76" s="33"/>
      <c r="L76" s="33"/>
    </row>
    <row r="77" spans="1:14" ht="15.75" thickBot="1">
      <c r="A77" s="130"/>
      <c r="B77" s="27">
        <v>42561</v>
      </c>
      <c r="C77" s="28">
        <f>D76</f>
        <v>0</v>
      </c>
      <c r="D77" s="29"/>
      <c r="E77" s="34"/>
      <c r="F77" s="34"/>
      <c r="G77" s="30"/>
      <c r="H77" s="30"/>
      <c r="I77" s="31"/>
      <c r="J77" s="32"/>
      <c r="K77" s="33"/>
      <c r="L77" s="33"/>
    </row>
    <row r="78" spans="1:14" ht="15.75" thickBot="1">
      <c r="A78" s="37"/>
      <c r="B78" s="37"/>
      <c r="C78" s="38"/>
      <c r="D78" s="39"/>
      <c r="E78" s="40"/>
      <c r="F78" s="40"/>
      <c r="G78" s="39"/>
      <c r="H78" s="41"/>
      <c r="I78" s="42"/>
      <c r="J78" s="43"/>
      <c r="K78" s="39"/>
      <c r="L78" s="39"/>
      <c r="N78" s="57"/>
    </row>
    <row r="79" spans="1:14">
      <c r="A79" s="128">
        <v>21</v>
      </c>
      <c r="B79" s="27">
        <v>42568</v>
      </c>
      <c r="C79" s="28">
        <f>D77</f>
        <v>0</v>
      </c>
      <c r="D79" s="29"/>
      <c r="E79" s="34"/>
      <c r="F79" s="34"/>
      <c r="G79" s="30"/>
      <c r="H79" s="30"/>
      <c r="I79" s="31"/>
      <c r="J79" s="32"/>
      <c r="K79" s="33"/>
      <c r="L79" s="33"/>
    </row>
    <row r="80" spans="1:14">
      <c r="A80" s="129"/>
      <c r="B80" s="27">
        <v>42575</v>
      </c>
      <c r="C80" s="28">
        <f>D79</f>
        <v>0</v>
      </c>
      <c r="D80" s="29"/>
      <c r="E80" s="34"/>
      <c r="F80" s="34"/>
      <c r="G80" s="30"/>
      <c r="H80" s="30"/>
      <c r="I80" s="31"/>
      <c r="J80" s="32"/>
      <c r="K80" s="33"/>
      <c r="L80" s="33"/>
    </row>
    <row r="81" spans="1:14">
      <c r="A81" s="129"/>
      <c r="B81" s="27">
        <v>42582</v>
      </c>
      <c r="C81" s="28">
        <f>D80</f>
        <v>0</v>
      </c>
      <c r="D81" s="29"/>
      <c r="E81" s="34"/>
      <c r="F81" s="34"/>
      <c r="G81" s="30"/>
      <c r="H81" s="30"/>
      <c r="I81" s="31"/>
      <c r="J81" s="32"/>
      <c r="K81" s="33"/>
      <c r="L81" s="33"/>
    </row>
    <row r="82" spans="1:14" ht="15.75" thickBot="1">
      <c r="A82" s="130"/>
      <c r="B82" s="27">
        <v>42589</v>
      </c>
      <c r="C82" s="28">
        <f>D81</f>
        <v>0</v>
      </c>
      <c r="D82" s="29"/>
      <c r="E82" s="34"/>
      <c r="F82" s="34"/>
      <c r="G82" s="30"/>
      <c r="H82" s="30"/>
      <c r="I82" s="31"/>
      <c r="J82" s="32"/>
      <c r="K82" s="33"/>
      <c r="L82" s="33"/>
    </row>
    <row r="83" spans="1:14" ht="15.75" thickBot="1">
      <c r="A83" s="37"/>
      <c r="B83" s="37"/>
      <c r="C83" s="38"/>
      <c r="D83" s="39"/>
      <c r="E83" s="40"/>
      <c r="F83" s="40"/>
      <c r="G83" s="39"/>
      <c r="H83" s="41"/>
      <c r="I83" s="42"/>
      <c r="J83" s="43"/>
      <c r="K83" s="39"/>
      <c r="L83" s="39"/>
      <c r="N83" s="57"/>
    </row>
    <row r="84" spans="1:14">
      <c r="A84" s="128">
        <v>22</v>
      </c>
      <c r="B84" s="27">
        <v>42596</v>
      </c>
      <c r="C84" s="28">
        <f>D82</f>
        <v>0</v>
      </c>
      <c r="D84" s="29"/>
      <c r="E84" s="34"/>
      <c r="F84" s="34"/>
      <c r="G84" s="30"/>
      <c r="H84" s="30"/>
      <c r="I84" s="31"/>
      <c r="J84" s="32"/>
      <c r="K84" s="33"/>
      <c r="L84" s="33"/>
    </row>
    <row r="85" spans="1:14">
      <c r="A85" s="129"/>
      <c r="B85" s="27">
        <v>42603</v>
      </c>
      <c r="C85" s="28">
        <f>D84</f>
        <v>0</v>
      </c>
      <c r="D85" s="29"/>
      <c r="E85" s="34"/>
      <c r="F85" s="34"/>
      <c r="G85" s="30"/>
      <c r="H85" s="30"/>
      <c r="I85" s="31"/>
      <c r="J85" s="32"/>
      <c r="K85" s="33"/>
      <c r="L85" s="33"/>
    </row>
    <row r="86" spans="1:14">
      <c r="A86" s="129"/>
      <c r="B86" s="27">
        <v>42610</v>
      </c>
      <c r="C86" s="28">
        <f>D85</f>
        <v>0</v>
      </c>
      <c r="D86" s="29"/>
      <c r="E86" s="34"/>
      <c r="F86" s="34"/>
      <c r="G86" s="30"/>
      <c r="H86" s="30"/>
      <c r="I86" s="31"/>
      <c r="J86" s="32"/>
      <c r="K86" s="33"/>
      <c r="L86" s="33"/>
    </row>
    <row r="87" spans="1:14" ht="15.75" thickBot="1">
      <c r="A87" s="130"/>
      <c r="B87" s="27">
        <v>42617</v>
      </c>
      <c r="C87" s="28">
        <f>D86</f>
        <v>0</v>
      </c>
      <c r="D87" s="29"/>
      <c r="E87" s="34"/>
      <c r="F87" s="34"/>
      <c r="G87" s="30"/>
      <c r="H87" s="30"/>
      <c r="I87" s="31"/>
      <c r="J87" s="32"/>
      <c r="K87" s="33"/>
      <c r="L87" s="33"/>
    </row>
    <row r="88" spans="1:14" ht="15.75" thickBot="1">
      <c r="A88" s="37"/>
      <c r="B88" s="37"/>
      <c r="C88" s="38"/>
      <c r="D88" s="39"/>
      <c r="E88" s="40"/>
      <c r="F88" s="40"/>
      <c r="G88" s="39"/>
      <c r="H88" s="41"/>
      <c r="I88" s="42"/>
      <c r="J88" s="43"/>
      <c r="K88" s="39"/>
      <c r="L88" s="39"/>
      <c r="N88" s="57"/>
    </row>
    <row r="89" spans="1:14">
      <c r="A89" s="128">
        <v>23</v>
      </c>
      <c r="B89" s="27">
        <v>42624</v>
      </c>
      <c r="C89" s="28">
        <f>D87</f>
        <v>0</v>
      </c>
      <c r="D89" s="29"/>
      <c r="E89" s="34"/>
      <c r="F89" s="34"/>
      <c r="G89" s="30"/>
      <c r="H89" s="30"/>
      <c r="I89" s="31"/>
      <c r="J89" s="32"/>
      <c r="K89" s="33"/>
      <c r="L89" s="33"/>
    </row>
    <row r="90" spans="1:14">
      <c r="A90" s="129"/>
      <c r="B90" s="27">
        <v>42631</v>
      </c>
      <c r="C90" s="28">
        <f>D89</f>
        <v>0</v>
      </c>
      <c r="D90" s="29"/>
      <c r="E90" s="34"/>
      <c r="F90" s="34"/>
      <c r="G90" s="30"/>
      <c r="H90" s="30"/>
      <c r="I90" s="31"/>
      <c r="J90" s="32"/>
      <c r="K90" s="33"/>
      <c r="L90" s="33"/>
    </row>
    <row r="91" spans="1:14">
      <c r="A91" s="129"/>
      <c r="B91" s="27">
        <v>42638</v>
      </c>
      <c r="C91" s="28">
        <f>D90</f>
        <v>0</v>
      </c>
      <c r="D91" s="29"/>
      <c r="E91" s="34"/>
      <c r="F91" s="34"/>
      <c r="G91" s="30"/>
      <c r="H91" s="30"/>
      <c r="I91" s="31"/>
      <c r="J91" s="32"/>
      <c r="K91" s="33"/>
      <c r="L91" s="33"/>
    </row>
    <row r="92" spans="1:14" ht="15.75" thickBot="1">
      <c r="A92" s="130"/>
      <c r="B92" s="27">
        <v>42645</v>
      </c>
      <c r="C92" s="28">
        <f>D91</f>
        <v>0</v>
      </c>
      <c r="D92" s="29"/>
      <c r="E92" s="34"/>
      <c r="F92" s="34"/>
      <c r="G92" s="30"/>
      <c r="H92" s="30"/>
      <c r="I92" s="31"/>
      <c r="J92" s="32"/>
      <c r="K92" s="33"/>
      <c r="L92" s="33"/>
    </row>
    <row r="93" spans="1:14" ht="15.75" thickBot="1">
      <c r="A93" s="37"/>
      <c r="B93" s="37"/>
      <c r="C93" s="38"/>
      <c r="D93" s="39"/>
      <c r="E93" s="40"/>
      <c r="F93" s="40"/>
      <c r="G93" s="39"/>
      <c r="H93" s="41"/>
      <c r="I93" s="42"/>
      <c r="J93" s="43"/>
      <c r="K93" s="39"/>
      <c r="L93" s="39"/>
      <c r="N93" s="57"/>
    </row>
    <row r="94" spans="1:14">
      <c r="A94" s="128">
        <v>24</v>
      </c>
      <c r="B94" s="27">
        <v>42652</v>
      </c>
      <c r="C94" s="28">
        <f>D92</f>
        <v>0</v>
      </c>
      <c r="D94" s="29"/>
      <c r="E94" s="34"/>
      <c r="F94" s="34"/>
      <c r="G94" s="30"/>
      <c r="H94" s="30"/>
      <c r="I94" s="31"/>
      <c r="J94" s="32"/>
      <c r="K94" s="33"/>
      <c r="L94" s="33"/>
    </row>
    <row r="95" spans="1:14">
      <c r="A95" s="129"/>
      <c r="B95" s="27">
        <v>42659</v>
      </c>
      <c r="C95" s="28">
        <f>D94</f>
        <v>0</v>
      </c>
      <c r="D95" s="29"/>
      <c r="E95" s="34"/>
      <c r="F95" s="34"/>
      <c r="G95" s="30"/>
      <c r="H95" s="30"/>
      <c r="I95" s="31"/>
      <c r="J95" s="32"/>
      <c r="K95" s="33"/>
      <c r="L95" s="33"/>
    </row>
    <row r="96" spans="1:14">
      <c r="A96" s="129"/>
      <c r="B96" s="27">
        <v>42666</v>
      </c>
      <c r="C96" s="28">
        <f>D95</f>
        <v>0</v>
      </c>
      <c r="D96" s="29"/>
      <c r="E96" s="34"/>
      <c r="F96" s="34"/>
      <c r="G96" s="30"/>
      <c r="H96" s="30"/>
      <c r="I96" s="31"/>
      <c r="J96" s="32"/>
      <c r="K96" s="33"/>
      <c r="L96" s="33"/>
    </row>
    <row r="97" spans="1:14" ht="15.75" thickBot="1">
      <c r="A97" s="130"/>
      <c r="B97" s="27">
        <v>42673</v>
      </c>
      <c r="C97" s="28">
        <f>D96</f>
        <v>0</v>
      </c>
      <c r="D97" s="29"/>
      <c r="E97" s="34"/>
      <c r="F97" s="34"/>
      <c r="G97" s="30"/>
      <c r="H97" s="30"/>
      <c r="I97" s="31"/>
      <c r="J97" s="32"/>
      <c r="K97" s="33"/>
      <c r="L97" s="33"/>
    </row>
    <row r="98" spans="1:14" ht="15.75" thickBot="1">
      <c r="A98" s="37"/>
      <c r="B98" s="37"/>
      <c r="C98" s="38"/>
      <c r="D98" s="39"/>
      <c r="E98" s="40"/>
      <c r="F98" s="40"/>
      <c r="G98" s="39"/>
      <c r="H98" s="41"/>
      <c r="I98" s="42"/>
      <c r="J98" s="43"/>
      <c r="K98" s="39"/>
      <c r="L98" s="39"/>
      <c r="N98" s="57"/>
    </row>
    <row r="99" spans="1:14">
      <c r="A99" s="128">
        <v>25</v>
      </c>
      <c r="B99" s="27">
        <v>42680</v>
      </c>
      <c r="C99" s="28">
        <f>D97</f>
        <v>0</v>
      </c>
      <c r="D99" s="29"/>
      <c r="E99" s="34"/>
      <c r="F99" s="34"/>
      <c r="G99" s="30"/>
      <c r="H99" s="30"/>
      <c r="I99" s="31"/>
      <c r="J99" s="32"/>
      <c r="K99" s="33"/>
      <c r="L99" s="33"/>
    </row>
    <row r="100" spans="1:14">
      <c r="A100" s="129"/>
      <c r="B100" s="27">
        <v>42687</v>
      </c>
      <c r="C100" s="28">
        <f>D99</f>
        <v>0</v>
      </c>
      <c r="D100" s="29"/>
      <c r="E100" s="34"/>
      <c r="F100" s="34"/>
      <c r="G100" s="30"/>
      <c r="H100" s="30"/>
      <c r="I100" s="31"/>
      <c r="J100" s="32"/>
      <c r="K100" s="33"/>
      <c r="L100" s="33"/>
    </row>
    <row r="101" spans="1:14">
      <c r="A101" s="129"/>
      <c r="B101" s="27">
        <v>42694</v>
      </c>
      <c r="C101" s="28">
        <f>D100</f>
        <v>0</v>
      </c>
      <c r="D101" s="29"/>
      <c r="E101" s="34"/>
      <c r="F101" s="34"/>
      <c r="G101" s="30"/>
      <c r="H101" s="30"/>
      <c r="I101" s="31"/>
      <c r="J101" s="32"/>
      <c r="K101" s="33"/>
      <c r="L101" s="33"/>
    </row>
    <row r="102" spans="1:14" ht="15.75" thickBot="1">
      <c r="A102" s="130"/>
      <c r="B102" s="27">
        <v>42701</v>
      </c>
      <c r="C102" s="28">
        <f>D101</f>
        <v>0</v>
      </c>
      <c r="D102" s="29"/>
      <c r="E102" s="34"/>
      <c r="F102" s="34"/>
      <c r="G102" s="30"/>
      <c r="H102" s="30"/>
      <c r="I102" s="31"/>
      <c r="J102" s="32"/>
      <c r="K102" s="33"/>
      <c r="L102" s="33"/>
    </row>
    <row r="103" spans="1:14" ht="15.75" thickBot="1">
      <c r="A103" s="37"/>
      <c r="B103" s="37"/>
      <c r="C103" s="38"/>
      <c r="D103" s="39"/>
      <c r="E103" s="40"/>
      <c r="F103" s="40"/>
      <c r="G103" s="39"/>
      <c r="H103" s="41"/>
      <c r="I103" s="42"/>
      <c r="J103" s="43"/>
      <c r="K103" s="39"/>
      <c r="L103" s="39"/>
      <c r="N103" s="57"/>
    </row>
    <row r="104" spans="1:14">
      <c r="A104" s="128">
        <v>26</v>
      </c>
      <c r="B104" s="27">
        <v>42708</v>
      </c>
      <c r="C104" s="28">
        <f>D102</f>
        <v>0</v>
      </c>
      <c r="D104" s="29"/>
      <c r="E104" s="34"/>
      <c r="F104" s="34"/>
      <c r="G104" s="30"/>
      <c r="H104" s="30"/>
      <c r="I104" s="31"/>
      <c r="J104" s="32"/>
      <c r="K104" s="33"/>
      <c r="L104" s="33"/>
    </row>
    <row r="105" spans="1:14">
      <c r="A105" s="129"/>
      <c r="B105" s="27">
        <v>42715</v>
      </c>
      <c r="C105" s="28">
        <f>D104</f>
        <v>0</v>
      </c>
      <c r="D105" s="29"/>
      <c r="E105" s="34"/>
      <c r="F105" s="34"/>
      <c r="G105" s="30"/>
      <c r="H105" s="30"/>
      <c r="I105" s="31"/>
      <c r="J105" s="32"/>
      <c r="K105" s="33"/>
      <c r="L105" s="33"/>
    </row>
    <row r="106" spans="1:14">
      <c r="A106" s="129"/>
      <c r="B106" s="27">
        <v>42722</v>
      </c>
      <c r="C106" s="28">
        <f>D105</f>
        <v>0</v>
      </c>
      <c r="D106" s="29"/>
      <c r="E106" s="34"/>
      <c r="F106" s="34"/>
      <c r="G106" s="30"/>
      <c r="H106" s="30"/>
      <c r="I106" s="31"/>
      <c r="J106" s="32"/>
      <c r="K106" s="33"/>
      <c r="L106" s="33"/>
    </row>
    <row r="107" spans="1:14" ht="15.75" thickBot="1">
      <c r="A107" s="130"/>
      <c r="B107" s="27">
        <v>42729</v>
      </c>
      <c r="C107" s="28">
        <f>D106</f>
        <v>0</v>
      </c>
      <c r="D107" s="29"/>
      <c r="E107" s="34"/>
      <c r="F107" s="34"/>
      <c r="G107" s="30"/>
      <c r="H107" s="30"/>
      <c r="I107" s="31"/>
      <c r="J107" s="32"/>
      <c r="K107" s="33"/>
      <c r="L107" s="33"/>
    </row>
    <row r="108" spans="1:14" ht="15.75" thickBot="1">
      <c r="A108" s="37"/>
      <c r="B108" s="37"/>
      <c r="C108" s="38"/>
      <c r="D108" s="39"/>
      <c r="E108" s="40"/>
      <c r="F108" s="40"/>
      <c r="G108" s="39"/>
      <c r="H108" s="41"/>
      <c r="I108" s="42"/>
      <c r="J108" s="43"/>
      <c r="K108" s="39"/>
      <c r="L108" s="39"/>
      <c r="N108" s="57"/>
    </row>
    <row r="109" spans="1:14">
      <c r="A109" s="128">
        <v>27</v>
      </c>
      <c r="B109" s="27">
        <v>42736</v>
      </c>
      <c r="C109" s="28">
        <f>D107</f>
        <v>0</v>
      </c>
      <c r="D109" s="29"/>
      <c r="E109" s="34"/>
      <c r="F109" s="34"/>
      <c r="G109" s="30"/>
      <c r="H109" s="30"/>
      <c r="I109" s="31"/>
      <c r="J109" s="32"/>
      <c r="K109" s="33"/>
      <c r="L109" s="33"/>
    </row>
    <row r="110" spans="1:14">
      <c r="A110" s="129"/>
      <c r="B110" s="27">
        <v>42743</v>
      </c>
      <c r="C110" s="28">
        <f>D109</f>
        <v>0</v>
      </c>
      <c r="D110" s="29"/>
      <c r="E110" s="34"/>
      <c r="F110" s="34"/>
      <c r="G110" s="30"/>
      <c r="H110" s="30"/>
      <c r="I110" s="31"/>
      <c r="J110" s="32"/>
      <c r="K110" s="33"/>
      <c r="L110" s="33"/>
    </row>
    <row r="111" spans="1:14">
      <c r="A111" s="129"/>
      <c r="B111" s="27">
        <v>42750</v>
      </c>
      <c r="C111" s="28">
        <f>D110</f>
        <v>0</v>
      </c>
      <c r="D111" s="29"/>
      <c r="E111" s="34"/>
      <c r="F111" s="34"/>
      <c r="G111" s="30"/>
      <c r="H111" s="30"/>
      <c r="I111" s="31"/>
      <c r="J111" s="32"/>
      <c r="K111" s="33"/>
      <c r="L111" s="33"/>
    </row>
    <row r="112" spans="1:14" ht="15.75" thickBot="1">
      <c r="A112" s="130"/>
      <c r="B112" s="27">
        <v>42757</v>
      </c>
      <c r="C112" s="28">
        <f>D111</f>
        <v>0</v>
      </c>
      <c r="D112" s="29"/>
      <c r="E112" s="34"/>
      <c r="F112" s="34"/>
      <c r="G112" s="30"/>
      <c r="H112" s="30"/>
      <c r="I112" s="31"/>
      <c r="J112" s="32"/>
      <c r="K112" s="33"/>
      <c r="L112" s="33"/>
    </row>
    <row r="113" spans="1:14" ht="15.75" thickBot="1">
      <c r="A113" s="37"/>
      <c r="B113" s="37"/>
      <c r="C113" s="38"/>
      <c r="D113" s="39"/>
      <c r="E113" s="40"/>
      <c r="F113" s="40"/>
      <c r="G113" s="39"/>
      <c r="H113" s="41"/>
      <c r="I113" s="42"/>
      <c r="J113" s="43"/>
      <c r="K113" s="39"/>
      <c r="L113" s="39"/>
      <c r="N113" s="57"/>
    </row>
    <row r="114" spans="1:14">
      <c r="A114" s="128">
        <v>28</v>
      </c>
      <c r="B114" s="27">
        <v>42764</v>
      </c>
      <c r="C114" s="28">
        <f>D112</f>
        <v>0</v>
      </c>
      <c r="D114" s="29"/>
      <c r="E114" s="34"/>
      <c r="F114" s="34"/>
      <c r="G114" s="30"/>
      <c r="H114" s="30"/>
      <c r="I114" s="31"/>
      <c r="J114" s="32"/>
      <c r="K114" s="33"/>
      <c r="L114" s="33"/>
    </row>
    <row r="115" spans="1:14">
      <c r="A115" s="129"/>
      <c r="B115" s="27">
        <v>42771</v>
      </c>
      <c r="C115" s="28">
        <f>D114</f>
        <v>0</v>
      </c>
      <c r="D115" s="29"/>
      <c r="E115" s="34"/>
      <c r="F115" s="34"/>
      <c r="G115" s="30"/>
      <c r="H115" s="30"/>
      <c r="I115" s="31"/>
      <c r="J115" s="32"/>
      <c r="K115" s="33"/>
      <c r="L115" s="33"/>
    </row>
    <row r="116" spans="1:14">
      <c r="A116" s="129"/>
      <c r="B116" s="27">
        <v>42778</v>
      </c>
      <c r="C116" s="28">
        <f>D115</f>
        <v>0</v>
      </c>
      <c r="D116" s="29"/>
      <c r="E116" s="34"/>
      <c r="F116" s="34"/>
      <c r="G116" s="30"/>
      <c r="H116" s="30"/>
      <c r="I116" s="31"/>
      <c r="J116" s="32"/>
      <c r="K116" s="33"/>
      <c r="L116" s="33"/>
    </row>
    <row r="117" spans="1:14" ht="15.75" thickBot="1">
      <c r="A117" s="130"/>
      <c r="B117" s="27">
        <v>42785</v>
      </c>
      <c r="C117" s="28">
        <f>D116</f>
        <v>0</v>
      </c>
      <c r="D117" s="29"/>
      <c r="E117" s="34"/>
      <c r="F117" s="34"/>
      <c r="G117" s="30"/>
      <c r="H117" s="30"/>
      <c r="I117" s="31"/>
      <c r="J117" s="32"/>
      <c r="K117" s="33"/>
      <c r="L117" s="33"/>
    </row>
    <row r="118" spans="1:14" ht="15.75" thickBot="1">
      <c r="A118" s="37"/>
      <c r="B118" s="37"/>
      <c r="C118" s="38"/>
      <c r="D118" s="39"/>
      <c r="E118" s="40"/>
      <c r="F118" s="40"/>
      <c r="G118" s="39"/>
      <c r="H118" s="41"/>
      <c r="I118" s="42"/>
      <c r="J118" s="43"/>
      <c r="K118" s="39"/>
      <c r="L118" s="39"/>
      <c r="N118" s="57"/>
    </row>
    <row r="119" spans="1:14">
      <c r="A119" s="128">
        <v>29</v>
      </c>
      <c r="B119" s="27">
        <v>42792</v>
      </c>
      <c r="C119" s="28">
        <f>D117</f>
        <v>0</v>
      </c>
      <c r="D119" s="29"/>
      <c r="E119" s="34"/>
      <c r="F119" s="34"/>
      <c r="G119" s="30"/>
      <c r="H119" s="30"/>
      <c r="I119" s="31"/>
      <c r="J119" s="32"/>
      <c r="K119" s="33"/>
      <c r="L119" s="33"/>
    </row>
    <row r="120" spans="1:14">
      <c r="A120" s="129"/>
      <c r="B120" s="27">
        <v>42799</v>
      </c>
      <c r="C120" s="28">
        <f>D119</f>
        <v>0</v>
      </c>
      <c r="D120" s="29"/>
      <c r="E120" s="34"/>
      <c r="F120" s="34"/>
      <c r="G120" s="30"/>
      <c r="H120" s="30"/>
      <c r="I120" s="31"/>
      <c r="J120" s="32"/>
      <c r="K120" s="33"/>
      <c r="L120" s="33"/>
    </row>
    <row r="121" spans="1:14">
      <c r="A121" s="129"/>
      <c r="B121" s="27">
        <v>42806</v>
      </c>
      <c r="C121" s="28">
        <f>D120</f>
        <v>0</v>
      </c>
      <c r="D121" s="29"/>
      <c r="E121" s="34"/>
      <c r="F121" s="34"/>
      <c r="G121" s="30"/>
      <c r="H121" s="30"/>
      <c r="I121" s="31"/>
      <c r="J121" s="32"/>
      <c r="K121" s="33"/>
      <c r="L121" s="33"/>
    </row>
    <row r="122" spans="1:14" ht="15.75" thickBot="1">
      <c r="A122" s="130"/>
      <c r="B122" s="27">
        <v>42813</v>
      </c>
      <c r="C122" s="28">
        <f>D121</f>
        <v>0</v>
      </c>
      <c r="D122" s="29"/>
      <c r="E122" s="34"/>
      <c r="F122" s="34"/>
      <c r="G122" s="30"/>
      <c r="H122" s="30"/>
      <c r="I122" s="31"/>
      <c r="J122" s="32"/>
      <c r="K122" s="33"/>
      <c r="L122" s="33"/>
    </row>
    <row r="123" spans="1:14" ht="15.75" thickBot="1">
      <c r="A123" s="37"/>
      <c r="B123" s="37"/>
      <c r="C123" s="38"/>
      <c r="D123" s="39"/>
      <c r="E123" s="40"/>
      <c r="F123" s="40"/>
      <c r="G123" s="39"/>
      <c r="H123" s="41"/>
      <c r="I123" s="42"/>
      <c r="J123" s="43"/>
      <c r="K123" s="39"/>
      <c r="L123" s="39"/>
      <c r="N123" s="57"/>
    </row>
    <row r="124" spans="1:14">
      <c r="A124" s="128">
        <v>30</v>
      </c>
      <c r="B124" s="27">
        <v>42820</v>
      </c>
      <c r="C124" s="28">
        <f>D122</f>
        <v>0</v>
      </c>
      <c r="D124" s="29"/>
      <c r="E124" s="34"/>
      <c r="F124" s="34"/>
      <c r="G124" s="30"/>
      <c r="H124" s="30"/>
      <c r="I124" s="31"/>
      <c r="J124" s="32"/>
      <c r="K124" s="33"/>
      <c r="L124" s="33"/>
    </row>
    <row r="125" spans="1:14">
      <c r="A125" s="129"/>
      <c r="B125" s="27">
        <v>42827</v>
      </c>
      <c r="C125" s="28">
        <f>D124</f>
        <v>0</v>
      </c>
      <c r="D125" s="29"/>
      <c r="E125" s="34"/>
      <c r="F125" s="34"/>
      <c r="G125" s="30"/>
      <c r="H125" s="30"/>
      <c r="I125" s="31"/>
      <c r="J125" s="32"/>
      <c r="K125" s="33"/>
      <c r="L125" s="33"/>
    </row>
    <row r="126" spans="1:14">
      <c r="A126" s="129"/>
      <c r="B126" s="27">
        <v>42834</v>
      </c>
      <c r="C126" s="28">
        <f>D125</f>
        <v>0</v>
      </c>
      <c r="D126" s="29"/>
      <c r="E126" s="34"/>
      <c r="F126" s="34"/>
      <c r="G126" s="30"/>
      <c r="H126" s="30"/>
      <c r="I126" s="31"/>
      <c r="J126" s="32"/>
      <c r="K126" s="33"/>
      <c r="L126" s="33"/>
    </row>
    <row r="127" spans="1:14" ht="15.75" thickBot="1">
      <c r="A127" s="130"/>
      <c r="B127" s="27">
        <v>42841</v>
      </c>
      <c r="C127" s="28">
        <f>D126</f>
        <v>0</v>
      </c>
      <c r="D127" s="29"/>
      <c r="E127" s="34"/>
      <c r="F127" s="34"/>
      <c r="G127" s="30"/>
      <c r="H127" s="30"/>
      <c r="I127" s="31"/>
      <c r="J127" s="32"/>
      <c r="K127" s="33"/>
      <c r="L127" s="33"/>
    </row>
    <row r="128" spans="1:14" ht="15.75" thickBot="1">
      <c r="A128" s="37"/>
      <c r="B128" s="37"/>
      <c r="C128" s="38"/>
      <c r="D128" s="39"/>
      <c r="E128" s="40"/>
      <c r="F128" s="40"/>
      <c r="G128" s="39"/>
      <c r="H128" s="41"/>
      <c r="I128" s="42"/>
      <c r="J128" s="43"/>
      <c r="K128" s="39"/>
      <c r="L128" s="39"/>
      <c r="N128" s="57"/>
    </row>
    <row r="129" spans="1:12" ht="15.75" thickBot="1">
      <c r="A129" s="50"/>
      <c r="B129" s="50">
        <v>42848</v>
      </c>
      <c r="C129" s="51">
        <f>D127</f>
        <v>0</v>
      </c>
      <c r="D129" s="51"/>
      <c r="E129" s="52"/>
      <c r="F129" s="52"/>
      <c r="G129" s="53"/>
      <c r="H129" s="53"/>
      <c r="I129" s="54"/>
      <c r="J129" s="55"/>
      <c r="K129" s="56"/>
      <c r="L129" s="56"/>
    </row>
  </sheetData>
  <mergeCells count="28">
    <mergeCell ref="A1:L1"/>
    <mergeCell ref="A24:A27"/>
    <mergeCell ref="A2:A3"/>
    <mergeCell ref="B2:B3"/>
    <mergeCell ref="A4:A7"/>
    <mergeCell ref="A9:A12"/>
    <mergeCell ref="A14:A17"/>
    <mergeCell ref="A19:A22"/>
    <mergeCell ref="A119:A122"/>
    <mergeCell ref="A124:A12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59:A62"/>
    <mergeCell ref="A64:A67"/>
    <mergeCell ref="A69:A72"/>
    <mergeCell ref="A74:A77"/>
    <mergeCell ref="A79:A82"/>
    <mergeCell ref="A34:A37"/>
    <mergeCell ref="A39:A42"/>
    <mergeCell ref="A44:A47"/>
    <mergeCell ref="A49:A52"/>
    <mergeCell ref="A54:A5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23"/>
  <sheetViews>
    <sheetView zoomScaleNormal="100" workbookViewId="0">
      <selection activeCell="D18" sqref="D18"/>
    </sheetView>
  </sheetViews>
  <sheetFormatPr defaultRowHeight="15"/>
  <cols>
    <col min="1" max="1" width="10.140625" style="59" bestFit="1" customWidth="1"/>
    <col min="2" max="2" width="5.7109375" style="59" bestFit="1" customWidth="1"/>
    <col min="3" max="3" width="8.85546875" style="59" customWidth="1"/>
    <col min="4" max="4" width="7.7109375" style="59" customWidth="1"/>
    <col min="5" max="5" width="10" style="59" customWidth="1"/>
    <col min="6" max="6" width="8.7109375" style="59" customWidth="1"/>
    <col min="7" max="7" width="10.5703125" style="59" customWidth="1"/>
    <col min="8" max="9" width="9.85546875" style="59" customWidth="1"/>
    <col min="10" max="10" width="1.85546875" style="59" customWidth="1"/>
    <col min="11" max="11" width="7.85546875" style="59" bestFit="1" customWidth="1"/>
    <col min="12" max="12" width="5.7109375" style="59" bestFit="1" customWidth="1"/>
    <col min="13" max="13" width="8.85546875" style="59" customWidth="1"/>
    <col min="14" max="14" width="7.7109375" style="59" customWidth="1"/>
    <col min="15" max="15" width="10" style="59" customWidth="1"/>
    <col min="16" max="16" width="8.7109375" style="59" customWidth="1"/>
    <col min="17" max="17" width="10.5703125" style="59" customWidth="1"/>
    <col min="18" max="19" width="9.85546875" style="59" customWidth="1"/>
    <col min="20" max="16384" width="9.140625" style="59"/>
  </cols>
  <sheetData>
    <row r="1" spans="1:19" ht="23.25">
      <c r="A1" s="60" t="s">
        <v>40</v>
      </c>
      <c r="B1" s="121" t="s">
        <v>39</v>
      </c>
      <c r="C1" s="122" t="s">
        <v>38</v>
      </c>
      <c r="D1" s="121" t="s">
        <v>57</v>
      </c>
      <c r="E1" s="122" t="s">
        <v>56</v>
      </c>
      <c r="F1" s="121" t="s">
        <v>58</v>
      </c>
      <c r="G1" s="122" t="s">
        <v>41</v>
      </c>
      <c r="H1" s="121" t="s">
        <v>59</v>
      </c>
      <c r="I1" s="121" t="s">
        <v>60</v>
      </c>
      <c r="J1" s="123"/>
      <c r="K1" s="60" t="s">
        <v>40</v>
      </c>
      <c r="L1" s="121" t="s">
        <v>39</v>
      </c>
      <c r="M1" s="122" t="s">
        <v>38</v>
      </c>
      <c r="N1" s="121" t="s">
        <v>57</v>
      </c>
      <c r="O1" s="122" t="s">
        <v>56</v>
      </c>
      <c r="P1" s="121" t="s">
        <v>58</v>
      </c>
      <c r="Q1" s="122" t="s">
        <v>41</v>
      </c>
      <c r="R1" s="121" t="s">
        <v>59</v>
      </c>
      <c r="S1" s="121" t="s">
        <v>60</v>
      </c>
    </row>
    <row r="2" spans="1:19" s="57" customFormat="1">
      <c r="A2" s="61" t="s">
        <v>15</v>
      </c>
      <c r="B2" s="124">
        <v>7</v>
      </c>
      <c r="C2" s="63">
        <v>0</v>
      </c>
      <c r="D2" s="63">
        <v>0</v>
      </c>
      <c r="E2" s="62">
        <v>-14</v>
      </c>
      <c r="F2" s="62">
        <v>-14</v>
      </c>
      <c r="G2" s="62">
        <v>-22</v>
      </c>
      <c r="H2" s="62">
        <v>-22</v>
      </c>
      <c r="I2" s="63">
        <v>0</v>
      </c>
      <c r="K2" s="61" t="s">
        <v>15</v>
      </c>
      <c r="L2" s="63"/>
      <c r="M2" s="63"/>
      <c r="N2" s="63"/>
      <c r="O2" s="62"/>
      <c r="P2" s="62"/>
      <c r="Q2" s="62"/>
      <c r="R2" s="62"/>
      <c r="S2" s="63"/>
    </row>
    <row r="3" spans="1:19" s="57" customFormat="1">
      <c r="A3" s="61" t="s">
        <v>18</v>
      </c>
      <c r="B3" s="124">
        <v>0</v>
      </c>
      <c r="C3" s="63">
        <v>0</v>
      </c>
      <c r="D3" s="63">
        <v>0</v>
      </c>
      <c r="E3" s="63">
        <v>0</v>
      </c>
      <c r="F3" s="63">
        <v>0</v>
      </c>
      <c r="G3" s="63">
        <v>0</v>
      </c>
      <c r="H3" s="63">
        <v>0</v>
      </c>
      <c r="I3" s="63">
        <v>0</v>
      </c>
      <c r="K3" s="61" t="s">
        <v>18</v>
      </c>
      <c r="L3" s="63"/>
      <c r="M3" s="63"/>
      <c r="N3" s="63"/>
      <c r="O3" s="63"/>
      <c r="P3" s="63"/>
      <c r="Q3" s="63"/>
      <c r="R3" s="63"/>
      <c r="S3" s="63"/>
    </row>
    <row r="4" spans="1:19" s="57" customFormat="1">
      <c r="A4" s="61" t="s">
        <v>20</v>
      </c>
      <c r="B4" s="124">
        <v>0</v>
      </c>
      <c r="C4" s="63">
        <v>0</v>
      </c>
      <c r="D4" s="63">
        <v>0</v>
      </c>
      <c r="E4" s="63">
        <v>0</v>
      </c>
      <c r="F4" s="63">
        <v>0</v>
      </c>
      <c r="G4" s="63">
        <v>0</v>
      </c>
      <c r="H4" s="63">
        <v>0</v>
      </c>
      <c r="I4" s="63">
        <v>0</v>
      </c>
      <c r="K4" s="61" t="s">
        <v>20</v>
      </c>
      <c r="L4" s="63"/>
      <c r="M4" s="63"/>
      <c r="N4" s="63"/>
      <c r="O4" s="63"/>
      <c r="P4" s="63"/>
      <c r="Q4" s="63"/>
      <c r="R4" s="63"/>
      <c r="S4" s="63"/>
    </row>
    <row r="5" spans="1:19" s="57" customFormat="1">
      <c r="A5" s="61" t="s">
        <v>16</v>
      </c>
      <c r="B5" s="124">
        <v>0</v>
      </c>
      <c r="C5" s="63">
        <v>0</v>
      </c>
      <c r="D5" s="63">
        <v>0</v>
      </c>
      <c r="E5" s="63">
        <v>0</v>
      </c>
      <c r="F5" s="63">
        <v>0</v>
      </c>
      <c r="G5" s="63">
        <v>0</v>
      </c>
      <c r="H5" s="63">
        <v>0</v>
      </c>
      <c r="I5" s="63">
        <v>0</v>
      </c>
      <c r="K5" s="61" t="s">
        <v>16</v>
      </c>
      <c r="L5" s="63"/>
      <c r="M5" s="63"/>
      <c r="N5" s="63"/>
      <c r="O5" s="63"/>
      <c r="P5" s="63"/>
      <c r="Q5" s="63"/>
      <c r="R5" s="63"/>
      <c r="S5" s="63"/>
    </row>
    <row r="6" spans="1:19" s="57" customFormat="1">
      <c r="A6" s="61" t="s">
        <v>19</v>
      </c>
      <c r="B6" s="124">
        <v>1</v>
      </c>
      <c r="C6" s="63">
        <v>0</v>
      </c>
      <c r="D6" s="63">
        <v>0</v>
      </c>
      <c r="E6" s="62">
        <v>-42</v>
      </c>
      <c r="F6" s="63">
        <v>0</v>
      </c>
      <c r="G6" s="62">
        <v>-77</v>
      </c>
      <c r="H6" s="63">
        <v>0</v>
      </c>
      <c r="I6" s="64">
        <v>242</v>
      </c>
      <c r="K6" s="61" t="s">
        <v>19</v>
      </c>
      <c r="L6" s="63"/>
      <c r="M6" s="63"/>
      <c r="N6" s="63"/>
      <c r="O6" s="62"/>
      <c r="P6" s="63"/>
      <c r="Q6" s="62"/>
      <c r="R6" s="63"/>
      <c r="S6" s="64"/>
    </row>
    <row r="7" spans="1:19" s="57" customFormat="1">
      <c r="A7" s="61" t="s">
        <v>21</v>
      </c>
      <c r="B7" s="124">
        <v>0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K7" s="61" t="s">
        <v>21</v>
      </c>
      <c r="L7" s="63"/>
      <c r="M7" s="63"/>
      <c r="N7" s="63"/>
      <c r="O7" s="63"/>
      <c r="P7" s="63"/>
      <c r="Q7" s="63"/>
      <c r="R7" s="63"/>
      <c r="S7" s="63"/>
    </row>
    <row r="8" spans="1:19" s="57" customFormat="1">
      <c r="A8" s="61" t="s">
        <v>17</v>
      </c>
      <c r="B8" s="124">
        <v>9</v>
      </c>
      <c r="C8" s="62">
        <v>-29</v>
      </c>
      <c r="D8" s="63">
        <v>0</v>
      </c>
      <c r="E8" s="62">
        <v>-29</v>
      </c>
      <c r="F8" s="63">
        <v>0</v>
      </c>
      <c r="G8" s="62">
        <v>-72</v>
      </c>
      <c r="H8" s="63">
        <v>0</v>
      </c>
      <c r="I8" s="63">
        <v>0</v>
      </c>
      <c r="K8" s="61" t="s">
        <v>17</v>
      </c>
      <c r="L8" s="63"/>
      <c r="M8" s="62"/>
      <c r="N8" s="63"/>
      <c r="O8" s="62"/>
      <c r="P8" s="63"/>
      <c r="Q8" s="62"/>
      <c r="R8" s="63"/>
      <c r="S8" s="63"/>
    </row>
    <row r="9" spans="1:19" s="57" customFormat="1">
      <c r="A9" s="61" t="s">
        <v>22</v>
      </c>
      <c r="B9" s="124">
        <v>10</v>
      </c>
      <c r="C9" s="63">
        <v>0</v>
      </c>
      <c r="D9" s="63">
        <v>0</v>
      </c>
      <c r="E9" s="64">
        <v>205</v>
      </c>
      <c r="F9" s="64">
        <v>20</v>
      </c>
      <c r="G9" s="64">
        <v>126</v>
      </c>
      <c r="H9" s="64">
        <v>20</v>
      </c>
      <c r="I9" s="63">
        <v>0</v>
      </c>
      <c r="K9" s="61" t="s">
        <v>22</v>
      </c>
      <c r="L9" s="63"/>
      <c r="M9" s="63"/>
      <c r="N9" s="63"/>
      <c r="O9" s="64"/>
      <c r="P9" s="64"/>
      <c r="Q9" s="64"/>
      <c r="R9" s="64"/>
      <c r="S9" s="63"/>
    </row>
    <row r="10" spans="1:19" s="57" customFormat="1">
      <c r="A10" s="61" t="s">
        <v>23</v>
      </c>
      <c r="B10" s="124">
        <v>0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3">
        <v>0</v>
      </c>
      <c r="K10" s="61" t="s">
        <v>23</v>
      </c>
      <c r="L10" s="63"/>
      <c r="M10" s="63"/>
      <c r="N10" s="63"/>
      <c r="O10" s="63"/>
      <c r="P10" s="63"/>
      <c r="Q10" s="63"/>
      <c r="R10" s="63"/>
      <c r="S10" s="63"/>
    </row>
    <row r="11" spans="1:19" s="57" customFormat="1">
      <c r="A11" s="61" t="s">
        <v>24</v>
      </c>
      <c r="B11" s="124">
        <v>0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K11" s="61" t="s">
        <v>24</v>
      </c>
      <c r="L11" s="63"/>
      <c r="M11" s="63"/>
      <c r="N11" s="63"/>
      <c r="O11" s="63"/>
      <c r="P11" s="63"/>
      <c r="Q11" s="63"/>
      <c r="R11" s="63"/>
      <c r="S11" s="63"/>
    </row>
    <row r="12" spans="1:19">
      <c r="A12" s="120">
        <v>42148</v>
      </c>
      <c r="B12" s="67"/>
      <c r="C12" s="66">
        <f t="shared" ref="C12:E12" si="0">SUM(C2:C11)</f>
        <v>-29</v>
      </c>
      <c r="D12" s="67">
        <f t="shared" si="0"/>
        <v>0</v>
      </c>
      <c r="E12" s="67">
        <f t="shared" si="0"/>
        <v>120</v>
      </c>
      <c r="F12" s="67">
        <f t="shared" ref="F12:G12" si="1">SUM(F2:F11)</f>
        <v>6</v>
      </c>
      <c r="G12" s="66">
        <f t="shared" si="1"/>
        <v>-45</v>
      </c>
      <c r="H12" s="66">
        <f t="shared" ref="H12:I12" si="2">SUM(H2:H11)</f>
        <v>-2</v>
      </c>
      <c r="I12" s="67">
        <f t="shared" si="2"/>
        <v>242</v>
      </c>
      <c r="K12" s="120"/>
      <c r="L12" s="67"/>
      <c r="M12" s="66">
        <f t="shared" ref="M12:O12" si="3">SUM(M2:M11)</f>
        <v>0</v>
      </c>
      <c r="N12" s="67">
        <f t="shared" si="3"/>
        <v>0</v>
      </c>
      <c r="O12" s="67">
        <f t="shared" si="3"/>
        <v>0</v>
      </c>
      <c r="P12" s="67">
        <f t="shared" ref="P12:S12" si="4">SUM(P2:P11)</f>
        <v>0</v>
      </c>
      <c r="Q12" s="66">
        <f t="shared" si="4"/>
        <v>0</v>
      </c>
      <c r="R12" s="66">
        <f t="shared" si="4"/>
        <v>0</v>
      </c>
      <c r="S12" s="67">
        <f t="shared" si="4"/>
        <v>0</v>
      </c>
    </row>
    <row r="13" spans="1:19">
      <c r="A13" s="61" t="s">
        <v>15</v>
      </c>
      <c r="B13" s="63"/>
      <c r="C13" s="63"/>
      <c r="D13" s="63"/>
      <c r="E13" s="63"/>
      <c r="F13" s="63"/>
      <c r="G13" s="63"/>
      <c r="H13" s="63"/>
      <c r="I13" s="63"/>
      <c r="K13" s="61" t="s">
        <v>15</v>
      </c>
      <c r="L13" s="63"/>
      <c r="M13" s="63"/>
      <c r="N13" s="63"/>
      <c r="O13" s="63"/>
      <c r="P13" s="63"/>
      <c r="Q13" s="63"/>
      <c r="R13" s="63"/>
      <c r="S13" s="63"/>
    </row>
    <row r="14" spans="1:19" s="57" customFormat="1">
      <c r="A14" s="61" t="s">
        <v>18</v>
      </c>
      <c r="B14" s="63"/>
      <c r="C14" s="63"/>
      <c r="D14" s="63"/>
      <c r="E14" s="63"/>
      <c r="F14" s="63"/>
      <c r="G14" s="63"/>
      <c r="H14" s="63"/>
      <c r="I14" s="63"/>
      <c r="K14" s="61" t="s">
        <v>18</v>
      </c>
      <c r="L14" s="63"/>
      <c r="M14" s="63"/>
      <c r="N14" s="63"/>
      <c r="O14" s="63"/>
      <c r="P14" s="63"/>
      <c r="Q14" s="63"/>
      <c r="R14" s="63"/>
      <c r="S14" s="63"/>
    </row>
    <row r="15" spans="1:19" s="57" customFormat="1">
      <c r="A15" s="61" t="s">
        <v>20</v>
      </c>
      <c r="B15" s="63"/>
      <c r="C15" s="63"/>
      <c r="D15" s="63"/>
      <c r="E15" s="63"/>
      <c r="F15" s="63"/>
      <c r="G15" s="63"/>
      <c r="H15" s="63"/>
      <c r="I15" s="63"/>
      <c r="K15" s="61" t="s">
        <v>20</v>
      </c>
      <c r="L15" s="63"/>
      <c r="M15" s="63"/>
      <c r="N15" s="63"/>
      <c r="O15" s="63"/>
      <c r="P15" s="63"/>
      <c r="Q15" s="63"/>
      <c r="R15" s="63"/>
      <c r="S15" s="63"/>
    </row>
    <row r="16" spans="1:19" s="57" customFormat="1">
      <c r="A16" s="61" t="s">
        <v>16</v>
      </c>
      <c r="B16" s="63"/>
      <c r="K16" s="61" t="s">
        <v>16</v>
      </c>
      <c r="L16" s="63"/>
    </row>
    <row r="17" spans="1:19" s="57" customFormat="1">
      <c r="A17" s="61" t="s">
        <v>19</v>
      </c>
      <c r="B17" s="63"/>
      <c r="C17" s="64"/>
      <c r="D17" s="64"/>
      <c r="E17" s="64"/>
      <c r="F17" s="64"/>
      <c r="G17" s="64"/>
      <c r="H17" s="64"/>
      <c r="I17" s="64"/>
      <c r="K17" s="61" t="s">
        <v>19</v>
      </c>
      <c r="L17" s="63"/>
      <c r="M17" s="64"/>
      <c r="N17" s="64"/>
      <c r="O17" s="64"/>
      <c r="P17" s="64"/>
      <c r="Q17" s="64"/>
      <c r="R17" s="64"/>
      <c r="S17" s="64"/>
    </row>
    <row r="18" spans="1:19" s="57" customFormat="1">
      <c r="A18" s="61" t="s">
        <v>21</v>
      </c>
      <c r="B18" s="63"/>
      <c r="C18" s="64"/>
      <c r="D18" s="64"/>
      <c r="E18" s="64"/>
      <c r="F18" s="64"/>
      <c r="G18" s="64"/>
      <c r="H18" s="64"/>
      <c r="I18" s="64"/>
      <c r="K18" s="61" t="s">
        <v>21</v>
      </c>
      <c r="L18" s="63"/>
      <c r="M18" s="64"/>
      <c r="N18" s="64"/>
      <c r="O18" s="64"/>
      <c r="P18" s="64"/>
      <c r="Q18" s="64"/>
      <c r="R18" s="64"/>
      <c r="S18" s="64"/>
    </row>
    <row r="19" spans="1:19" s="57" customFormat="1">
      <c r="A19" s="61" t="s">
        <v>17</v>
      </c>
      <c r="B19" s="62"/>
      <c r="C19" s="62"/>
      <c r="D19" s="62"/>
      <c r="E19" s="62"/>
      <c r="F19" s="62"/>
      <c r="G19" s="62"/>
      <c r="H19" s="62"/>
      <c r="I19" s="62"/>
      <c r="K19" s="61" t="s">
        <v>17</v>
      </c>
      <c r="L19" s="62"/>
      <c r="M19" s="62"/>
      <c r="N19" s="62"/>
      <c r="O19" s="62"/>
      <c r="P19" s="62"/>
      <c r="Q19" s="62"/>
      <c r="R19" s="62"/>
      <c r="S19" s="62"/>
    </row>
    <row r="20" spans="1:19">
      <c r="A20" s="61" t="s">
        <v>22</v>
      </c>
      <c r="B20" s="63"/>
      <c r="C20" s="63"/>
      <c r="D20" s="63"/>
      <c r="E20" s="63"/>
      <c r="F20" s="63"/>
      <c r="G20" s="63"/>
      <c r="H20" s="63"/>
      <c r="I20" s="63"/>
      <c r="K20" s="61" t="s">
        <v>22</v>
      </c>
      <c r="L20" s="63"/>
      <c r="M20" s="63"/>
      <c r="N20" s="63"/>
      <c r="O20" s="63"/>
      <c r="P20" s="63"/>
      <c r="Q20" s="63"/>
      <c r="R20" s="63"/>
      <c r="S20" s="63"/>
    </row>
    <row r="21" spans="1:19">
      <c r="A21" s="61" t="s">
        <v>23</v>
      </c>
      <c r="B21" s="65"/>
      <c r="C21" s="65"/>
      <c r="D21" s="65"/>
      <c r="E21" s="65"/>
      <c r="F21" s="65"/>
      <c r="G21" s="65"/>
      <c r="H21" s="65"/>
      <c r="I21" s="65"/>
      <c r="K21" s="61" t="s">
        <v>23</v>
      </c>
      <c r="L21" s="65"/>
      <c r="M21" s="65"/>
      <c r="N21" s="65"/>
      <c r="O21" s="65"/>
      <c r="P21" s="65"/>
      <c r="Q21" s="65"/>
      <c r="R21" s="65"/>
      <c r="S21" s="65"/>
    </row>
    <row r="22" spans="1:19">
      <c r="A22" s="61" t="s">
        <v>24</v>
      </c>
      <c r="K22" s="61" t="s">
        <v>24</v>
      </c>
    </row>
    <row r="23" spans="1:19">
      <c r="A23" s="120">
        <v>42155</v>
      </c>
      <c r="B23" s="67"/>
      <c r="C23" s="67">
        <f t="shared" ref="C23:D23" si="5">SUM(C13:C22)</f>
        <v>0</v>
      </c>
      <c r="D23" s="67">
        <f t="shared" si="5"/>
        <v>0</v>
      </c>
      <c r="E23" s="67">
        <f t="shared" ref="E23:G23" si="6">SUM(E13:E22)</f>
        <v>0</v>
      </c>
      <c r="F23" s="67">
        <f t="shared" si="6"/>
        <v>0</v>
      </c>
      <c r="G23" s="67">
        <f t="shared" si="6"/>
        <v>0</v>
      </c>
      <c r="H23" s="67">
        <f t="shared" ref="H23:I23" si="7">SUM(H13:H22)</f>
        <v>0</v>
      </c>
      <c r="I23" s="67">
        <f t="shared" si="7"/>
        <v>0</v>
      </c>
      <c r="K23" s="120"/>
      <c r="L23" s="67"/>
      <c r="M23" s="67">
        <f t="shared" ref="M23:S23" si="8">SUM(M13:M22)</f>
        <v>0</v>
      </c>
      <c r="N23" s="67">
        <f t="shared" si="8"/>
        <v>0</v>
      </c>
      <c r="O23" s="67">
        <f t="shared" si="8"/>
        <v>0</v>
      </c>
      <c r="P23" s="67">
        <f t="shared" si="8"/>
        <v>0</v>
      </c>
      <c r="Q23" s="67">
        <f t="shared" si="8"/>
        <v>0</v>
      </c>
      <c r="R23" s="67">
        <f t="shared" si="8"/>
        <v>0</v>
      </c>
      <c r="S23" s="67">
        <f t="shared" si="8"/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Lot_Size_Calculation (CITI)</vt:lpstr>
      <vt:lpstr>Projected Perfomance (CITI)</vt:lpstr>
      <vt:lpstr>Actual Perfomance (CITI)</vt:lpstr>
      <vt:lpstr>Lot_Size_Calculation (ICM)</vt:lpstr>
      <vt:lpstr>Projected Perfomance (ICM)</vt:lpstr>
      <vt:lpstr>Actual Perfomance (ICM)</vt:lpstr>
      <vt:lpstr>Lot_Size_Calculation (AU)</vt:lpstr>
      <vt:lpstr>Projected Perfomance(AU)</vt:lpstr>
      <vt:lpstr>Actual Perfomance (AU)</vt:lpstr>
      <vt:lpstr>Signal Strength Analysis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2015-06-04T06:57:01Z</dcterms:modified>
</cp:coreProperties>
</file>