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8195" windowHeight="7740" tabRatio="954" activeTab="5"/>
  </bookViews>
  <sheets>
    <sheet name="Projected Perfomance (CITI)" sheetId="12" r:id="rId1"/>
    <sheet name="Actual Perfomance (CITI)" sheetId="11" r:id="rId2"/>
    <sheet name="Projected Perfomance (ICM)" sheetId="10" r:id="rId3"/>
    <sheet name="Actual Perfomance (ICM)" sheetId="3" r:id="rId4"/>
    <sheet name="Projected Perfomance(PEPPER)" sheetId="13" r:id="rId5"/>
    <sheet name="Actual Perfomance (PEPPER)" sheetId="14" r:id="rId6"/>
  </sheets>
  <calcPr calcId="145621"/>
</workbook>
</file>

<file path=xl/calcChain.xml><?xml version="1.0" encoding="utf-8"?>
<calcChain xmlns="http://schemas.openxmlformats.org/spreadsheetml/2006/main">
  <c r="C30" i="11" l="1"/>
  <c r="E27" i="11"/>
  <c r="F27" i="11" s="1"/>
  <c r="C27" i="3"/>
  <c r="D24" i="13"/>
  <c r="D16" i="13"/>
  <c r="C29" i="3"/>
  <c r="E29" i="3" s="1"/>
  <c r="F29" i="3" s="1"/>
  <c r="C29" i="11"/>
  <c r="C154" i="14"/>
  <c r="C152" i="14"/>
  <c r="C151" i="14"/>
  <c r="C150" i="14"/>
  <c r="C149" i="14"/>
  <c r="C147" i="14"/>
  <c r="C146" i="14"/>
  <c r="C145" i="14"/>
  <c r="C144" i="14"/>
  <c r="C142" i="14"/>
  <c r="C141" i="14"/>
  <c r="C140" i="14"/>
  <c r="C139" i="14"/>
  <c r="C137" i="14"/>
  <c r="C136" i="14"/>
  <c r="C135" i="14"/>
  <c r="C134" i="14"/>
  <c r="C132" i="14"/>
  <c r="C131" i="14"/>
  <c r="C130" i="14"/>
  <c r="C129" i="14"/>
  <c r="C127" i="14"/>
  <c r="C126" i="14"/>
  <c r="C125" i="14"/>
  <c r="C124" i="14"/>
  <c r="C122" i="14"/>
  <c r="C121" i="14"/>
  <c r="C120" i="14"/>
  <c r="C119" i="14"/>
  <c r="C117" i="14"/>
  <c r="C116" i="14"/>
  <c r="C115" i="14"/>
  <c r="C114" i="14"/>
  <c r="C112" i="14"/>
  <c r="C111" i="14"/>
  <c r="C110" i="14"/>
  <c r="C109" i="14"/>
  <c r="C107" i="14"/>
  <c r="C106" i="14"/>
  <c r="C105" i="14"/>
  <c r="C104" i="14"/>
  <c r="C102" i="14"/>
  <c r="C101" i="14"/>
  <c r="C100" i="14"/>
  <c r="C99" i="14"/>
  <c r="C97" i="14"/>
  <c r="C96" i="14"/>
  <c r="C95" i="14"/>
  <c r="C94" i="14"/>
  <c r="C92" i="14"/>
  <c r="C91" i="14"/>
  <c r="C90" i="14"/>
  <c r="C89" i="14"/>
  <c r="C87" i="14"/>
  <c r="C86" i="14"/>
  <c r="C85" i="14"/>
  <c r="C84" i="14"/>
  <c r="C82" i="14"/>
  <c r="C81" i="14"/>
  <c r="C80" i="14"/>
  <c r="C79" i="14"/>
  <c r="C77" i="14"/>
  <c r="C76" i="14"/>
  <c r="C75" i="14"/>
  <c r="C74" i="14"/>
  <c r="C72" i="14"/>
  <c r="C71" i="14"/>
  <c r="C70" i="14"/>
  <c r="C69" i="14"/>
  <c r="C67" i="14"/>
  <c r="C66" i="14"/>
  <c r="C65" i="14"/>
  <c r="C64" i="14"/>
  <c r="C62" i="14"/>
  <c r="C61" i="14"/>
  <c r="C60" i="14"/>
  <c r="C59" i="14"/>
  <c r="C57" i="14"/>
  <c r="C56" i="14"/>
  <c r="C55" i="14"/>
  <c r="C54" i="14"/>
  <c r="C52" i="14"/>
  <c r="C51" i="14"/>
  <c r="C50" i="14"/>
  <c r="C49" i="14"/>
  <c r="C47" i="14"/>
  <c r="C46" i="14"/>
  <c r="C45" i="14"/>
  <c r="C44" i="14"/>
  <c r="C42" i="14"/>
  <c r="C41" i="14"/>
  <c r="C40" i="14"/>
  <c r="C39" i="14"/>
  <c r="C37" i="14"/>
  <c r="C36" i="14"/>
  <c r="C35" i="14"/>
  <c r="C34" i="14"/>
  <c r="C32" i="14"/>
  <c r="C31" i="14"/>
  <c r="C30" i="14"/>
  <c r="C27" i="14"/>
  <c r="C26" i="14"/>
  <c r="C25" i="14"/>
  <c r="C24" i="14"/>
  <c r="E24" i="14" s="1"/>
  <c r="C22" i="14"/>
  <c r="C21" i="14"/>
  <c r="E21" i="14" s="1"/>
  <c r="C20" i="14"/>
  <c r="C19" i="14"/>
  <c r="E19" i="14" s="1"/>
  <c r="C17" i="14"/>
  <c r="C16" i="14"/>
  <c r="E16" i="14" s="1"/>
  <c r="C15" i="14"/>
  <c r="C14" i="14"/>
  <c r="E14" i="14" s="1"/>
  <c r="C12" i="14"/>
  <c r="C11" i="14"/>
  <c r="E11" i="14" s="1"/>
  <c r="C10" i="14"/>
  <c r="C9" i="14"/>
  <c r="E9" i="14" s="1"/>
  <c r="C7" i="14"/>
  <c r="C6" i="14"/>
  <c r="C5" i="14"/>
  <c r="E4" i="14"/>
  <c r="C4" i="13"/>
  <c r="E4" i="13" s="1"/>
  <c r="D4" i="13"/>
  <c r="H4" i="13" s="1"/>
  <c r="A5" i="13"/>
  <c r="A6" i="13" s="1"/>
  <c r="A7" i="13" s="1"/>
  <c r="A9" i="13" s="1"/>
  <c r="A10" i="13" s="1"/>
  <c r="A11" i="13" s="1"/>
  <c r="A12" i="13" s="1"/>
  <c r="A14" i="13" s="1"/>
  <c r="A15" i="13" s="1"/>
  <c r="A16" i="13" s="1"/>
  <c r="A17" i="13" s="1"/>
  <c r="A19" i="13" s="1"/>
  <c r="A20" i="13" s="1"/>
  <c r="A21" i="13" s="1"/>
  <c r="A22" i="13" s="1"/>
  <c r="B5" i="13"/>
  <c r="C5" i="13" s="1"/>
  <c r="A25" i="13"/>
  <c r="A26" i="13" s="1"/>
  <c r="A27" i="13" s="1"/>
  <c r="A29" i="13" s="1"/>
  <c r="A30" i="13" s="1"/>
  <c r="A31" i="13" s="1"/>
  <c r="A32" i="13" s="1"/>
  <c r="A34" i="13" s="1"/>
  <c r="A35" i="13" s="1"/>
  <c r="A36" i="13" s="1"/>
  <c r="A37" i="13" s="1"/>
  <c r="A39" i="13" s="1"/>
  <c r="A40" i="13" s="1"/>
  <c r="A41" i="13" s="1"/>
  <c r="A42" i="13" s="1"/>
  <c r="A44" i="13" s="1"/>
  <c r="A45" i="13" s="1"/>
  <c r="A46" i="13" s="1"/>
  <c r="A47" i="13" s="1"/>
  <c r="A49" i="13" s="1"/>
  <c r="A50" i="13" s="1"/>
  <c r="A51" i="13" s="1"/>
  <c r="A52" i="13" s="1"/>
  <c r="A54" i="13" s="1"/>
  <c r="A55" i="13" s="1"/>
  <c r="A56" i="13" s="1"/>
  <c r="A57" i="13" s="1"/>
  <c r="A59" i="13" s="1"/>
  <c r="A60" i="13" s="1"/>
  <c r="A61" i="13" s="1"/>
  <c r="A62" i="13" s="1"/>
  <c r="A64" i="13" s="1"/>
  <c r="A65" i="13" s="1"/>
  <c r="A66" i="13" s="1"/>
  <c r="A67" i="13" s="1"/>
  <c r="A69" i="13" s="1"/>
  <c r="A70" i="13" s="1"/>
  <c r="A71" i="13" s="1"/>
  <c r="A72" i="13" s="1"/>
  <c r="A74" i="13" s="1"/>
  <c r="A75" i="13" s="1"/>
  <c r="A76" i="13" s="1"/>
  <c r="A77" i="13" s="1"/>
  <c r="A79" i="13" s="1"/>
  <c r="A80" i="13" s="1"/>
  <c r="A81" i="13" s="1"/>
  <c r="A82" i="13" s="1"/>
  <c r="A84" i="13" s="1"/>
  <c r="A85" i="13" s="1"/>
  <c r="A86" i="13" s="1"/>
  <c r="A87" i="13" s="1"/>
  <c r="A89" i="13" s="1"/>
  <c r="A90" i="13" s="1"/>
  <c r="A91" i="13" s="1"/>
  <c r="A92" i="13" s="1"/>
  <c r="A94" i="13" s="1"/>
  <c r="A95" i="13" s="1"/>
  <c r="A96" i="13" s="1"/>
  <c r="A97" i="13" s="1"/>
  <c r="A99" i="13" s="1"/>
  <c r="A100" i="13" s="1"/>
  <c r="A101" i="13" s="1"/>
  <c r="A102" i="13" s="1"/>
  <c r="A104" i="13" s="1"/>
  <c r="A105" i="13" s="1"/>
  <c r="A106" i="13" s="1"/>
  <c r="A107" i="13" s="1"/>
  <c r="A109" i="13" s="1"/>
  <c r="A110" i="13" s="1"/>
  <c r="A111" i="13" s="1"/>
  <c r="A112" i="13" s="1"/>
  <c r="A114" i="13" s="1"/>
  <c r="A115" i="13" s="1"/>
  <c r="A116" i="13" s="1"/>
  <c r="A117" i="13" s="1"/>
  <c r="A119" i="13" s="1"/>
  <c r="A120" i="13" s="1"/>
  <c r="A121" i="13" s="1"/>
  <c r="A122" i="13" s="1"/>
  <c r="A124" i="13" s="1"/>
  <c r="A125" i="13" s="1"/>
  <c r="A126" i="13" s="1"/>
  <c r="A127" i="13" s="1"/>
  <c r="A129" i="13" s="1"/>
  <c r="A130" i="13" s="1"/>
  <c r="A131" i="13" s="1"/>
  <c r="A132" i="13" s="1"/>
  <c r="A134" i="13" s="1"/>
  <c r="A135" i="13" s="1"/>
  <c r="A136" i="13" s="1"/>
  <c r="A137" i="13" s="1"/>
  <c r="A139" i="13" s="1"/>
  <c r="A140" i="13" s="1"/>
  <c r="A141" i="13" s="1"/>
  <c r="A142" i="13" s="1"/>
  <c r="A144" i="13" s="1"/>
  <c r="A145" i="13" s="1"/>
  <c r="A146" i="13" s="1"/>
  <c r="A147" i="13" s="1"/>
  <c r="A149" i="13" s="1"/>
  <c r="A150" i="13" s="1"/>
  <c r="A151" i="13" s="1"/>
  <c r="A152" i="13" s="1"/>
  <c r="A154" i="13" s="1"/>
  <c r="A155" i="13" s="1"/>
  <c r="A156" i="13" s="1"/>
  <c r="A157" i="13" s="1"/>
  <c r="A159" i="13" s="1"/>
  <c r="A160" i="13" s="1"/>
  <c r="A161" i="13" s="1"/>
  <c r="A162" i="13" s="1"/>
  <c r="A164" i="13" s="1"/>
  <c r="A165" i="13" s="1"/>
  <c r="A166" i="13" s="1"/>
  <c r="A167" i="13" s="1"/>
  <c r="A169" i="13" s="1"/>
  <c r="A170" i="13" s="1"/>
  <c r="A171" i="13" s="1"/>
  <c r="A172" i="13" s="1"/>
  <c r="A174" i="13" s="1"/>
  <c r="A175" i="13" s="1"/>
  <c r="A176" i="13" s="1"/>
  <c r="A177" i="13" s="1"/>
  <c r="A179" i="13" s="1"/>
  <c r="A180" i="13" s="1"/>
  <c r="A181" i="13" s="1"/>
  <c r="A182" i="13" s="1"/>
  <c r="A184" i="13" s="1"/>
  <c r="A185" i="13" s="1"/>
  <c r="A186" i="13" s="1"/>
  <c r="A187" i="13" s="1"/>
  <c r="A189" i="13" s="1"/>
  <c r="A190" i="13" s="1"/>
  <c r="A191" i="13" s="1"/>
  <c r="A192" i="13" s="1"/>
  <c r="A194" i="13" s="1"/>
  <c r="A195" i="13" s="1"/>
  <c r="A196" i="13" s="1"/>
  <c r="A197" i="13" s="1"/>
  <c r="A199" i="13" s="1"/>
  <c r="A200" i="13" s="1"/>
  <c r="A201" i="13" s="1"/>
  <c r="A202" i="13" s="1"/>
  <c r="A204" i="13" s="1"/>
  <c r="A205" i="13" s="1"/>
  <c r="A206" i="13" s="1"/>
  <c r="A207" i="13" s="1"/>
  <c r="C14" i="12"/>
  <c r="C26" i="3"/>
  <c r="D148" i="12"/>
  <c r="C148" i="12"/>
  <c r="A5" i="12"/>
  <c r="A6" i="12" s="1"/>
  <c r="A7" i="12" s="1"/>
  <c r="A9" i="12" s="1"/>
  <c r="A10" i="12" s="1"/>
  <c r="A11" i="12" s="1"/>
  <c r="A12" i="12" s="1"/>
  <c r="A14" i="12" s="1"/>
  <c r="A15" i="12" s="1"/>
  <c r="A16" i="12" s="1"/>
  <c r="A17" i="12" s="1"/>
  <c r="A19" i="12" s="1"/>
  <c r="A20" i="12" s="1"/>
  <c r="A21" i="12" s="1"/>
  <c r="A22" i="12" s="1"/>
  <c r="A24" i="12" s="1"/>
  <c r="A25" i="12" s="1"/>
  <c r="A26" i="12" s="1"/>
  <c r="A27" i="12" s="1"/>
  <c r="A29" i="12" s="1"/>
  <c r="A30" i="12" s="1"/>
  <c r="A31" i="12" s="1"/>
  <c r="A32" i="12" s="1"/>
  <c r="A34" i="12" s="1"/>
  <c r="A35" i="12" s="1"/>
  <c r="A36" i="12" s="1"/>
  <c r="A37" i="12" s="1"/>
  <c r="A39" i="12" s="1"/>
  <c r="A40" i="12" s="1"/>
  <c r="A41" i="12" s="1"/>
  <c r="A42" i="12" s="1"/>
  <c r="A44" i="12" s="1"/>
  <c r="A45" i="12" s="1"/>
  <c r="A46" i="12" s="1"/>
  <c r="A47" i="12" s="1"/>
  <c r="A49" i="12" s="1"/>
  <c r="A50" i="12" s="1"/>
  <c r="A51" i="12" s="1"/>
  <c r="A52" i="12" s="1"/>
  <c r="A54" i="12" s="1"/>
  <c r="A55" i="12" s="1"/>
  <c r="A56" i="12" s="1"/>
  <c r="A57" i="12" s="1"/>
  <c r="A59" i="12" s="1"/>
  <c r="A60" i="12" s="1"/>
  <c r="A61" i="12" s="1"/>
  <c r="A62" i="12" s="1"/>
  <c r="A64" i="12" s="1"/>
  <c r="A65" i="12" s="1"/>
  <c r="A66" i="12" s="1"/>
  <c r="A67" i="12" s="1"/>
  <c r="A69" i="12" s="1"/>
  <c r="A70" i="12" s="1"/>
  <c r="A71" i="12" s="1"/>
  <c r="A72" i="12" s="1"/>
  <c r="A74" i="12" s="1"/>
  <c r="A75" i="12" s="1"/>
  <c r="A76" i="12" s="1"/>
  <c r="A77" i="12" s="1"/>
  <c r="A79" i="12" s="1"/>
  <c r="A80" i="12" s="1"/>
  <c r="A81" i="12" s="1"/>
  <c r="A82" i="12" s="1"/>
  <c r="A84" i="12" s="1"/>
  <c r="A85" i="12" s="1"/>
  <c r="A86" i="12" s="1"/>
  <c r="A87" i="12" s="1"/>
  <c r="A89" i="12" s="1"/>
  <c r="A90" i="12" s="1"/>
  <c r="A91" i="12" s="1"/>
  <c r="A92" i="12" s="1"/>
  <c r="A94" i="12" s="1"/>
  <c r="A95" i="12" s="1"/>
  <c r="A96" i="12" s="1"/>
  <c r="A97" i="12" s="1"/>
  <c r="A99" i="12" s="1"/>
  <c r="A100" i="12" s="1"/>
  <c r="A101" i="12" s="1"/>
  <c r="A102" i="12" s="1"/>
  <c r="A104" i="12" s="1"/>
  <c r="A105" i="12" s="1"/>
  <c r="A106" i="12" s="1"/>
  <c r="A107" i="12" s="1"/>
  <c r="A109" i="12" s="1"/>
  <c r="A110" i="12" s="1"/>
  <c r="A111" i="12" s="1"/>
  <c r="A112" i="12" s="1"/>
  <c r="A114" i="12" s="1"/>
  <c r="A115" i="12" s="1"/>
  <c r="A116" i="12" s="1"/>
  <c r="A117" i="12" s="1"/>
  <c r="A119" i="12" s="1"/>
  <c r="A120" i="12" s="1"/>
  <c r="A121" i="12" s="1"/>
  <c r="A122" i="12" s="1"/>
  <c r="A124" i="12" s="1"/>
  <c r="A125" i="12" s="1"/>
  <c r="A126" i="12" s="1"/>
  <c r="A127" i="12" s="1"/>
  <c r="A129" i="12" s="1"/>
  <c r="A130" i="12" s="1"/>
  <c r="A131" i="12" s="1"/>
  <c r="A132" i="12" s="1"/>
  <c r="A134" i="12" s="1"/>
  <c r="A135" i="12" s="1"/>
  <c r="A136" i="12" s="1"/>
  <c r="A137" i="12" s="1"/>
  <c r="A139" i="12" s="1"/>
  <c r="A140" i="12" s="1"/>
  <c r="A141" i="12" s="1"/>
  <c r="A142" i="12" s="1"/>
  <c r="A144" i="12" s="1"/>
  <c r="A145" i="12" s="1"/>
  <c r="A146" i="12" s="1"/>
  <c r="A147" i="12" s="1"/>
  <c r="A149" i="12" s="1"/>
  <c r="A150" i="12" s="1"/>
  <c r="A151" i="12" s="1"/>
  <c r="A152" i="12" s="1"/>
  <c r="A154" i="12" s="1"/>
  <c r="A155" i="12" s="1"/>
  <c r="A156" i="12" s="1"/>
  <c r="A157" i="12" s="1"/>
  <c r="A159" i="12" s="1"/>
  <c r="A160" i="12" s="1"/>
  <c r="A161" i="12" s="1"/>
  <c r="A162" i="12" s="1"/>
  <c r="A164" i="12" s="1"/>
  <c r="A165" i="12" s="1"/>
  <c r="A166" i="12" s="1"/>
  <c r="A167" i="12" s="1"/>
  <c r="A169" i="12" s="1"/>
  <c r="A170" i="12" s="1"/>
  <c r="A171" i="12" s="1"/>
  <c r="A172" i="12" s="1"/>
  <c r="A174" i="12" s="1"/>
  <c r="A175" i="12" s="1"/>
  <c r="A176" i="12" s="1"/>
  <c r="A177" i="12" s="1"/>
  <c r="A179" i="12" s="1"/>
  <c r="A180" i="12" s="1"/>
  <c r="A181" i="12" s="1"/>
  <c r="A182" i="12" s="1"/>
  <c r="A184" i="12" s="1"/>
  <c r="A185" i="12" s="1"/>
  <c r="A186" i="12" s="1"/>
  <c r="A187" i="12" s="1"/>
  <c r="A189" i="12" s="1"/>
  <c r="A190" i="12" s="1"/>
  <c r="A191" i="12" s="1"/>
  <c r="A192" i="12" s="1"/>
  <c r="A194" i="12" s="1"/>
  <c r="A195" i="12" s="1"/>
  <c r="A196" i="12" s="1"/>
  <c r="A197" i="12" s="1"/>
  <c r="A199" i="12" s="1"/>
  <c r="A200" i="12" s="1"/>
  <c r="A201" i="12" s="1"/>
  <c r="A202" i="12" s="1"/>
  <c r="A204" i="12" s="1"/>
  <c r="A205" i="12" s="1"/>
  <c r="A206" i="12" s="1"/>
  <c r="A207" i="12" s="1"/>
  <c r="D4" i="12"/>
  <c r="I4" i="12" s="1"/>
  <c r="C4" i="12"/>
  <c r="B5" i="12" s="1"/>
  <c r="C154" i="11"/>
  <c r="C152" i="11"/>
  <c r="C151" i="11"/>
  <c r="C150" i="11"/>
  <c r="C149" i="11"/>
  <c r="C147" i="11"/>
  <c r="C146" i="11"/>
  <c r="C145" i="11"/>
  <c r="C144" i="11"/>
  <c r="C142" i="11"/>
  <c r="C141" i="11"/>
  <c r="C140" i="11"/>
  <c r="C139" i="11"/>
  <c r="C137" i="11"/>
  <c r="C136" i="11"/>
  <c r="C135" i="11"/>
  <c r="C134" i="11"/>
  <c r="C132" i="11"/>
  <c r="C131" i="11"/>
  <c r="C130" i="11"/>
  <c r="C129" i="11"/>
  <c r="C127" i="11"/>
  <c r="C126" i="11"/>
  <c r="C125" i="11"/>
  <c r="C124" i="11"/>
  <c r="C122" i="11"/>
  <c r="C121" i="11"/>
  <c r="C120" i="11"/>
  <c r="C119" i="11"/>
  <c r="C117" i="11"/>
  <c r="C116" i="11"/>
  <c r="C115" i="11"/>
  <c r="C114" i="11"/>
  <c r="C112" i="11"/>
  <c r="C111" i="11"/>
  <c r="C110" i="11"/>
  <c r="C109" i="11"/>
  <c r="C107" i="11"/>
  <c r="C106" i="11"/>
  <c r="C105" i="11"/>
  <c r="C104" i="11"/>
  <c r="C102" i="11"/>
  <c r="C101" i="11"/>
  <c r="C100" i="11"/>
  <c r="C99" i="11"/>
  <c r="C97" i="11"/>
  <c r="C96" i="11"/>
  <c r="C95" i="11"/>
  <c r="C94" i="11"/>
  <c r="C92" i="11"/>
  <c r="C91" i="11"/>
  <c r="C90" i="11"/>
  <c r="C89" i="11"/>
  <c r="C87" i="11"/>
  <c r="C86" i="11"/>
  <c r="C85" i="11"/>
  <c r="C84" i="11"/>
  <c r="C82" i="11"/>
  <c r="C81" i="11"/>
  <c r="C80" i="11"/>
  <c r="C79" i="11"/>
  <c r="C77" i="11"/>
  <c r="C76" i="11"/>
  <c r="C75" i="11"/>
  <c r="C74" i="11"/>
  <c r="C72" i="11"/>
  <c r="C71" i="11"/>
  <c r="C70" i="11"/>
  <c r="C69" i="11"/>
  <c r="C67" i="11"/>
  <c r="C66" i="11"/>
  <c r="C65" i="11"/>
  <c r="C64" i="11"/>
  <c r="C62" i="11"/>
  <c r="C61" i="11"/>
  <c r="C60" i="11"/>
  <c r="C59" i="11"/>
  <c r="C57" i="11"/>
  <c r="C56" i="11"/>
  <c r="C55" i="11"/>
  <c r="C54" i="11"/>
  <c r="C52" i="11"/>
  <c r="C51" i="11"/>
  <c r="C50" i="11"/>
  <c r="C49" i="11"/>
  <c r="C47" i="11"/>
  <c r="C46" i="11"/>
  <c r="C45" i="11"/>
  <c r="C44" i="11"/>
  <c r="C42" i="11"/>
  <c r="C41" i="11"/>
  <c r="C40" i="11"/>
  <c r="C39" i="11"/>
  <c r="C37" i="11"/>
  <c r="C36" i="11"/>
  <c r="C35" i="11"/>
  <c r="C34" i="11"/>
  <c r="C32" i="11"/>
  <c r="C31" i="11"/>
  <c r="C25" i="11"/>
  <c r="C24" i="11"/>
  <c r="E24" i="11" s="1"/>
  <c r="C22" i="11"/>
  <c r="C21" i="11"/>
  <c r="C20" i="11"/>
  <c r="E19" i="11"/>
  <c r="C19" i="11"/>
  <c r="C17" i="11"/>
  <c r="C16" i="11"/>
  <c r="C15" i="11"/>
  <c r="E14" i="11"/>
  <c r="C14" i="11"/>
  <c r="C12" i="11"/>
  <c r="C11" i="11"/>
  <c r="C10" i="11"/>
  <c r="E9" i="11"/>
  <c r="C9" i="11"/>
  <c r="C7" i="11"/>
  <c r="F6" i="11"/>
  <c r="C6" i="11"/>
  <c r="F5" i="11"/>
  <c r="C5" i="11"/>
  <c r="E4" i="11"/>
  <c r="E22" i="3"/>
  <c r="C21" i="3"/>
  <c r="D4" i="10"/>
  <c r="I4" i="10" s="1"/>
  <c r="C4" i="10"/>
  <c r="B5" i="10" s="1"/>
  <c r="C17" i="3"/>
  <c r="E17" i="3" s="1"/>
  <c r="F17" i="3" s="1"/>
  <c r="C22" i="3"/>
  <c r="C20" i="3"/>
  <c r="E20" i="3" s="1"/>
  <c r="C16" i="3"/>
  <c r="E16" i="3" s="1"/>
  <c r="F16" i="3" s="1"/>
  <c r="E4" i="3"/>
  <c r="A5" i="10"/>
  <c r="A6" i="10" s="1"/>
  <c r="A7" i="10" s="1"/>
  <c r="A9" i="10" s="1"/>
  <c r="A10" i="10" s="1"/>
  <c r="A11" i="10" s="1"/>
  <c r="A12" i="10" s="1"/>
  <c r="A14" i="10" s="1"/>
  <c r="A15" i="10" s="1"/>
  <c r="A16" i="10" s="1"/>
  <c r="A17" i="10" s="1"/>
  <c r="A19" i="10" s="1"/>
  <c r="A20" i="10" s="1"/>
  <c r="A21" i="10" s="1"/>
  <c r="A22" i="10" s="1"/>
  <c r="A24" i="10" s="1"/>
  <c r="A25" i="10" s="1"/>
  <c r="A26" i="10" s="1"/>
  <c r="A27" i="10" s="1"/>
  <c r="A29" i="10" s="1"/>
  <c r="A30" i="10" s="1"/>
  <c r="A31" i="10" s="1"/>
  <c r="A32" i="10" s="1"/>
  <c r="A34" i="10" s="1"/>
  <c r="A35" i="10" s="1"/>
  <c r="A36" i="10" s="1"/>
  <c r="A37" i="10" s="1"/>
  <c r="A39" i="10" s="1"/>
  <c r="A40" i="10" s="1"/>
  <c r="A41" i="10" s="1"/>
  <c r="A42" i="10" s="1"/>
  <c r="A44" i="10" s="1"/>
  <c r="A45" i="10" s="1"/>
  <c r="A46" i="10" s="1"/>
  <c r="A47" i="10" s="1"/>
  <c r="A49" i="10" s="1"/>
  <c r="A50" i="10" s="1"/>
  <c r="A51" i="10" s="1"/>
  <c r="A52" i="10" s="1"/>
  <c r="A54" i="10" s="1"/>
  <c r="A55" i="10" s="1"/>
  <c r="A56" i="10" s="1"/>
  <c r="A57" i="10" s="1"/>
  <c r="A59" i="10" s="1"/>
  <c r="A60" i="10" s="1"/>
  <c r="A61" i="10" s="1"/>
  <c r="A62" i="10" s="1"/>
  <c r="A64" i="10" s="1"/>
  <c r="A65" i="10" s="1"/>
  <c r="A66" i="10" s="1"/>
  <c r="A67" i="10" s="1"/>
  <c r="A69" i="10" s="1"/>
  <c r="A70" i="10" s="1"/>
  <c r="A71" i="10" s="1"/>
  <c r="A72" i="10" s="1"/>
  <c r="A74" i="10" s="1"/>
  <c r="A75" i="10" s="1"/>
  <c r="A76" i="10" s="1"/>
  <c r="A77" i="10" s="1"/>
  <c r="A79" i="10" s="1"/>
  <c r="A80" i="10" s="1"/>
  <c r="A81" i="10" s="1"/>
  <c r="A82" i="10" s="1"/>
  <c r="A84" i="10" s="1"/>
  <c r="A85" i="10" s="1"/>
  <c r="A86" i="10" s="1"/>
  <c r="A87" i="10" s="1"/>
  <c r="A89" i="10" s="1"/>
  <c r="A90" i="10" s="1"/>
  <c r="A91" i="10" s="1"/>
  <c r="A92" i="10" s="1"/>
  <c r="A94" i="10" s="1"/>
  <c r="A95" i="10" s="1"/>
  <c r="A96" i="10" s="1"/>
  <c r="A97" i="10" s="1"/>
  <c r="A99" i="10" s="1"/>
  <c r="A100" i="10" s="1"/>
  <c r="A101" i="10" s="1"/>
  <c r="A102" i="10" s="1"/>
  <c r="A104" i="10" s="1"/>
  <c r="A105" i="10" s="1"/>
  <c r="A106" i="10" s="1"/>
  <c r="A107" i="10" s="1"/>
  <c r="A109" i="10" s="1"/>
  <c r="A110" i="10" s="1"/>
  <c r="A111" i="10" s="1"/>
  <c r="A112" i="10" s="1"/>
  <c r="A114" i="10" s="1"/>
  <c r="A115" i="10" s="1"/>
  <c r="A116" i="10" s="1"/>
  <c r="A117" i="10" s="1"/>
  <c r="A119" i="10" s="1"/>
  <c r="A120" i="10" s="1"/>
  <c r="A121" i="10" s="1"/>
  <c r="A122" i="10" s="1"/>
  <c r="A124" i="10" s="1"/>
  <c r="A125" i="10" s="1"/>
  <c r="A126" i="10" s="1"/>
  <c r="A127" i="10" s="1"/>
  <c r="A129" i="10" s="1"/>
  <c r="A130" i="10" s="1"/>
  <c r="A131" i="10" s="1"/>
  <c r="A132" i="10" s="1"/>
  <c r="A134" i="10" s="1"/>
  <c r="A135" i="10" s="1"/>
  <c r="A136" i="10" s="1"/>
  <c r="A137" i="10" s="1"/>
  <c r="A139" i="10" s="1"/>
  <c r="A140" i="10" s="1"/>
  <c r="A141" i="10" s="1"/>
  <c r="A142" i="10" s="1"/>
  <c r="A144" i="10" s="1"/>
  <c r="A145" i="10" s="1"/>
  <c r="A146" i="10" s="1"/>
  <c r="A147" i="10" s="1"/>
  <c r="A149" i="10" s="1"/>
  <c r="A150" i="10" s="1"/>
  <c r="A151" i="10" s="1"/>
  <c r="A152" i="10" s="1"/>
  <c r="A154" i="10" s="1"/>
  <c r="A155" i="10" s="1"/>
  <c r="A156" i="10" s="1"/>
  <c r="A157" i="10" s="1"/>
  <c r="A159" i="10" s="1"/>
  <c r="A160" i="10" s="1"/>
  <c r="A161" i="10" s="1"/>
  <c r="A162" i="10" s="1"/>
  <c r="A164" i="10" s="1"/>
  <c r="A165" i="10" s="1"/>
  <c r="A166" i="10" s="1"/>
  <c r="A167" i="10" s="1"/>
  <c r="A169" i="10" s="1"/>
  <c r="A170" i="10" s="1"/>
  <c r="A171" i="10" s="1"/>
  <c r="A172" i="10" s="1"/>
  <c r="A174" i="10" s="1"/>
  <c r="A175" i="10" s="1"/>
  <c r="A176" i="10" s="1"/>
  <c r="A177" i="10" s="1"/>
  <c r="A179" i="10" s="1"/>
  <c r="A180" i="10" s="1"/>
  <c r="A181" i="10" s="1"/>
  <c r="A182" i="10" s="1"/>
  <c r="A184" i="10" s="1"/>
  <c r="A185" i="10" s="1"/>
  <c r="A186" i="10" s="1"/>
  <c r="A187" i="10" s="1"/>
  <c r="A189" i="10" s="1"/>
  <c r="A190" i="10" s="1"/>
  <c r="A191" i="10" s="1"/>
  <c r="A192" i="10" s="1"/>
  <c r="A194" i="10" s="1"/>
  <c r="A195" i="10" s="1"/>
  <c r="A196" i="10" s="1"/>
  <c r="A197" i="10" s="1"/>
  <c r="A199" i="10" s="1"/>
  <c r="A200" i="10" s="1"/>
  <c r="A201" i="10" s="1"/>
  <c r="A202" i="10" s="1"/>
  <c r="A204" i="10" s="1"/>
  <c r="A205" i="10" s="1"/>
  <c r="A206" i="10" s="1"/>
  <c r="A207" i="10" s="1"/>
  <c r="C15" i="3"/>
  <c r="E15" i="3" s="1"/>
  <c r="F15" i="3" s="1"/>
  <c r="F29" i="11" l="1"/>
  <c r="F11" i="11"/>
  <c r="F9" i="11"/>
  <c r="E11" i="11"/>
  <c r="F19" i="11"/>
  <c r="E21" i="11"/>
  <c r="F21" i="11" s="1"/>
  <c r="I4" i="13"/>
  <c r="E27" i="3"/>
  <c r="F27" i="3" s="1"/>
  <c r="E29" i="11"/>
  <c r="F16" i="11"/>
  <c r="F14" i="11"/>
  <c r="E16" i="11"/>
  <c r="D5" i="13"/>
  <c r="H5" i="13" s="1"/>
  <c r="F22" i="3"/>
  <c r="F26" i="3"/>
  <c r="E21" i="3"/>
  <c r="F21" i="3" s="1"/>
  <c r="E26" i="3"/>
  <c r="F20" i="3"/>
  <c r="E10" i="14"/>
  <c r="E12" i="14"/>
  <c r="E15" i="14"/>
  <c r="E17" i="14"/>
  <c r="E20" i="14"/>
  <c r="E22" i="14"/>
  <c r="E25" i="14"/>
  <c r="E5" i="13"/>
  <c r="B6" i="13"/>
  <c r="D5" i="12"/>
  <c r="H5" i="12" s="1"/>
  <c r="I5" i="12"/>
  <c r="C5" i="12"/>
  <c r="H4" i="12"/>
  <c r="E4" i="12"/>
  <c r="F12" i="11"/>
  <c r="F22" i="11"/>
  <c r="E10" i="11"/>
  <c r="F10" i="11" s="1"/>
  <c r="E12" i="11"/>
  <c r="E15" i="11"/>
  <c r="F15" i="11" s="1"/>
  <c r="E17" i="11"/>
  <c r="F17" i="11" s="1"/>
  <c r="E20" i="11"/>
  <c r="F20" i="11" s="1"/>
  <c r="E22" i="11"/>
  <c r="F24" i="11"/>
  <c r="E25" i="11"/>
  <c r="F25" i="11" s="1"/>
  <c r="C5" i="10"/>
  <c r="B6" i="10" s="1"/>
  <c r="C6" i="10" s="1"/>
  <c r="B7" i="10" s="1"/>
  <c r="D5" i="10"/>
  <c r="E4" i="10"/>
  <c r="H4" i="10"/>
  <c r="C7" i="3"/>
  <c r="C6" i="3"/>
  <c r="C5" i="3"/>
  <c r="I5" i="13" l="1"/>
  <c r="D6" i="13"/>
  <c r="H6" i="13" s="1"/>
  <c r="C6" i="13"/>
  <c r="I6" i="13"/>
  <c r="B6" i="12"/>
  <c r="E5" i="12"/>
  <c r="D6" i="10"/>
  <c r="H5" i="10"/>
  <c r="F6" i="3"/>
  <c r="F5" i="3"/>
  <c r="C9" i="3"/>
  <c r="C154" i="3"/>
  <c r="C152" i="3"/>
  <c r="C151" i="3"/>
  <c r="C150" i="3"/>
  <c r="C149" i="3"/>
  <c r="C147" i="3"/>
  <c r="C146" i="3"/>
  <c r="C145" i="3"/>
  <c r="C144" i="3"/>
  <c r="C142" i="3"/>
  <c r="C141" i="3"/>
  <c r="C140" i="3"/>
  <c r="C139" i="3"/>
  <c r="C137" i="3"/>
  <c r="C136" i="3"/>
  <c r="C135" i="3"/>
  <c r="C134" i="3"/>
  <c r="C132" i="3"/>
  <c r="C131" i="3"/>
  <c r="C130" i="3"/>
  <c r="C129" i="3"/>
  <c r="C127" i="3"/>
  <c r="C126" i="3"/>
  <c r="C125" i="3"/>
  <c r="C124" i="3"/>
  <c r="C122" i="3"/>
  <c r="C121" i="3"/>
  <c r="C120" i="3"/>
  <c r="C119" i="3"/>
  <c r="C117" i="3"/>
  <c r="C116" i="3"/>
  <c r="C115" i="3"/>
  <c r="C114" i="3"/>
  <c r="C112" i="3"/>
  <c r="C111" i="3"/>
  <c r="C110" i="3"/>
  <c r="C109" i="3"/>
  <c r="C107" i="3"/>
  <c r="C106" i="3"/>
  <c r="C105" i="3"/>
  <c r="C104" i="3"/>
  <c r="C102" i="3"/>
  <c r="C101" i="3"/>
  <c r="C100" i="3"/>
  <c r="C99" i="3"/>
  <c r="C97" i="3"/>
  <c r="C96" i="3"/>
  <c r="C95" i="3"/>
  <c r="C94" i="3"/>
  <c r="C92" i="3"/>
  <c r="C91" i="3"/>
  <c r="C90" i="3"/>
  <c r="C89" i="3"/>
  <c r="C87" i="3"/>
  <c r="C86" i="3"/>
  <c r="C85" i="3"/>
  <c r="C84" i="3"/>
  <c r="C82" i="3"/>
  <c r="C81" i="3"/>
  <c r="C80" i="3"/>
  <c r="C79" i="3"/>
  <c r="C77" i="3"/>
  <c r="C76" i="3"/>
  <c r="C75" i="3"/>
  <c r="C74" i="3"/>
  <c r="C72" i="3"/>
  <c r="C71" i="3"/>
  <c r="C70" i="3"/>
  <c r="C69" i="3"/>
  <c r="C67" i="3"/>
  <c r="C66" i="3"/>
  <c r="C65" i="3"/>
  <c r="C64" i="3"/>
  <c r="C62" i="3"/>
  <c r="C61" i="3"/>
  <c r="C60" i="3"/>
  <c r="C59" i="3"/>
  <c r="C57" i="3"/>
  <c r="C56" i="3"/>
  <c r="C55" i="3"/>
  <c r="C54" i="3"/>
  <c r="C52" i="3"/>
  <c r="C51" i="3"/>
  <c r="C50" i="3"/>
  <c r="C49" i="3"/>
  <c r="C47" i="3"/>
  <c r="C46" i="3"/>
  <c r="C45" i="3"/>
  <c r="C44" i="3"/>
  <c r="C42" i="3"/>
  <c r="C41" i="3"/>
  <c r="C40" i="3"/>
  <c r="C39" i="3"/>
  <c r="C37" i="3"/>
  <c r="C36" i="3"/>
  <c r="C35" i="3"/>
  <c r="C34" i="3"/>
  <c r="C32" i="3"/>
  <c r="C31" i="3"/>
  <c r="C30" i="3"/>
  <c r="C25" i="3"/>
  <c r="C24" i="3"/>
  <c r="C19" i="3"/>
  <c r="C14" i="3"/>
  <c r="C12" i="3"/>
  <c r="C11" i="3"/>
  <c r="C10" i="3"/>
  <c r="E14" i="3" l="1"/>
  <c r="F14" i="3" s="1"/>
  <c r="E24" i="3"/>
  <c r="F24" i="3" s="1"/>
  <c r="E10" i="3"/>
  <c r="F10" i="3" s="1"/>
  <c r="E12" i="3"/>
  <c r="F12" i="3" s="1"/>
  <c r="E19" i="3"/>
  <c r="F19" i="3" s="1"/>
  <c r="E25" i="3"/>
  <c r="F25" i="3" s="1"/>
  <c r="E11" i="3"/>
  <c r="F11" i="3" s="1"/>
  <c r="E9" i="3"/>
  <c r="F9" i="3" s="1"/>
  <c r="E6" i="13"/>
  <c r="B7" i="13"/>
  <c r="C6" i="12"/>
  <c r="D6" i="12"/>
  <c r="H6" i="12" s="1"/>
  <c r="I6" i="10"/>
  <c r="I5" i="10"/>
  <c r="E5" i="10"/>
  <c r="C7" i="13" l="1"/>
  <c r="D7" i="13"/>
  <c r="H7" i="13" s="1"/>
  <c r="I6" i="12"/>
  <c r="B7" i="12"/>
  <c r="E6" i="12"/>
  <c r="H6" i="10"/>
  <c r="E6" i="10"/>
  <c r="E7" i="13" l="1"/>
  <c r="B9" i="13"/>
  <c r="I7" i="13"/>
  <c r="D7" i="12"/>
  <c r="H7" i="12" s="1"/>
  <c r="I7" i="12"/>
  <c r="C7" i="12"/>
  <c r="C7" i="10"/>
  <c r="B9" i="10" s="1"/>
  <c r="D7" i="10"/>
  <c r="I7" i="10" s="1"/>
  <c r="D9" i="13" l="1"/>
  <c r="H9" i="13" s="1"/>
  <c r="C9" i="13"/>
  <c r="B9" i="12"/>
  <c r="E7" i="12"/>
  <c r="H7" i="10"/>
  <c r="E7" i="10"/>
  <c r="I9" i="13" l="1"/>
  <c r="E9" i="13"/>
  <c r="B10" i="13"/>
  <c r="C9" i="12"/>
  <c r="D9" i="12"/>
  <c r="H9" i="12" s="1"/>
  <c r="C9" i="10"/>
  <c r="D9" i="10"/>
  <c r="I9" i="10" s="1"/>
  <c r="C10" i="13" l="1"/>
  <c r="D10" i="13"/>
  <c r="H10" i="13" s="1"/>
  <c r="I9" i="12"/>
  <c r="B10" i="12"/>
  <c r="E9" i="12"/>
  <c r="H9" i="10"/>
  <c r="E9" i="10"/>
  <c r="B10" i="10"/>
  <c r="E10" i="13" l="1"/>
  <c r="B11" i="13"/>
  <c r="I10" i="13"/>
  <c r="D10" i="12"/>
  <c r="H10" i="12" s="1"/>
  <c r="C10" i="12"/>
  <c r="C10" i="10"/>
  <c r="B11" i="10" s="1"/>
  <c r="D10" i="10"/>
  <c r="I10" i="10" s="1"/>
  <c r="I10" i="12" l="1"/>
  <c r="D11" i="13"/>
  <c r="H11" i="13" s="1"/>
  <c r="C11" i="13"/>
  <c r="I11" i="13"/>
  <c r="B11" i="12"/>
  <c r="E10" i="12"/>
  <c r="C11" i="10"/>
  <c r="B12" i="10" s="1"/>
  <c r="D11" i="10"/>
  <c r="I11" i="10" s="1"/>
  <c r="H10" i="10"/>
  <c r="E10" i="10"/>
  <c r="E11" i="13" l="1"/>
  <c r="B12" i="13"/>
  <c r="C11" i="12"/>
  <c r="D11" i="12"/>
  <c r="H11" i="12" s="1"/>
  <c r="C12" i="10"/>
  <c r="B14" i="10" s="1"/>
  <c r="D12" i="10"/>
  <c r="I12" i="10" s="1"/>
  <c r="H11" i="10"/>
  <c r="E11" i="10"/>
  <c r="C12" i="13" l="1"/>
  <c r="D12" i="13"/>
  <c r="H12" i="13" s="1"/>
  <c r="I11" i="12"/>
  <c r="B12" i="12"/>
  <c r="E11" i="12"/>
  <c r="C14" i="10"/>
  <c r="D14" i="10"/>
  <c r="I14" i="10" s="1"/>
  <c r="H12" i="10"/>
  <c r="E12" i="10"/>
  <c r="B15" i="10" l="1"/>
  <c r="D15" i="10" s="1"/>
  <c r="H15" i="10" s="1"/>
  <c r="E12" i="13"/>
  <c r="B14" i="13"/>
  <c r="D14" i="13" s="1"/>
  <c r="I12" i="13"/>
  <c r="D12" i="12"/>
  <c r="H12" i="12" s="1"/>
  <c r="I12" i="12"/>
  <c r="C12" i="12"/>
  <c r="E14" i="10"/>
  <c r="H14" i="10"/>
  <c r="C15" i="10" l="1"/>
  <c r="B16" i="10" s="1"/>
  <c r="H14" i="13"/>
  <c r="C14" i="13"/>
  <c r="E12" i="12"/>
  <c r="E15" i="10"/>
  <c r="I15" i="10"/>
  <c r="C16" i="10" l="1"/>
  <c r="B17" i="10" s="1"/>
  <c r="C17" i="10" s="1"/>
  <c r="D16" i="10"/>
  <c r="H16" i="10" s="1"/>
  <c r="D17" i="10"/>
  <c r="H17" i="10" s="1"/>
  <c r="B19" i="10"/>
  <c r="C19" i="10" s="1"/>
  <c r="E14" i="13"/>
  <c r="B15" i="13"/>
  <c r="D15" i="13" s="1"/>
  <c r="I14" i="13"/>
  <c r="D14" i="12"/>
  <c r="H14" i="12" s="1"/>
  <c r="E16" i="10"/>
  <c r="I16" i="10"/>
  <c r="D19" i="10" l="1"/>
  <c r="H19" i="10" s="1"/>
  <c r="B20" i="10"/>
  <c r="C20" i="10" s="1"/>
  <c r="C15" i="13"/>
  <c r="H15" i="13"/>
  <c r="I14" i="12"/>
  <c r="E14" i="12"/>
  <c r="E17" i="10"/>
  <c r="I17" i="10"/>
  <c r="D20" i="10" l="1"/>
  <c r="H20" i="10" s="1"/>
  <c r="E15" i="13"/>
  <c r="I15" i="13"/>
  <c r="D15" i="12"/>
  <c r="H15" i="12" s="1"/>
  <c r="C15" i="12"/>
  <c r="B21" i="10"/>
  <c r="C21" i="10" s="1"/>
  <c r="E19" i="10"/>
  <c r="I19" i="10"/>
  <c r="B16" i="12" l="1"/>
  <c r="E15" i="12"/>
  <c r="D21" i="10"/>
  <c r="H21" i="10" s="1"/>
  <c r="H16" i="13"/>
  <c r="C16" i="13"/>
  <c r="B17" i="13" s="1"/>
  <c r="I15" i="12"/>
  <c r="B22" i="10"/>
  <c r="C22" i="10" s="1"/>
  <c r="E20" i="10"/>
  <c r="I20" i="10"/>
  <c r="D22" i="10" l="1"/>
  <c r="H22" i="10" s="1"/>
  <c r="E16" i="13"/>
  <c r="D17" i="13"/>
  <c r="I16" i="13"/>
  <c r="C16" i="12"/>
  <c r="B17" i="12" s="1"/>
  <c r="D16" i="12"/>
  <c r="H16" i="12" s="1"/>
  <c r="B24" i="10"/>
  <c r="C24" i="10" s="1"/>
  <c r="E21" i="10"/>
  <c r="I21" i="10"/>
  <c r="D24" i="10" l="1"/>
  <c r="H24" i="10" s="1"/>
  <c r="C17" i="13"/>
  <c r="H17" i="13"/>
  <c r="E16" i="12"/>
  <c r="I16" i="12"/>
  <c r="B25" i="10"/>
  <c r="C25" i="10" s="1"/>
  <c r="E22" i="10"/>
  <c r="I22" i="10"/>
  <c r="D25" i="10" l="1"/>
  <c r="H25" i="10" s="1"/>
  <c r="E17" i="13"/>
  <c r="B19" i="13"/>
  <c r="D19" i="13" s="1"/>
  <c r="I17" i="13"/>
  <c r="D17" i="12"/>
  <c r="H17" i="12" s="1"/>
  <c r="C17" i="12"/>
  <c r="B26" i="10"/>
  <c r="C26" i="10" s="1"/>
  <c r="E24" i="10"/>
  <c r="I24" i="10"/>
  <c r="D26" i="10" l="1"/>
  <c r="H26" i="10" s="1"/>
  <c r="H19" i="13"/>
  <c r="C19" i="13"/>
  <c r="I19" i="13"/>
  <c r="I17" i="12"/>
  <c r="B19" i="12"/>
  <c r="E17" i="12"/>
  <c r="B27" i="10"/>
  <c r="C27" i="10" s="1"/>
  <c r="E25" i="10"/>
  <c r="I25" i="10"/>
  <c r="D27" i="10" l="1"/>
  <c r="H27" i="10" s="1"/>
  <c r="E19" i="13"/>
  <c r="B20" i="13"/>
  <c r="D20" i="13" s="1"/>
  <c r="C19" i="12"/>
  <c r="D19" i="12"/>
  <c r="H19" i="12" s="1"/>
  <c r="B29" i="10"/>
  <c r="C29" i="10" s="1"/>
  <c r="E26" i="10"/>
  <c r="I26" i="10"/>
  <c r="D29" i="10" l="1"/>
  <c r="H29" i="10" s="1"/>
  <c r="C20" i="13"/>
  <c r="H20" i="13"/>
  <c r="I19" i="12"/>
  <c r="B20" i="12"/>
  <c r="E19" i="12"/>
  <c r="B30" i="10"/>
  <c r="C30" i="10" s="1"/>
  <c r="E27" i="10"/>
  <c r="I27" i="10"/>
  <c r="D30" i="10" l="1"/>
  <c r="I30" i="10" s="1"/>
  <c r="E20" i="13"/>
  <c r="B21" i="13"/>
  <c r="D21" i="13" s="1"/>
  <c r="I20" i="13"/>
  <c r="D20" i="12"/>
  <c r="H20" i="12" s="1"/>
  <c r="C20" i="12"/>
  <c r="E29" i="10"/>
  <c r="I29" i="10"/>
  <c r="H21" i="13" l="1"/>
  <c r="C21" i="13"/>
  <c r="I21" i="13"/>
  <c r="I20" i="12"/>
  <c r="B21" i="12"/>
  <c r="E20" i="12"/>
  <c r="H30" i="10"/>
  <c r="E30" i="10"/>
  <c r="B31" i="10"/>
  <c r="C31" i="10" s="1"/>
  <c r="D31" i="10" l="1"/>
  <c r="I31" i="10" s="1"/>
  <c r="E21" i="13"/>
  <c r="B22" i="13"/>
  <c r="D22" i="13" s="1"/>
  <c r="C21" i="12"/>
  <c r="B22" i="12" s="1"/>
  <c r="D21" i="12"/>
  <c r="H21" i="12" s="1"/>
  <c r="C22" i="13" l="1"/>
  <c r="H22" i="13"/>
  <c r="E21" i="12"/>
  <c r="I21" i="12"/>
  <c r="H31" i="10"/>
  <c r="B32" i="10"/>
  <c r="C32" i="10" s="1"/>
  <c r="E31" i="10"/>
  <c r="D32" i="10" l="1"/>
  <c r="I32" i="10" s="1"/>
  <c r="E22" i="13"/>
  <c r="I22" i="13"/>
  <c r="D22" i="12"/>
  <c r="H22" i="12" s="1"/>
  <c r="C22" i="12"/>
  <c r="I22" i="12" l="1"/>
  <c r="B24" i="12"/>
  <c r="E22" i="12"/>
  <c r="H32" i="10"/>
  <c r="E32" i="10"/>
  <c r="B34" i="10"/>
  <c r="C34" i="10" s="1"/>
  <c r="D34" i="10" l="1"/>
  <c r="I34" i="10" s="1"/>
  <c r="C24" i="13"/>
  <c r="H24" i="13"/>
  <c r="C24" i="12"/>
  <c r="D24" i="12"/>
  <c r="H24" i="12" s="1"/>
  <c r="I24" i="13" l="1"/>
  <c r="B25" i="13"/>
  <c r="D25" i="13" s="1"/>
  <c r="E24" i="13"/>
  <c r="B25" i="12"/>
  <c r="E24" i="12"/>
  <c r="I24" i="12"/>
  <c r="H34" i="10"/>
  <c r="B35" i="10"/>
  <c r="C35" i="10" s="1"/>
  <c r="E34" i="10"/>
  <c r="D35" i="10" l="1"/>
  <c r="I35" i="10" s="1"/>
  <c r="H25" i="13"/>
  <c r="C25" i="13"/>
  <c r="D25" i="12"/>
  <c r="H25" i="12" s="1"/>
  <c r="C25" i="12"/>
  <c r="I25" i="12" l="1"/>
  <c r="I25" i="13"/>
  <c r="B26" i="13"/>
  <c r="D26" i="13" s="1"/>
  <c r="E25" i="13"/>
  <c r="B26" i="12"/>
  <c r="E25" i="12"/>
  <c r="H35" i="10"/>
  <c r="E35" i="10"/>
  <c r="B36" i="10"/>
  <c r="C36" i="10" s="1"/>
  <c r="D36" i="10" l="1"/>
  <c r="I36" i="10" s="1"/>
  <c r="C26" i="13"/>
  <c r="H26" i="13"/>
  <c r="C26" i="12"/>
  <c r="D26" i="12"/>
  <c r="H26" i="12" s="1"/>
  <c r="I26" i="13" l="1"/>
  <c r="B27" i="13"/>
  <c r="D27" i="13" s="1"/>
  <c r="E26" i="13"/>
  <c r="B27" i="12"/>
  <c r="E26" i="12"/>
  <c r="I26" i="12"/>
  <c r="H36" i="10"/>
  <c r="B37" i="10"/>
  <c r="C37" i="10" s="1"/>
  <c r="E36" i="10"/>
  <c r="D37" i="10" l="1"/>
  <c r="I37" i="10" s="1"/>
  <c r="H27" i="13"/>
  <c r="C27" i="13"/>
  <c r="D27" i="12"/>
  <c r="H27" i="12" s="1"/>
  <c r="C27" i="12"/>
  <c r="I27" i="12" l="1"/>
  <c r="I27" i="13"/>
  <c r="B29" i="13"/>
  <c r="D29" i="13" s="1"/>
  <c r="E27" i="13"/>
  <c r="B29" i="12"/>
  <c r="E27" i="12"/>
  <c r="H37" i="10"/>
  <c r="B39" i="10"/>
  <c r="C39" i="10" s="1"/>
  <c r="E37" i="10"/>
  <c r="D39" i="10" l="1"/>
  <c r="I39" i="10" s="1"/>
  <c r="C29" i="13"/>
  <c r="H29" i="13"/>
  <c r="C29" i="12"/>
  <c r="D29" i="12"/>
  <c r="H29" i="12" s="1"/>
  <c r="I29" i="13" l="1"/>
  <c r="B30" i="13"/>
  <c r="D30" i="13" s="1"/>
  <c r="E29" i="13"/>
  <c r="B30" i="12"/>
  <c r="E29" i="12"/>
  <c r="I29" i="12"/>
  <c r="H39" i="10"/>
  <c r="B40" i="10"/>
  <c r="C40" i="10" s="1"/>
  <c r="E39" i="10"/>
  <c r="D40" i="10" l="1"/>
  <c r="I40" i="10" s="1"/>
  <c r="H30" i="13"/>
  <c r="C30" i="13"/>
  <c r="D30" i="12"/>
  <c r="H30" i="12" s="1"/>
  <c r="C30" i="12"/>
  <c r="I30" i="12" l="1"/>
  <c r="I30" i="13"/>
  <c r="B31" i="13"/>
  <c r="D31" i="13" s="1"/>
  <c r="E30" i="13"/>
  <c r="B31" i="12"/>
  <c r="E30" i="12"/>
  <c r="H40" i="10"/>
  <c r="B41" i="10"/>
  <c r="C41" i="10" s="1"/>
  <c r="E40" i="10"/>
  <c r="D41" i="10" l="1"/>
  <c r="I41" i="10" s="1"/>
  <c r="C31" i="13"/>
  <c r="H31" i="13"/>
  <c r="C31" i="12"/>
  <c r="D31" i="12"/>
  <c r="H31" i="12" s="1"/>
  <c r="I31" i="13" l="1"/>
  <c r="B32" i="13"/>
  <c r="D32" i="13" s="1"/>
  <c r="E31" i="13"/>
  <c r="B32" i="12"/>
  <c r="E31" i="12"/>
  <c r="I31" i="12"/>
  <c r="H41" i="10"/>
  <c r="B42" i="10"/>
  <c r="C42" i="10" s="1"/>
  <c r="E41" i="10"/>
  <c r="D42" i="10" l="1"/>
  <c r="I42" i="10" s="1"/>
  <c r="H32" i="13"/>
  <c r="C32" i="13"/>
  <c r="D32" i="12"/>
  <c r="H32" i="12" s="1"/>
  <c r="C32" i="12"/>
  <c r="I32" i="13" l="1"/>
  <c r="B34" i="13"/>
  <c r="D34" i="13" s="1"/>
  <c r="E32" i="13"/>
  <c r="I32" i="12"/>
  <c r="B34" i="12"/>
  <c r="E32" i="12"/>
  <c r="H42" i="10"/>
  <c r="B44" i="10"/>
  <c r="C44" i="10" s="1"/>
  <c r="E42" i="10"/>
  <c r="D44" i="10" l="1"/>
  <c r="I44" i="10" s="1"/>
  <c r="C34" i="13"/>
  <c r="H34" i="13"/>
  <c r="C34" i="12"/>
  <c r="D34" i="12"/>
  <c r="H34" i="12" s="1"/>
  <c r="B45" i="10"/>
  <c r="C45" i="10" s="1"/>
  <c r="D45" i="10" l="1"/>
  <c r="I45" i="10" s="1"/>
  <c r="I34" i="13"/>
  <c r="B35" i="13"/>
  <c r="D35" i="13" s="1"/>
  <c r="E34" i="13"/>
  <c r="B35" i="12"/>
  <c r="E34" i="12"/>
  <c r="I34" i="12"/>
  <c r="H44" i="10"/>
  <c r="E44" i="10"/>
  <c r="H35" i="13" l="1"/>
  <c r="C35" i="13"/>
  <c r="D35" i="12"/>
  <c r="H35" i="12" s="1"/>
  <c r="C35" i="12"/>
  <c r="H45" i="10"/>
  <c r="E45" i="10"/>
  <c r="B46" i="10"/>
  <c r="C46" i="10" s="1"/>
  <c r="D46" i="10" l="1"/>
  <c r="I46" i="10" s="1"/>
  <c r="I35" i="13"/>
  <c r="B36" i="13"/>
  <c r="D36" i="13" s="1"/>
  <c r="E35" i="13"/>
  <c r="I35" i="12"/>
  <c r="B36" i="12"/>
  <c r="E35" i="12"/>
  <c r="B47" i="10"/>
  <c r="C47" i="10" s="1"/>
  <c r="D47" i="10" l="1"/>
  <c r="C36" i="13"/>
  <c r="H36" i="13"/>
  <c r="C36" i="12"/>
  <c r="D36" i="12"/>
  <c r="H36" i="12" s="1"/>
  <c r="B49" i="10"/>
  <c r="C49" i="10" s="1"/>
  <c r="I47" i="10"/>
  <c r="H46" i="10"/>
  <c r="E46" i="10"/>
  <c r="D49" i="10" l="1"/>
  <c r="I49" i="10" s="1"/>
  <c r="I36" i="13"/>
  <c r="B37" i="13"/>
  <c r="D37" i="13" s="1"/>
  <c r="E36" i="13"/>
  <c r="I36" i="12"/>
  <c r="B37" i="12"/>
  <c r="E36" i="12"/>
  <c r="H47" i="10"/>
  <c r="B50" i="10"/>
  <c r="C50" i="10" s="1"/>
  <c r="E47" i="10"/>
  <c r="D50" i="10" l="1"/>
  <c r="I50" i="10" s="1"/>
  <c r="H37" i="13"/>
  <c r="C37" i="13"/>
  <c r="D37" i="12"/>
  <c r="H37" i="12" s="1"/>
  <c r="C37" i="12"/>
  <c r="H49" i="10"/>
  <c r="E49" i="10"/>
  <c r="B51" i="10"/>
  <c r="C51" i="10" s="1"/>
  <c r="D51" i="10" l="1"/>
  <c r="I51" i="10" s="1"/>
  <c r="I37" i="13"/>
  <c r="B39" i="13"/>
  <c r="D39" i="13" s="1"/>
  <c r="E37" i="13"/>
  <c r="I37" i="12"/>
  <c r="B39" i="12"/>
  <c r="E37" i="12"/>
  <c r="B52" i="10"/>
  <c r="C52" i="10" s="1"/>
  <c r="E50" i="10"/>
  <c r="H50" i="10"/>
  <c r="D52" i="10" l="1"/>
  <c r="H52" i="10" s="1"/>
  <c r="C39" i="13"/>
  <c r="H39" i="13"/>
  <c r="C39" i="12"/>
  <c r="D39" i="12"/>
  <c r="H39" i="12" s="1"/>
  <c r="B54" i="10"/>
  <c r="C54" i="10" s="1"/>
  <c r="H51" i="10"/>
  <c r="E51" i="10"/>
  <c r="D54" i="10" l="1"/>
  <c r="H54" i="10" s="1"/>
  <c r="I39" i="13"/>
  <c r="B40" i="13"/>
  <c r="D40" i="13" s="1"/>
  <c r="E39" i="13"/>
  <c r="B40" i="12"/>
  <c r="E39" i="12"/>
  <c r="I39" i="12"/>
  <c r="E52" i="10"/>
  <c r="I52" i="10"/>
  <c r="B55" i="10"/>
  <c r="C55" i="10" s="1"/>
  <c r="D55" i="10" l="1"/>
  <c r="B56" i="10"/>
  <c r="C56" i="10" s="1"/>
  <c r="H40" i="13"/>
  <c r="C40" i="13"/>
  <c r="D40" i="12"/>
  <c r="H40" i="12" s="1"/>
  <c r="C40" i="12"/>
  <c r="I55" i="10"/>
  <c r="E54" i="10"/>
  <c r="I54" i="10"/>
  <c r="D56" i="10" l="1"/>
  <c r="I56" i="10" s="1"/>
  <c r="B57" i="10"/>
  <c r="C57" i="10" s="1"/>
  <c r="I40" i="13"/>
  <c r="B41" i="13"/>
  <c r="D41" i="13" s="1"/>
  <c r="E40" i="13"/>
  <c r="I40" i="12"/>
  <c r="B41" i="12"/>
  <c r="E40" i="12"/>
  <c r="H55" i="10"/>
  <c r="E55" i="10"/>
  <c r="D57" i="10" l="1"/>
  <c r="I57" i="10" s="1"/>
  <c r="C41" i="13"/>
  <c r="H41" i="13"/>
  <c r="C41" i="12"/>
  <c r="D41" i="12"/>
  <c r="H41" i="12" s="1"/>
  <c r="B59" i="10"/>
  <c r="C59" i="10" s="1"/>
  <c r="H56" i="10"/>
  <c r="E56" i="10"/>
  <c r="D59" i="10" l="1"/>
  <c r="I59" i="10" s="1"/>
  <c r="I41" i="13"/>
  <c r="B42" i="13"/>
  <c r="D42" i="13" s="1"/>
  <c r="E41" i="13"/>
  <c r="I41" i="12"/>
  <c r="B42" i="12"/>
  <c r="E41" i="12"/>
  <c r="B60" i="10"/>
  <c r="C60" i="10" s="1"/>
  <c r="E57" i="10"/>
  <c r="H57" i="10"/>
  <c r="D60" i="10" l="1"/>
  <c r="I60" i="10" s="1"/>
  <c r="H42" i="13"/>
  <c r="C42" i="13"/>
  <c r="D42" i="12"/>
  <c r="H42" i="12" s="1"/>
  <c r="C42" i="12"/>
  <c r="B61" i="10"/>
  <c r="C61" i="10" s="1"/>
  <c r="H59" i="10"/>
  <c r="E59" i="10"/>
  <c r="D61" i="10" l="1"/>
  <c r="I61" i="10" s="1"/>
  <c r="I42" i="13"/>
  <c r="B44" i="13"/>
  <c r="D44" i="13" s="1"/>
  <c r="E42" i="13"/>
  <c r="I42" i="12"/>
  <c r="B44" i="12"/>
  <c r="E42" i="12"/>
  <c r="B62" i="10"/>
  <c r="C62" i="10" s="1"/>
  <c r="H60" i="10"/>
  <c r="E60" i="10"/>
  <c r="D62" i="10" l="1"/>
  <c r="I62" i="10" s="1"/>
  <c r="C44" i="13"/>
  <c r="H44" i="13"/>
  <c r="C44" i="12"/>
  <c r="D44" i="12"/>
  <c r="H44" i="12" s="1"/>
  <c r="H61" i="10"/>
  <c r="B64" i="10"/>
  <c r="C64" i="10" s="1"/>
  <c r="E61" i="10"/>
  <c r="D64" i="10" l="1"/>
  <c r="I64" i="10" s="1"/>
  <c r="I44" i="13"/>
  <c r="B45" i="13"/>
  <c r="D45" i="13" s="1"/>
  <c r="E44" i="13"/>
  <c r="I44" i="12"/>
  <c r="B45" i="12"/>
  <c r="E44" i="12"/>
  <c r="B65" i="10"/>
  <c r="C65" i="10" s="1"/>
  <c r="E62" i="10"/>
  <c r="H62" i="10"/>
  <c r="D65" i="10" l="1"/>
  <c r="H65" i="10" s="1"/>
  <c r="H45" i="13"/>
  <c r="C45" i="13"/>
  <c r="D45" i="12"/>
  <c r="H45" i="12" s="1"/>
  <c r="C45" i="12"/>
  <c r="B66" i="10"/>
  <c r="C66" i="10" s="1"/>
  <c r="H64" i="10"/>
  <c r="E64" i="10"/>
  <c r="D66" i="10" l="1"/>
  <c r="I45" i="13"/>
  <c r="B46" i="13"/>
  <c r="D46" i="13" s="1"/>
  <c r="E45" i="13"/>
  <c r="I45" i="12"/>
  <c r="B46" i="12"/>
  <c r="E45" i="12"/>
  <c r="B67" i="10"/>
  <c r="C67" i="10" s="1"/>
  <c r="H66" i="10"/>
  <c r="E65" i="10"/>
  <c r="I65" i="10"/>
  <c r="D67" i="10" l="1"/>
  <c r="I67" i="10" s="1"/>
  <c r="C46" i="13"/>
  <c r="H46" i="13"/>
  <c r="C46" i="12"/>
  <c r="D46" i="12"/>
  <c r="H46" i="12" s="1"/>
  <c r="B69" i="10"/>
  <c r="C69" i="10" s="1"/>
  <c r="G69" i="10" s="1"/>
  <c r="E66" i="10"/>
  <c r="I66" i="10"/>
  <c r="D69" i="10" l="1"/>
  <c r="I69" i="10" s="1"/>
  <c r="I46" i="13"/>
  <c r="B47" i="13"/>
  <c r="D47" i="13" s="1"/>
  <c r="E46" i="13"/>
  <c r="I46" i="12"/>
  <c r="B47" i="12"/>
  <c r="E46" i="12"/>
  <c r="H67" i="10"/>
  <c r="B70" i="10"/>
  <c r="C70" i="10" s="1"/>
  <c r="G70" i="10" s="1"/>
  <c r="E67" i="10"/>
  <c r="D70" i="10" l="1"/>
  <c r="H47" i="13"/>
  <c r="C47" i="13"/>
  <c r="D47" i="12"/>
  <c r="H47" i="12" s="1"/>
  <c r="C47" i="12"/>
  <c r="B71" i="10"/>
  <c r="C71" i="10" s="1"/>
  <c r="G71" i="10" s="1"/>
  <c r="I70" i="10"/>
  <c r="H69" i="10"/>
  <c r="E69" i="10"/>
  <c r="D71" i="10" l="1"/>
  <c r="I71" i="10" s="1"/>
  <c r="I47" i="13"/>
  <c r="B49" i="13"/>
  <c r="D49" i="13" s="1"/>
  <c r="E47" i="13"/>
  <c r="I47" i="12"/>
  <c r="B49" i="12"/>
  <c r="E47" i="12"/>
  <c r="B72" i="10"/>
  <c r="C72" i="10" s="1"/>
  <c r="G72" i="10" s="1"/>
  <c r="J72" i="10" s="1"/>
  <c r="H70" i="10"/>
  <c r="E70" i="10"/>
  <c r="D72" i="10" l="1"/>
  <c r="I72" i="10" s="1"/>
  <c r="C49" i="13"/>
  <c r="H49" i="13"/>
  <c r="C49" i="12"/>
  <c r="D49" i="12"/>
  <c r="H49" i="12" s="1"/>
  <c r="B74" i="10"/>
  <c r="C74" i="10" s="1"/>
  <c r="G74" i="10" s="1"/>
  <c r="H71" i="10"/>
  <c r="E71" i="10"/>
  <c r="D74" i="10" l="1"/>
  <c r="I74" i="10" s="1"/>
  <c r="I49" i="13"/>
  <c r="B50" i="13"/>
  <c r="D50" i="13" s="1"/>
  <c r="E49" i="13"/>
  <c r="B50" i="12"/>
  <c r="E49" i="12"/>
  <c r="I49" i="12"/>
  <c r="H72" i="10"/>
  <c r="B75" i="10"/>
  <c r="C75" i="10" s="1"/>
  <c r="G75" i="10" s="1"/>
  <c r="E72" i="10"/>
  <c r="D75" i="10" l="1"/>
  <c r="I75" i="10" s="1"/>
  <c r="H50" i="13"/>
  <c r="C50" i="13"/>
  <c r="D50" i="12"/>
  <c r="H50" i="12" s="1"/>
  <c r="C50" i="12"/>
  <c r="E74" i="10"/>
  <c r="H74" i="10"/>
  <c r="I50" i="13" l="1"/>
  <c r="B51" i="13"/>
  <c r="D51" i="13" s="1"/>
  <c r="E50" i="13"/>
  <c r="I50" i="12"/>
  <c r="B51" i="12"/>
  <c r="E50" i="12"/>
  <c r="H75" i="10"/>
  <c r="B76" i="10"/>
  <c r="C76" i="10" s="1"/>
  <c r="G76" i="10" s="1"/>
  <c r="E75" i="10"/>
  <c r="D76" i="10" l="1"/>
  <c r="I76" i="10" s="1"/>
  <c r="C51" i="13"/>
  <c r="H51" i="13"/>
  <c r="C51" i="12"/>
  <c r="D51" i="12"/>
  <c r="H51" i="12" s="1"/>
  <c r="B77" i="10"/>
  <c r="C77" i="10" s="1"/>
  <c r="G77" i="10" s="1"/>
  <c r="J77" i="10" s="1"/>
  <c r="D77" i="10" l="1"/>
  <c r="I77" i="10" s="1"/>
  <c r="I51" i="13"/>
  <c r="B52" i="13"/>
  <c r="D52" i="13" s="1"/>
  <c r="E51" i="13"/>
  <c r="I51" i="12"/>
  <c r="B52" i="12"/>
  <c r="E51" i="12"/>
  <c r="H76" i="10"/>
  <c r="E76" i="10"/>
  <c r="H52" i="13" l="1"/>
  <c r="C52" i="13"/>
  <c r="D52" i="12"/>
  <c r="H52" i="12" s="1"/>
  <c r="C52" i="12"/>
  <c r="H77" i="10"/>
  <c r="E77" i="10"/>
  <c r="I52" i="13" l="1"/>
  <c r="B54" i="13"/>
  <c r="D54" i="13" s="1"/>
  <c r="E52" i="13"/>
  <c r="I52" i="12"/>
  <c r="B54" i="12"/>
  <c r="E52" i="12"/>
  <c r="B79" i="10"/>
  <c r="C79" i="10" s="1"/>
  <c r="G79" i="10" s="1"/>
  <c r="D79" i="10" l="1"/>
  <c r="I79" i="10" s="1"/>
  <c r="C54" i="13"/>
  <c r="H54" i="13"/>
  <c r="C54" i="12"/>
  <c r="D54" i="12"/>
  <c r="H54" i="12" s="1"/>
  <c r="I54" i="13" l="1"/>
  <c r="B55" i="13"/>
  <c r="D55" i="13" s="1"/>
  <c r="E54" i="13"/>
  <c r="B55" i="12"/>
  <c r="E54" i="12"/>
  <c r="I54" i="12"/>
  <c r="H79" i="10"/>
  <c r="B80" i="10"/>
  <c r="C80" i="10" s="1"/>
  <c r="G80" i="10" s="1"/>
  <c r="E79" i="10"/>
  <c r="D80" i="10" l="1"/>
  <c r="I80" i="10" s="1"/>
  <c r="H55" i="13"/>
  <c r="C55" i="13"/>
  <c r="D55" i="12"/>
  <c r="H55" i="12" s="1"/>
  <c r="C55" i="12"/>
  <c r="I55" i="13" l="1"/>
  <c r="B56" i="13"/>
  <c r="D56" i="13" s="1"/>
  <c r="E55" i="13"/>
  <c r="I55" i="12"/>
  <c r="B56" i="12"/>
  <c r="E55" i="12"/>
  <c r="H80" i="10"/>
  <c r="E80" i="10"/>
  <c r="B81" i="10"/>
  <c r="C81" i="10" s="1"/>
  <c r="G81" i="10" s="1"/>
  <c r="D81" i="10" l="1"/>
  <c r="I81" i="10" s="1"/>
  <c r="C56" i="13"/>
  <c r="H56" i="13"/>
  <c r="C56" i="12"/>
  <c r="D56" i="12"/>
  <c r="H56" i="12" s="1"/>
  <c r="I56" i="13" l="1"/>
  <c r="B57" i="13"/>
  <c r="D57" i="13" s="1"/>
  <c r="E56" i="13"/>
  <c r="B57" i="12"/>
  <c r="E56" i="12"/>
  <c r="I56" i="12"/>
  <c r="H81" i="10"/>
  <c r="B82" i="10"/>
  <c r="C82" i="10" s="1"/>
  <c r="G82" i="10" s="1"/>
  <c r="J82" i="10" s="1"/>
  <c r="E81" i="10"/>
  <c r="D82" i="10" l="1"/>
  <c r="I82" i="10" s="1"/>
  <c r="H57" i="13"/>
  <c r="C57" i="13"/>
  <c r="D57" i="12"/>
  <c r="H57" i="12" s="1"/>
  <c r="C57" i="12"/>
  <c r="I57" i="13" l="1"/>
  <c r="B59" i="13"/>
  <c r="D59" i="13" s="1"/>
  <c r="E57" i="13"/>
  <c r="I57" i="12"/>
  <c r="B59" i="12"/>
  <c r="E57" i="12"/>
  <c r="H82" i="10"/>
  <c r="E82" i="10"/>
  <c r="B84" i="10"/>
  <c r="C84" i="10" s="1"/>
  <c r="G84" i="10" s="1"/>
  <c r="D84" i="10" l="1"/>
  <c r="H84" i="10" s="1"/>
  <c r="C59" i="13"/>
  <c r="H59" i="13"/>
  <c r="C59" i="12"/>
  <c r="D59" i="12"/>
  <c r="H59" i="12" s="1"/>
  <c r="I59" i="13" l="1"/>
  <c r="B60" i="13"/>
  <c r="D60" i="13" s="1"/>
  <c r="E59" i="13"/>
  <c r="B60" i="12"/>
  <c r="E59" i="12"/>
  <c r="I59" i="12"/>
  <c r="I84" i="10"/>
  <c r="B85" i="10"/>
  <c r="C85" i="10" s="1"/>
  <c r="G85" i="10" s="1"/>
  <c r="E84" i="10"/>
  <c r="D85" i="10" l="1"/>
  <c r="H85" i="10" s="1"/>
  <c r="H60" i="13"/>
  <c r="C60" i="13"/>
  <c r="D60" i="12"/>
  <c r="H60" i="12" s="1"/>
  <c r="C60" i="12"/>
  <c r="I60" i="13" l="1"/>
  <c r="B61" i="13"/>
  <c r="D61" i="13" s="1"/>
  <c r="E60" i="13"/>
  <c r="I60" i="12"/>
  <c r="B61" i="12"/>
  <c r="E60" i="12"/>
  <c r="I85" i="10"/>
  <c r="B86" i="10"/>
  <c r="C86" i="10" s="1"/>
  <c r="G86" i="10" s="1"/>
  <c r="E85" i="10"/>
  <c r="D86" i="10" l="1"/>
  <c r="H86" i="10" s="1"/>
  <c r="C61" i="13"/>
  <c r="H61" i="13"/>
  <c r="C61" i="12"/>
  <c r="D61" i="12"/>
  <c r="H61" i="12" s="1"/>
  <c r="I61" i="13" l="1"/>
  <c r="B62" i="13"/>
  <c r="D62" i="13" s="1"/>
  <c r="E61" i="13"/>
  <c r="I61" i="12"/>
  <c r="B62" i="12"/>
  <c r="E61" i="12"/>
  <c r="I86" i="10"/>
  <c r="B87" i="10"/>
  <c r="C87" i="10" s="1"/>
  <c r="G87" i="10" s="1"/>
  <c r="J87" i="10" s="1"/>
  <c r="E86" i="10"/>
  <c r="D87" i="10" l="1"/>
  <c r="H87" i="10" s="1"/>
  <c r="H62" i="13"/>
  <c r="C62" i="13"/>
  <c r="D62" i="12"/>
  <c r="H62" i="12" s="1"/>
  <c r="C62" i="12"/>
  <c r="I62" i="13" l="1"/>
  <c r="B64" i="13"/>
  <c r="D64" i="13" s="1"/>
  <c r="E62" i="13"/>
  <c r="I62" i="12"/>
  <c r="B64" i="12"/>
  <c r="E62" i="12"/>
  <c r="I87" i="10"/>
  <c r="E87" i="10"/>
  <c r="B89" i="10"/>
  <c r="D89" i="10" l="1"/>
  <c r="H89" i="10" s="1"/>
  <c r="C89" i="10"/>
  <c r="G89" i="10" s="1"/>
  <c r="C64" i="13"/>
  <c r="H64" i="13"/>
  <c r="C64" i="12"/>
  <c r="D64" i="12"/>
  <c r="H64" i="12" s="1"/>
  <c r="I64" i="13" l="1"/>
  <c r="B65" i="13"/>
  <c r="D65" i="13" s="1"/>
  <c r="E64" i="13"/>
  <c r="B65" i="12"/>
  <c r="E64" i="12"/>
  <c r="I64" i="12"/>
  <c r="I89" i="10"/>
  <c r="E89" i="10"/>
  <c r="B90" i="10"/>
  <c r="D90" i="10" l="1"/>
  <c r="H90" i="10" s="1"/>
  <c r="C90" i="10"/>
  <c r="G90" i="10" s="1"/>
  <c r="H65" i="13"/>
  <c r="C65" i="13"/>
  <c r="D65" i="12"/>
  <c r="H65" i="12" s="1"/>
  <c r="C65" i="12"/>
  <c r="I65" i="13" l="1"/>
  <c r="B66" i="13"/>
  <c r="D66" i="13" s="1"/>
  <c r="E65" i="13"/>
  <c r="I65" i="12"/>
  <c r="B66" i="12"/>
  <c r="E65" i="12"/>
  <c r="I90" i="10"/>
  <c r="E90" i="10"/>
  <c r="B91" i="10"/>
  <c r="D91" i="10" l="1"/>
  <c r="H91" i="10" s="1"/>
  <c r="C91" i="10"/>
  <c r="G91" i="10" s="1"/>
  <c r="C66" i="13"/>
  <c r="H66" i="13"/>
  <c r="C66" i="12"/>
  <c r="D66" i="12"/>
  <c r="H66" i="12" s="1"/>
  <c r="I66" i="13" l="1"/>
  <c r="B67" i="13"/>
  <c r="D67" i="13" s="1"/>
  <c r="E66" i="13"/>
  <c r="B67" i="12"/>
  <c r="E66" i="12"/>
  <c r="I66" i="12"/>
  <c r="I91" i="10"/>
  <c r="B92" i="10"/>
  <c r="E91" i="10"/>
  <c r="D92" i="10" l="1"/>
  <c r="H92" i="10" s="1"/>
  <c r="C92" i="10"/>
  <c r="G92" i="10" s="1"/>
  <c r="J92" i="10" s="1"/>
  <c r="H67" i="13"/>
  <c r="C67" i="13"/>
  <c r="D67" i="12"/>
  <c r="H67" i="12" s="1"/>
  <c r="C67" i="12"/>
  <c r="I67" i="13" l="1"/>
  <c r="B69" i="13"/>
  <c r="D69" i="13" s="1"/>
  <c r="E67" i="13"/>
  <c r="I67" i="12"/>
  <c r="B69" i="12"/>
  <c r="E67" i="12"/>
  <c r="I92" i="10"/>
  <c r="E92" i="10"/>
  <c r="B94" i="10"/>
  <c r="D94" i="10" l="1"/>
  <c r="H94" i="10" s="1"/>
  <c r="C94" i="10"/>
  <c r="G94" i="10" s="1"/>
  <c r="C69" i="13"/>
  <c r="H69" i="13"/>
  <c r="C69" i="12"/>
  <c r="D69" i="12"/>
  <c r="H69" i="12" s="1"/>
  <c r="I69" i="13" l="1"/>
  <c r="B70" i="13"/>
  <c r="D70" i="13" s="1"/>
  <c r="E69" i="13"/>
  <c r="B70" i="12"/>
  <c r="E69" i="12"/>
  <c r="I69" i="12"/>
  <c r="I94" i="10"/>
  <c r="E94" i="10"/>
  <c r="B95" i="10"/>
  <c r="D95" i="10" l="1"/>
  <c r="H95" i="10" s="1"/>
  <c r="C95" i="10"/>
  <c r="G95" i="10" s="1"/>
  <c r="H70" i="13"/>
  <c r="C70" i="13"/>
  <c r="D70" i="12"/>
  <c r="H70" i="12" s="1"/>
  <c r="C70" i="12"/>
  <c r="I70" i="13" l="1"/>
  <c r="B71" i="13"/>
  <c r="D71" i="13" s="1"/>
  <c r="E70" i="13"/>
  <c r="I70" i="12"/>
  <c r="B71" i="12"/>
  <c r="E70" i="12"/>
  <c r="B96" i="10"/>
  <c r="I95" i="10"/>
  <c r="E95" i="10"/>
  <c r="D96" i="10" l="1"/>
  <c r="H96" i="10" s="1"/>
  <c r="C96" i="10"/>
  <c r="G96" i="10" s="1"/>
  <c r="C71" i="13"/>
  <c r="H71" i="13"/>
  <c r="C71" i="12"/>
  <c r="D71" i="12"/>
  <c r="H71" i="12" s="1"/>
  <c r="B97" i="10" l="1"/>
  <c r="D97" i="10" s="1"/>
  <c r="H97" i="10" s="1"/>
  <c r="I71" i="13"/>
  <c r="B72" i="13"/>
  <c r="D72" i="13" s="1"/>
  <c r="E71" i="13"/>
  <c r="B72" i="12"/>
  <c r="E71" i="12"/>
  <c r="I71" i="12"/>
  <c r="E96" i="10"/>
  <c r="I96" i="10"/>
  <c r="C97" i="10" l="1"/>
  <c r="G97" i="10" s="1"/>
  <c r="J97" i="10" s="1"/>
  <c r="H72" i="13"/>
  <c r="C72" i="13"/>
  <c r="D72" i="12"/>
  <c r="H72" i="12" s="1"/>
  <c r="C72" i="12"/>
  <c r="I97" i="10"/>
  <c r="E97" i="10" l="1"/>
  <c r="I72" i="13"/>
  <c r="B74" i="13"/>
  <c r="D74" i="13" s="1"/>
  <c r="E72" i="13"/>
  <c r="I72" i="12"/>
  <c r="B74" i="12"/>
  <c r="E72" i="12"/>
  <c r="B99" i="10"/>
  <c r="D99" i="10" l="1"/>
  <c r="C99" i="10"/>
  <c r="G99" i="10" s="1"/>
  <c r="C74" i="13"/>
  <c r="H74" i="13"/>
  <c r="C74" i="12"/>
  <c r="D74" i="12"/>
  <c r="H74" i="12" s="1"/>
  <c r="I99" i="10"/>
  <c r="I74" i="13" l="1"/>
  <c r="B75" i="13"/>
  <c r="D75" i="13" s="1"/>
  <c r="E74" i="13"/>
  <c r="B75" i="12"/>
  <c r="E74" i="12"/>
  <c r="I74" i="12"/>
  <c r="H99" i="10"/>
  <c r="E99" i="10"/>
  <c r="H75" i="13" l="1"/>
  <c r="C75" i="13"/>
  <c r="D75" i="12"/>
  <c r="H75" i="12" s="1"/>
  <c r="C75" i="12"/>
  <c r="B100" i="10"/>
  <c r="D100" i="10" l="1"/>
  <c r="I100" i="10" s="1"/>
  <c r="C100" i="10"/>
  <c r="G100" i="10" s="1"/>
  <c r="I75" i="13"/>
  <c r="B76" i="13"/>
  <c r="D76" i="13" s="1"/>
  <c r="E75" i="13"/>
  <c r="I75" i="12"/>
  <c r="B76" i="12"/>
  <c r="E75" i="12"/>
  <c r="C76" i="13" l="1"/>
  <c r="H76" i="13"/>
  <c r="C76" i="12"/>
  <c r="D76" i="12"/>
  <c r="H76" i="12" s="1"/>
  <c r="E100" i="10"/>
  <c r="H100" i="10"/>
  <c r="I76" i="13" l="1"/>
  <c r="B77" i="13"/>
  <c r="D77" i="13" s="1"/>
  <c r="E76" i="13"/>
  <c r="B77" i="12"/>
  <c r="E76" i="12"/>
  <c r="I76" i="12"/>
  <c r="B101" i="10"/>
  <c r="D101" i="10" l="1"/>
  <c r="I101" i="10" s="1"/>
  <c r="C101" i="10"/>
  <c r="G101" i="10" s="1"/>
  <c r="H77" i="13"/>
  <c r="C77" i="13"/>
  <c r="D77" i="12"/>
  <c r="H77" i="12" s="1"/>
  <c r="C77" i="12"/>
  <c r="I77" i="13" l="1"/>
  <c r="B79" i="13"/>
  <c r="D79" i="13" s="1"/>
  <c r="E77" i="13"/>
  <c r="I77" i="12"/>
  <c r="B79" i="12"/>
  <c r="E77" i="12"/>
  <c r="H101" i="10"/>
  <c r="E101" i="10"/>
  <c r="B102" i="10"/>
  <c r="D102" i="10" l="1"/>
  <c r="I102" i="10" s="1"/>
  <c r="C102" i="10"/>
  <c r="C79" i="13"/>
  <c r="H79" i="13"/>
  <c r="C79" i="12"/>
  <c r="D79" i="12"/>
  <c r="H79" i="12" s="1"/>
  <c r="G102" i="10" l="1"/>
  <c r="J102" i="10" s="1"/>
  <c r="I79" i="13"/>
  <c r="B80" i="13"/>
  <c r="D80" i="13" s="1"/>
  <c r="E79" i="13"/>
  <c r="B80" i="12"/>
  <c r="E79" i="12"/>
  <c r="I79" i="12"/>
  <c r="E102" i="10"/>
  <c r="H102" i="10"/>
  <c r="B104" i="10" l="1"/>
  <c r="D104" i="10" s="1"/>
  <c r="I104" i="10" s="1"/>
  <c r="C104" i="10"/>
  <c r="H80" i="13"/>
  <c r="C80" i="13"/>
  <c r="D80" i="12"/>
  <c r="H80" i="12" s="1"/>
  <c r="C80" i="12"/>
  <c r="G104" i="10" l="1"/>
  <c r="B105" i="10" s="1"/>
  <c r="D105" i="10" s="1"/>
  <c r="H104" i="10"/>
  <c r="E104" i="10"/>
  <c r="I80" i="13"/>
  <c r="B81" i="13"/>
  <c r="D81" i="13" s="1"/>
  <c r="E80" i="13"/>
  <c r="I80" i="12"/>
  <c r="B81" i="12"/>
  <c r="E80" i="12"/>
  <c r="C105" i="10" l="1"/>
  <c r="I105" i="10"/>
  <c r="H105" i="10"/>
  <c r="C81" i="13"/>
  <c r="H81" i="13"/>
  <c r="C81" i="12"/>
  <c r="D81" i="12"/>
  <c r="H81" i="12" s="1"/>
  <c r="G105" i="10" l="1"/>
  <c r="B106" i="10" s="1"/>
  <c r="D106" i="10" s="1"/>
  <c r="E105" i="10"/>
  <c r="I81" i="13"/>
  <c r="B82" i="13"/>
  <c r="D82" i="13" s="1"/>
  <c r="E81" i="13"/>
  <c r="B82" i="12"/>
  <c r="E81" i="12"/>
  <c r="I81" i="12"/>
  <c r="I106" i="10" l="1"/>
  <c r="H106" i="10"/>
  <c r="C106" i="10"/>
  <c r="H82" i="13"/>
  <c r="C82" i="13"/>
  <c r="D82" i="12"/>
  <c r="H82" i="12" s="1"/>
  <c r="C82" i="12"/>
  <c r="G106" i="10" l="1"/>
  <c r="E106" i="10"/>
  <c r="B107" i="10"/>
  <c r="D107" i="10" s="1"/>
  <c r="I107" i="10" s="1"/>
  <c r="I82" i="13"/>
  <c r="B84" i="13"/>
  <c r="D84" i="13" s="1"/>
  <c r="E82" i="13"/>
  <c r="I82" i="12"/>
  <c r="B84" i="12"/>
  <c r="E82" i="12"/>
  <c r="C107" i="10" l="1"/>
  <c r="G107" i="10" s="1"/>
  <c r="C84" i="13"/>
  <c r="H84" i="13"/>
  <c r="C84" i="12"/>
  <c r="D84" i="12"/>
  <c r="H84" i="12" s="1"/>
  <c r="H107" i="10"/>
  <c r="J107" i="10"/>
  <c r="E107" i="10"/>
  <c r="I84" i="13" l="1"/>
  <c r="B85" i="13"/>
  <c r="D85" i="13" s="1"/>
  <c r="E84" i="13"/>
  <c r="B85" i="12"/>
  <c r="E84" i="12"/>
  <c r="I84" i="12"/>
  <c r="B109" i="10"/>
  <c r="D109" i="10" l="1"/>
  <c r="I109" i="10" s="1"/>
  <c r="C109" i="10"/>
  <c r="G109" i="10" s="1"/>
  <c r="H85" i="13"/>
  <c r="C85" i="13"/>
  <c r="D85" i="12"/>
  <c r="H85" i="12" s="1"/>
  <c r="C85" i="12"/>
  <c r="I85" i="13" l="1"/>
  <c r="B86" i="13"/>
  <c r="D86" i="13" s="1"/>
  <c r="E85" i="13"/>
  <c r="I85" i="12"/>
  <c r="B86" i="12"/>
  <c r="E85" i="12"/>
  <c r="B110" i="10"/>
  <c r="H109" i="10"/>
  <c r="E109" i="10"/>
  <c r="D110" i="10" l="1"/>
  <c r="I110" i="10" s="1"/>
  <c r="C110" i="10"/>
  <c r="G110" i="10" s="1"/>
  <c r="C86" i="13"/>
  <c r="H86" i="13"/>
  <c r="C86" i="12"/>
  <c r="D86" i="12"/>
  <c r="H86" i="12" s="1"/>
  <c r="I86" i="13" l="1"/>
  <c r="B87" i="13"/>
  <c r="D87" i="13" s="1"/>
  <c r="E86" i="13"/>
  <c r="B87" i="12"/>
  <c r="E86" i="12"/>
  <c r="I86" i="12"/>
  <c r="E110" i="10"/>
  <c r="H110" i="10"/>
  <c r="B111" i="10"/>
  <c r="D111" i="10" l="1"/>
  <c r="C111" i="10"/>
  <c r="G111" i="10" s="1"/>
  <c r="H87" i="13"/>
  <c r="C87" i="13"/>
  <c r="D87" i="12"/>
  <c r="H87" i="12" s="1"/>
  <c r="C87" i="12"/>
  <c r="I111" i="10"/>
  <c r="I87" i="13" l="1"/>
  <c r="B89" i="13"/>
  <c r="D89" i="13" s="1"/>
  <c r="E87" i="13"/>
  <c r="I87" i="12"/>
  <c r="B89" i="12"/>
  <c r="E87" i="12"/>
  <c r="E111" i="10"/>
  <c r="H111" i="10"/>
  <c r="B112" i="10"/>
  <c r="D112" i="10" l="1"/>
  <c r="I112" i="10" s="1"/>
  <c r="C112" i="10"/>
  <c r="C89" i="13"/>
  <c r="H89" i="13"/>
  <c r="C89" i="12"/>
  <c r="D89" i="12"/>
  <c r="H89" i="12" s="1"/>
  <c r="G112" i="10" l="1"/>
  <c r="J112" i="10" s="1"/>
  <c r="I89" i="13"/>
  <c r="B90" i="13"/>
  <c r="D90" i="13" s="1"/>
  <c r="E89" i="13"/>
  <c r="B90" i="12"/>
  <c r="E89" i="12"/>
  <c r="I89" i="12"/>
  <c r="E112" i="10"/>
  <c r="H112" i="10"/>
  <c r="B114" i="10" l="1"/>
  <c r="D114" i="10"/>
  <c r="I114" i="10" s="1"/>
  <c r="C114" i="10"/>
  <c r="G114" i="10" s="1"/>
  <c r="H90" i="13"/>
  <c r="C90" i="13"/>
  <c r="D90" i="12"/>
  <c r="H90" i="12" s="1"/>
  <c r="C90" i="12"/>
  <c r="I90" i="13" l="1"/>
  <c r="B91" i="13"/>
  <c r="D91" i="13" s="1"/>
  <c r="E90" i="13"/>
  <c r="I90" i="12"/>
  <c r="B91" i="12"/>
  <c r="E90" i="12"/>
  <c r="H114" i="10"/>
  <c r="B115" i="10"/>
  <c r="E114" i="10"/>
  <c r="D115" i="10" l="1"/>
  <c r="I115" i="10" s="1"/>
  <c r="C115" i="10"/>
  <c r="G115" i="10" s="1"/>
  <c r="C91" i="13"/>
  <c r="H91" i="13"/>
  <c r="C91" i="12"/>
  <c r="D91" i="12"/>
  <c r="H91" i="12" s="1"/>
  <c r="I91" i="13" l="1"/>
  <c r="B92" i="13"/>
  <c r="D92" i="13" s="1"/>
  <c r="E91" i="13"/>
  <c r="I91" i="12"/>
  <c r="B92" i="12"/>
  <c r="E91" i="12"/>
  <c r="H115" i="10"/>
  <c r="B116" i="10"/>
  <c r="E115" i="10"/>
  <c r="D116" i="10" l="1"/>
  <c r="I116" i="10" s="1"/>
  <c r="C116" i="10"/>
  <c r="G116" i="10" s="1"/>
  <c r="H92" i="13"/>
  <c r="C92" i="13"/>
  <c r="D92" i="12"/>
  <c r="H92" i="12" s="1"/>
  <c r="C92" i="12"/>
  <c r="I92" i="13" l="1"/>
  <c r="B94" i="13"/>
  <c r="D94" i="13" s="1"/>
  <c r="E92" i="13"/>
  <c r="I92" i="12"/>
  <c r="B94" i="12"/>
  <c r="E92" i="12"/>
  <c r="H116" i="10"/>
  <c r="E116" i="10"/>
  <c r="B117" i="10"/>
  <c r="D117" i="10" l="1"/>
  <c r="C117" i="10"/>
  <c r="G117" i="10" s="1"/>
  <c r="C94" i="13"/>
  <c r="H94" i="13"/>
  <c r="C94" i="12"/>
  <c r="D94" i="12"/>
  <c r="H94" i="12" s="1"/>
  <c r="I117" i="10"/>
  <c r="I94" i="13" l="1"/>
  <c r="B95" i="13"/>
  <c r="D95" i="13" s="1"/>
  <c r="E94" i="13"/>
  <c r="I94" i="12"/>
  <c r="B95" i="12"/>
  <c r="E94" i="12"/>
  <c r="H117" i="10"/>
  <c r="E117" i="10"/>
  <c r="J117" i="10"/>
  <c r="H95" i="13" l="1"/>
  <c r="C95" i="13"/>
  <c r="D95" i="12"/>
  <c r="H95" i="12" s="1"/>
  <c r="C95" i="12"/>
  <c r="B119" i="10"/>
  <c r="D119" i="10" l="1"/>
  <c r="I119" i="10" s="1"/>
  <c r="C119" i="10"/>
  <c r="G119" i="10" s="1"/>
  <c r="I95" i="13"/>
  <c r="B96" i="13"/>
  <c r="D96" i="13" s="1"/>
  <c r="E95" i="13"/>
  <c r="I95" i="12"/>
  <c r="B96" i="12"/>
  <c r="E95" i="12"/>
  <c r="C96" i="13" l="1"/>
  <c r="H96" i="13"/>
  <c r="C96" i="12"/>
  <c r="D96" i="12"/>
  <c r="H96" i="12" s="1"/>
  <c r="B120" i="10"/>
  <c r="H119" i="10"/>
  <c r="E119" i="10"/>
  <c r="D120" i="10" l="1"/>
  <c r="I120" i="10" s="1"/>
  <c r="C120" i="10"/>
  <c r="I96" i="13"/>
  <c r="B97" i="13"/>
  <c r="D97" i="13" s="1"/>
  <c r="E96" i="13"/>
  <c r="B97" i="12"/>
  <c r="E96" i="12"/>
  <c r="I96" i="12"/>
  <c r="G120" i="10" l="1"/>
  <c r="B121" i="10" s="1"/>
  <c r="H97" i="13"/>
  <c r="C97" i="13"/>
  <c r="D97" i="12"/>
  <c r="H97" i="12" s="1"/>
  <c r="C97" i="12"/>
  <c r="H120" i="10"/>
  <c r="E120" i="10"/>
  <c r="C121" i="10" l="1"/>
  <c r="G121" i="10" s="1"/>
  <c r="D121" i="10"/>
  <c r="I121" i="10" s="1"/>
  <c r="I97" i="13"/>
  <c r="B99" i="13"/>
  <c r="D99" i="13" s="1"/>
  <c r="E97" i="13"/>
  <c r="I97" i="12"/>
  <c r="B99" i="12"/>
  <c r="E97" i="12"/>
  <c r="E121" i="10"/>
  <c r="H121" i="10" l="1"/>
  <c r="C99" i="13"/>
  <c r="H99" i="13"/>
  <c r="C99" i="12"/>
  <c r="D99" i="12"/>
  <c r="H99" i="12" s="1"/>
  <c r="B122" i="10"/>
  <c r="D122" i="10" l="1"/>
  <c r="I122" i="10" s="1"/>
  <c r="C122" i="10"/>
  <c r="G122" i="10" s="1"/>
  <c r="I99" i="13"/>
  <c r="E99" i="13"/>
  <c r="I99" i="12"/>
  <c r="E99" i="12"/>
  <c r="B100" i="13" l="1"/>
  <c r="D100" i="13" s="1"/>
  <c r="B100" i="12"/>
  <c r="H122" i="10"/>
  <c r="E122" i="10"/>
  <c r="J122" i="10"/>
  <c r="C100" i="13" l="1"/>
  <c r="H100" i="13"/>
  <c r="C100" i="12"/>
  <c r="D100" i="12"/>
  <c r="H100" i="12" s="1"/>
  <c r="B124" i="10"/>
  <c r="D124" i="10" l="1"/>
  <c r="C124" i="10"/>
  <c r="I100" i="13"/>
  <c r="E100" i="13"/>
  <c r="B101" i="13"/>
  <c r="D101" i="13" s="1"/>
  <c r="I100" i="12"/>
  <c r="E100" i="12"/>
  <c r="B101" i="12"/>
  <c r="I124" i="10"/>
  <c r="C101" i="13" l="1"/>
  <c r="H101" i="13"/>
  <c r="C101" i="12"/>
  <c r="D101" i="12"/>
  <c r="H101" i="12" s="1"/>
  <c r="G124" i="10"/>
  <c r="B125" i="10" s="1"/>
  <c r="H124" i="10"/>
  <c r="E124" i="10"/>
  <c r="D125" i="10" l="1"/>
  <c r="I125" i="10" s="1"/>
  <c r="C125" i="10"/>
  <c r="G125" i="10" s="1"/>
  <c r="B126" i="10" s="1"/>
  <c r="I101" i="13"/>
  <c r="E101" i="13"/>
  <c r="I101" i="12"/>
  <c r="E101" i="12"/>
  <c r="D126" i="10" l="1"/>
  <c r="I126" i="10" s="1"/>
  <c r="C126" i="10"/>
  <c r="G126" i="10" s="1"/>
  <c r="B102" i="13"/>
  <c r="D102" i="13" s="1"/>
  <c r="B102" i="12"/>
  <c r="H125" i="10"/>
  <c r="E125" i="10"/>
  <c r="C102" i="13" l="1"/>
  <c r="H102" i="13"/>
  <c r="C102" i="12"/>
  <c r="D102" i="12"/>
  <c r="H102" i="12" s="1"/>
  <c r="H126" i="10"/>
  <c r="B127" i="10"/>
  <c r="E126" i="10"/>
  <c r="D127" i="10" l="1"/>
  <c r="C127" i="10"/>
  <c r="G127" i="10" s="1"/>
  <c r="I102" i="13"/>
  <c r="E102" i="13"/>
  <c r="I102" i="12"/>
  <c r="E102" i="12"/>
  <c r="I127" i="10"/>
  <c r="B104" i="13" l="1"/>
  <c r="D104" i="13" s="1"/>
  <c r="B104" i="12"/>
  <c r="H127" i="10"/>
  <c r="J127" i="10"/>
  <c r="E127" i="10"/>
  <c r="H104" i="13" l="1"/>
  <c r="C104" i="13"/>
  <c r="D104" i="12"/>
  <c r="H104" i="12" s="1"/>
  <c r="C104" i="12"/>
  <c r="B129" i="10"/>
  <c r="D129" i="10" l="1"/>
  <c r="C129" i="10"/>
  <c r="B105" i="13"/>
  <c r="D105" i="13" s="1"/>
  <c r="E104" i="13"/>
  <c r="I104" i="13"/>
  <c r="B105" i="12"/>
  <c r="E104" i="12"/>
  <c r="I104" i="12"/>
  <c r="I129" i="10"/>
  <c r="H105" i="13" l="1"/>
  <c r="C105" i="13"/>
  <c r="D105" i="12"/>
  <c r="H105" i="12" s="1"/>
  <c r="C105" i="12"/>
  <c r="G129" i="10"/>
  <c r="B130" i="10" s="1"/>
  <c r="E129" i="10"/>
  <c r="H129" i="10"/>
  <c r="D130" i="10" l="1"/>
  <c r="C130" i="10"/>
  <c r="B106" i="13"/>
  <c r="D106" i="13" s="1"/>
  <c r="E105" i="13"/>
  <c r="I105" i="13"/>
  <c r="B106" i="12"/>
  <c r="E105" i="12"/>
  <c r="I105" i="12"/>
  <c r="I130" i="10"/>
  <c r="G130" i="10"/>
  <c r="H106" i="13" l="1"/>
  <c r="C106" i="13"/>
  <c r="D106" i="12"/>
  <c r="H106" i="12" s="1"/>
  <c r="C106" i="12"/>
  <c r="B131" i="10"/>
  <c r="E130" i="10"/>
  <c r="H130" i="10"/>
  <c r="D131" i="10" l="1"/>
  <c r="I131" i="10" s="1"/>
  <c r="C131" i="10"/>
  <c r="G131" i="10" s="1"/>
  <c r="B132" i="10" s="1"/>
  <c r="B107" i="13"/>
  <c r="D107" i="13" s="1"/>
  <c r="E106" i="13"/>
  <c r="I106" i="13"/>
  <c r="B107" i="12"/>
  <c r="E106" i="12"/>
  <c r="I106" i="12"/>
  <c r="D132" i="10" l="1"/>
  <c r="I132" i="10" s="1"/>
  <c r="C132" i="10"/>
  <c r="G132" i="10" s="1"/>
  <c r="H107" i="13"/>
  <c r="C107" i="13"/>
  <c r="D107" i="12"/>
  <c r="H107" i="12" s="1"/>
  <c r="C107" i="12"/>
  <c r="E131" i="10"/>
  <c r="H131" i="10"/>
  <c r="E107" i="13" l="1"/>
  <c r="I107" i="13"/>
  <c r="E107" i="12"/>
  <c r="I107" i="12"/>
  <c r="H132" i="10"/>
  <c r="E132" i="10"/>
  <c r="J132" i="10"/>
  <c r="B109" i="13" l="1"/>
  <c r="B109" i="12"/>
  <c r="C109" i="12" s="1"/>
  <c r="B134" i="10"/>
  <c r="D134" i="10" l="1"/>
  <c r="I134" i="10" s="1"/>
  <c r="C134" i="10"/>
  <c r="G134" i="10" s="1"/>
  <c r="C109" i="13"/>
  <c r="D109" i="13"/>
  <c r="H109" i="13" s="1"/>
  <c r="D109" i="12"/>
  <c r="H109" i="12" s="1"/>
  <c r="B110" i="12"/>
  <c r="E109" i="13" l="1"/>
  <c r="B110" i="13"/>
  <c r="D110" i="13" s="1"/>
  <c r="H110" i="13" s="1"/>
  <c r="I109" i="13"/>
  <c r="C110" i="13"/>
  <c r="I109" i="12"/>
  <c r="E109" i="12"/>
  <c r="C110" i="12"/>
  <c r="D110" i="12"/>
  <c r="H110" i="12" s="1"/>
  <c r="H134" i="10"/>
  <c r="B135" i="10"/>
  <c r="E134" i="10"/>
  <c r="I110" i="13" l="1"/>
  <c r="D135" i="10"/>
  <c r="I135" i="10" s="1"/>
  <c r="C135" i="10"/>
  <c r="G135" i="10" s="1"/>
  <c r="E110" i="13"/>
  <c r="B111" i="13"/>
  <c r="D111" i="13" s="1"/>
  <c r="I110" i="12"/>
  <c r="E110" i="12"/>
  <c r="B111" i="12"/>
  <c r="C111" i="13" l="1"/>
  <c r="H111" i="13"/>
  <c r="C111" i="12"/>
  <c r="D111" i="12"/>
  <c r="H111" i="12" s="1"/>
  <c r="H135" i="10"/>
  <c r="B136" i="10"/>
  <c r="E135" i="10"/>
  <c r="D136" i="10" l="1"/>
  <c r="I136" i="10" s="1"/>
  <c r="C136" i="10"/>
  <c r="G136" i="10" s="1"/>
  <c r="I111" i="13"/>
  <c r="E111" i="13"/>
  <c r="B112" i="13"/>
  <c r="D112" i="13" s="1"/>
  <c r="I111" i="12"/>
  <c r="E111" i="12"/>
  <c r="B112" i="12"/>
  <c r="C112" i="13" l="1"/>
  <c r="H112" i="13"/>
  <c r="C112" i="12"/>
  <c r="D112" i="12"/>
  <c r="H112" i="12" s="1"/>
  <c r="H136" i="10"/>
  <c r="B137" i="10"/>
  <c r="E136" i="10"/>
  <c r="D137" i="10" l="1"/>
  <c r="C137" i="10"/>
  <c r="G137" i="10" s="1"/>
  <c r="I112" i="13"/>
  <c r="E112" i="13"/>
  <c r="I112" i="12"/>
  <c r="E112" i="12"/>
  <c r="I137" i="10"/>
  <c r="B114" i="13" l="1"/>
  <c r="D114" i="13" s="1"/>
  <c r="B114" i="12"/>
  <c r="H137" i="10"/>
  <c r="E137" i="10"/>
  <c r="J137" i="10"/>
  <c r="H114" i="13" l="1"/>
  <c r="C114" i="13"/>
  <c r="D114" i="12"/>
  <c r="H114" i="12" s="1"/>
  <c r="C114" i="12"/>
  <c r="B139" i="10"/>
  <c r="D139" i="10" l="1"/>
  <c r="I139" i="10" s="1"/>
  <c r="C139" i="10"/>
  <c r="G139" i="10" s="1"/>
  <c r="B115" i="13"/>
  <c r="D115" i="13" s="1"/>
  <c r="E114" i="13"/>
  <c r="I114" i="13"/>
  <c r="E114" i="12"/>
  <c r="I114" i="12"/>
  <c r="H115" i="13" l="1"/>
  <c r="C115" i="13"/>
  <c r="B115" i="12"/>
  <c r="H139" i="10"/>
  <c r="B140" i="10"/>
  <c r="E139" i="10"/>
  <c r="D140" i="10" l="1"/>
  <c r="I140" i="10" s="1"/>
  <c r="C140" i="10"/>
  <c r="G140" i="10" s="1"/>
  <c r="B116" i="13"/>
  <c r="D116" i="13" s="1"/>
  <c r="E115" i="13"/>
  <c r="I115" i="13"/>
  <c r="D115" i="12"/>
  <c r="H115" i="12" s="1"/>
  <c r="C115" i="12"/>
  <c r="H116" i="13" l="1"/>
  <c r="C116" i="13"/>
  <c r="B116" i="12"/>
  <c r="E115" i="12"/>
  <c r="I115" i="12"/>
  <c r="H140" i="10"/>
  <c r="E140" i="10"/>
  <c r="B141" i="10"/>
  <c r="D141" i="10" l="1"/>
  <c r="I141" i="10" s="1"/>
  <c r="C141" i="10"/>
  <c r="G141" i="10" s="1"/>
  <c r="B117" i="13"/>
  <c r="D117" i="13" s="1"/>
  <c r="E116" i="13"/>
  <c r="I116" i="13"/>
  <c r="D116" i="12"/>
  <c r="H116" i="12" s="1"/>
  <c r="C116" i="12"/>
  <c r="H117" i="13" l="1"/>
  <c r="C117" i="13"/>
  <c r="B117" i="12"/>
  <c r="E116" i="12"/>
  <c r="I116" i="12"/>
  <c r="H141" i="10"/>
  <c r="B142" i="10"/>
  <c r="E141" i="10"/>
  <c r="D142" i="10" l="1"/>
  <c r="I142" i="10" s="1"/>
  <c r="C142" i="10"/>
  <c r="G142" i="10" s="1"/>
  <c r="E117" i="13"/>
  <c r="I117" i="13"/>
  <c r="D117" i="12"/>
  <c r="H117" i="12" s="1"/>
  <c r="C117" i="12"/>
  <c r="B119" i="13" l="1"/>
  <c r="E117" i="12"/>
  <c r="I117" i="12"/>
  <c r="H142" i="10"/>
  <c r="J142" i="10"/>
  <c r="E142" i="10"/>
  <c r="C119" i="13" l="1"/>
  <c r="D119" i="13"/>
  <c r="H119" i="13" s="1"/>
  <c r="B119" i="12"/>
  <c r="C119" i="12" s="1"/>
  <c r="B144" i="10"/>
  <c r="E119" i="13" l="1"/>
  <c r="D144" i="10"/>
  <c r="I144" i="10" s="1"/>
  <c r="C144" i="10"/>
  <c r="G144" i="10" s="1"/>
  <c r="D119" i="12"/>
  <c r="H119" i="12" s="1"/>
  <c r="I119" i="13"/>
  <c r="B120" i="13"/>
  <c r="D120" i="13" s="1"/>
  <c r="E119" i="12" l="1"/>
  <c r="I119" i="12"/>
  <c r="C120" i="13"/>
  <c r="H120" i="13"/>
  <c r="B120" i="12"/>
  <c r="B145" i="10"/>
  <c r="H144" i="10"/>
  <c r="E144" i="10"/>
  <c r="D145" i="10" l="1"/>
  <c r="H145" i="10" s="1"/>
  <c r="C145" i="10"/>
  <c r="G145" i="10" s="1"/>
  <c r="I145" i="10"/>
  <c r="I120" i="13"/>
  <c r="E120" i="13"/>
  <c r="B121" i="13"/>
  <c r="D121" i="13" s="1"/>
  <c r="C120" i="12"/>
  <c r="D120" i="12"/>
  <c r="H120" i="12" s="1"/>
  <c r="C121" i="13" l="1"/>
  <c r="H121" i="13"/>
  <c r="I120" i="12"/>
  <c r="E120" i="12"/>
  <c r="B121" i="12"/>
  <c r="E145" i="10"/>
  <c r="B146" i="10"/>
  <c r="D146" i="10" l="1"/>
  <c r="I146" i="10" s="1"/>
  <c r="C146" i="10"/>
  <c r="I121" i="13"/>
  <c r="E121" i="13"/>
  <c r="B122" i="13"/>
  <c r="D122" i="13" s="1"/>
  <c r="C121" i="12"/>
  <c r="D121" i="12"/>
  <c r="H121" i="12" s="1"/>
  <c r="G146" i="10" l="1"/>
  <c r="B147" i="10" s="1"/>
  <c r="C122" i="13"/>
  <c r="H122" i="13"/>
  <c r="I121" i="12"/>
  <c r="E121" i="12"/>
  <c r="B122" i="12"/>
  <c r="E146" i="10"/>
  <c r="H146" i="10"/>
  <c r="C147" i="10" l="1"/>
  <c r="G147" i="10" s="1"/>
  <c r="J147" i="10" s="1"/>
  <c r="D147" i="10"/>
  <c r="I147" i="10" s="1"/>
  <c r="I122" i="13"/>
  <c r="E122" i="13"/>
  <c r="C122" i="12"/>
  <c r="D122" i="12"/>
  <c r="H122" i="12" s="1"/>
  <c r="H147" i="10"/>
  <c r="E147" i="10"/>
  <c r="B124" i="13" l="1"/>
  <c r="D124" i="13" s="1"/>
  <c r="I122" i="12"/>
  <c r="E122" i="12"/>
  <c r="B149" i="10"/>
  <c r="D149" i="10" l="1"/>
  <c r="I149" i="10" s="1"/>
  <c r="C149" i="10"/>
  <c r="G149" i="10" s="1"/>
  <c r="H124" i="13"/>
  <c r="C124" i="13"/>
  <c r="B124" i="12"/>
  <c r="B125" i="13" l="1"/>
  <c r="D125" i="13" s="1"/>
  <c r="E124" i="13"/>
  <c r="I124" i="13"/>
  <c r="D124" i="12"/>
  <c r="H124" i="12" s="1"/>
  <c r="C124" i="12"/>
  <c r="H149" i="10"/>
  <c r="B150" i="10"/>
  <c r="E149" i="10"/>
  <c r="D150" i="10" l="1"/>
  <c r="I150" i="10" s="1"/>
  <c r="C150" i="10"/>
  <c r="G150" i="10" s="1"/>
  <c r="H125" i="13"/>
  <c r="C125" i="13"/>
  <c r="G124" i="12"/>
  <c r="B125" i="12" s="1"/>
  <c r="E124" i="12"/>
  <c r="I124" i="12"/>
  <c r="B126" i="13" l="1"/>
  <c r="D126" i="13" s="1"/>
  <c r="E125" i="13"/>
  <c r="I125" i="13"/>
  <c r="D125" i="12"/>
  <c r="H125" i="12" s="1"/>
  <c r="C125" i="12"/>
  <c r="H150" i="10"/>
  <c r="E150" i="10"/>
  <c r="B151" i="10"/>
  <c r="D151" i="10" l="1"/>
  <c r="I151" i="10" s="1"/>
  <c r="C151" i="10"/>
  <c r="G151" i="10" s="1"/>
  <c r="H126" i="13"/>
  <c r="C126" i="13"/>
  <c r="G125" i="12"/>
  <c r="B126" i="12" s="1"/>
  <c r="E125" i="12"/>
  <c r="I125" i="12"/>
  <c r="B127" i="13" l="1"/>
  <c r="D127" i="13" s="1"/>
  <c r="E126" i="13"/>
  <c r="I126" i="13"/>
  <c r="D126" i="12"/>
  <c r="H126" i="12" s="1"/>
  <c r="C126" i="12"/>
  <c r="H151" i="10"/>
  <c r="B152" i="10"/>
  <c r="E151" i="10"/>
  <c r="D152" i="10" l="1"/>
  <c r="I152" i="10" s="1"/>
  <c r="C152" i="10"/>
  <c r="G152" i="10" s="1"/>
  <c r="H127" i="13"/>
  <c r="C127" i="13"/>
  <c r="G126" i="12"/>
  <c r="B127" i="12" s="1"/>
  <c r="E126" i="12"/>
  <c r="I126" i="12"/>
  <c r="E127" i="13" l="1"/>
  <c r="I127" i="13"/>
  <c r="D127" i="12"/>
  <c r="H127" i="12" s="1"/>
  <c r="C127" i="12"/>
  <c r="H152" i="10"/>
  <c r="J152" i="10"/>
  <c r="E152" i="10"/>
  <c r="B129" i="13" l="1"/>
  <c r="G127" i="12"/>
  <c r="J127" i="12" s="1"/>
  <c r="E127" i="12"/>
  <c r="I127" i="12"/>
  <c r="B154" i="10"/>
  <c r="D154" i="10" l="1"/>
  <c r="I154" i="10" s="1"/>
  <c r="C154" i="10"/>
  <c r="G154" i="10" s="1"/>
  <c r="C129" i="13"/>
  <c r="D129" i="13"/>
  <c r="H129" i="13" s="1"/>
  <c r="B129" i="12"/>
  <c r="C129" i="12" s="1"/>
  <c r="E129" i="13" l="1"/>
  <c r="B130" i="13"/>
  <c r="D130" i="13" s="1"/>
  <c r="H130" i="13" s="1"/>
  <c r="I129" i="13"/>
  <c r="C130" i="13"/>
  <c r="D129" i="12"/>
  <c r="H129" i="12" s="1"/>
  <c r="G129" i="12"/>
  <c r="B130" i="12" s="1"/>
  <c r="I129" i="12"/>
  <c r="H154" i="10"/>
  <c r="B155" i="10"/>
  <c r="E154" i="10"/>
  <c r="D155" i="10" l="1"/>
  <c r="I155" i="10" s="1"/>
  <c r="C155" i="10"/>
  <c r="G155" i="10" s="1"/>
  <c r="I130" i="13"/>
  <c r="E130" i="13"/>
  <c r="E129" i="12"/>
  <c r="C130" i="12"/>
  <c r="D130" i="12"/>
  <c r="H130" i="12" s="1"/>
  <c r="B131" i="13" l="1"/>
  <c r="D131" i="13" s="1"/>
  <c r="I130" i="12"/>
  <c r="E130" i="12"/>
  <c r="G130" i="12"/>
  <c r="H155" i="10"/>
  <c r="E155" i="10"/>
  <c r="B156" i="10"/>
  <c r="D156" i="10" l="1"/>
  <c r="I156" i="10" s="1"/>
  <c r="C156" i="10"/>
  <c r="G156" i="10" s="1"/>
  <c r="C131" i="13"/>
  <c r="H131" i="13"/>
  <c r="B131" i="12"/>
  <c r="I131" i="13" l="1"/>
  <c r="E131" i="13"/>
  <c r="B132" i="13"/>
  <c r="D132" i="13" s="1"/>
  <c r="C131" i="12"/>
  <c r="D131" i="12"/>
  <c r="H131" i="12" s="1"/>
  <c r="H156" i="10"/>
  <c r="E156" i="10"/>
  <c r="B157" i="10"/>
  <c r="D157" i="10" l="1"/>
  <c r="I157" i="10" s="1"/>
  <c r="C157" i="10"/>
  <c r="G157" i="10" s="1"/>
  <c r="C132" i="13"/>
  <c r="H132" i="13"/>
  <c r="I131" i="12"/>
  <c r="E131" i="12"/>
  <c r="G131" i="12"/>
  <c r="B132" i="12" s="1"/>
  <c r="I132" i="13" l="1"/>
  <c r="E132" i="13"/>
  <c r="C132" i="12"/>
  <c r="D132" i="12"/>
  <c r="H132" i="12" s="1"/>
  <c r="H157" i="10"/>
  <c r="E157" i="10"/>
  <c r="J157" i="10"/>
  <c r="B134" i="13" l="1"/>
  <c r="D134" i="13" s="1"/>
  <c r="I132" i="12"/>
  <c r="E132" i="12"/>
  <c r="G132" i="12"/>
  <c r="J132" i="12" s="1"/>
  <c r="B159" i="10"/>
  <c r="D159" i="10" l="1"/>
  <c r="C159" i="10"/>
  <c r="G159" i="10" s="1"/>
  <c r="H134" i="13"/>
  <c r="C134" i="13"/>
  <c r="B134" i="12"/>
  <c r="I159" i="10"/>
  <c r="B160" i="10" l="1"/>
  <c r="D160" i="10" s="1"/>
  <c r="I160" i="10" s="1"/>
  <c r="C160" i="10"/>
  <c r="G160" i="10" s="1"/>
  <c r="B135" i="13"/>
  <c r="D135" i="13" s="1"/>
  <c r="E134" i="13"/>
  <c r="I134" i="13"/>
  <c r="D134" i="12"/>
  <c r="H134" i="12" s="1"/>
  <c r="C134" i="12"/>
  <c r="H159" i="10"/>
  <c r="E159" i="10"/>
  <c r="H135" i="13" l="1"/>
  <c r="C135" i="13"/>
  <c r="G134" i="12"/>
  <c r="B135" i="12" s="1"/>
  <c r="E134" i="12"/>
  <c r="I134" i="12"/>
  <c r="H160" i="10"/>
  <c r="E160" i="10"/>
  <c r="B161" i="10"/>
  <c r="D161" i="10" l="1"/>
  <c r="I161" i="10" s="1"/>
  <c r="C161" i="10"/>
  <c r="G161" i="10" s="1"/>
  <c r="B136" i="13"/>
  <c r="D136" i="13" s="1"/>
  <c r="E135" i="13"/>
  <c r="I135" i="13"/>
  <c r="D135" i="12"/>
  <c r="H135" i="12" s="1"/>
  <c r="C135" i="12"/>
  <c r="H136" i="13" l="1"/>
  <c r="C136" i="13"/>
  <c r="G135" i="12"/>
  <c r="E135" i="12"/>
  <c r="I135" i="12"/>
  <c r="H161" i="10"/>
  <c r="B162" i="10"/>
  <c r="E161" i="10"/>
  <c r="D162" i="10" l="1"/>
  <c r="I162" i="10" s="1"/>
  <c r="C162" i="10"/>
  <c r="G162" i="10" s="1"/>
  <c r="B137" i="13"/>
  <c r="D137" i="13" s="1"/>
  <c r="E136" i="13"/>
  <c r="I136" i="13"/>
  <c r="B136" i="12"/>
  <c r="H137" i="13" l="1"/>
  <c r="C137" i="13"/>
  <c r="D136" i="12"/>
  <c r="H136" i="12" s="1"/>
  <c r="C136" i="12"/>
  <c r="H162" i="10"/>
  <c r="E162" i="10"/>
  <c r="J162" i="10"/>
  <c r="E137" i="13" l="1"/>
  <c r="I137" i="13"/>
  <c r="G136" i="12"/>
  <c r="B137" i="12" s="1"/>
  <c r="E136" i="12"/>
  <c r="I136" i="12"/>
  <c r="B164" i="10"/>
  <c r="D164" i="10" l="1"/>
  <c r="C164" i="10"/>
  <c r="G164" i="10" s="1"/>
  <c r="B139" i="13"/>
  <c r="D137" i="12"/>
  <c r="H137" i="12" s="1"/>
  <c r="C137" i="12"/>
  <c r="I164" i="10"/>
  <c r="B165" i="10" l="1"/>
  <c r="D165" i="10" s="1"/>
  <c r="I165" i="10" s="1"/>
  <c r="C165" i="10"/>
  <c r="G165" i="10" s="1"/>
  <c r="C139" i="13"/>
  <c r="B140" i="13" s="1"/>
  <c r="D140" i="13" s="1"/>
  <c r="D139" i="13"/>
  <c r="G137" i="12"/>
  <c r="J137" i="12" s="1"/>
  <c r="E137" i="12"/>
  <c r="I137" i="12"/>
  <c r="E164" i="10"/>
  <c r="H164" i="10"/>
  <c r="B139" i="12" l="1"/>
  <c r="C139" i="12" s="1"/>
  <c r="H139" i="13"/>
  <c r="I139" i="13"/>
  <c r="E139" i="13"/>
  <c r="C140" i="13"/>
  <c r="I140" i="13"/>
  <c r="H140" i="13"/>
  <c r="H165" i="10"/>
  <c r="E165" i="10"/>
  <c r="B166" i="10"/>
  <c r="D166" i="10" l="1"/>
  <c r="C166" i="10"/>
  <c r="G166" i="10" s="1"/>
  <c r="D139" i="12"/>
  <c r="H139" i="12" s="1"/>
  <c r="E140" i="13"/>
  <c r="B141" i="13"/>
  <c r="D141" i="13" s="1"/>
  <c r="G139" i="12"/>
  <c r="B140" i="12" s="1"/>
  <c r="I166" i="10"/>
  <c r="E139" i="12" l="1"/>
  <c r="I139" i="12"/>
  <c r="C141" i="13"/>
  <c r="H141" i="13"/>
  <c r="C140" i="12"/>
  <c r="D140" i="12"/>
  <c r="H140" i="12" s="1"/>
  <c r="H166" i="10"/>
  <c r="E166" i="10"/>
  <c r="B167" i="10"/>
  <c r="D167" i="10" l="1"/>
  <c r="C167" i="10"/>
  <c r="G167" i="10" s="1"/>
  <c r="I141" i="13"/>
  <c r="E141" i="13"/>
  <c r="B142" i="13"/>
  <c r="D142" i="13" s="1"/>
  <c r="I140" i="12"/>
  <c r="E140" i="12"/>
  <c r="G140" i="12"/>
  <c r="I167" i="10"/>
  <c r="C142" i="13" l="1"/>
  <c r="H142" i="13"/>
  <c r="B141" i="12"/>
  <c r="H167" i="10"/>
  <c r="E167" i="10"/>
  <c r="J167" i="10"/>
  <c r="I142" i="13" l="1"/>
  <c r="E142" i="13"/>
  <c r="C141" i="12"/>
  <c r="D141" i="12"/>
  <c r="H141" i="12" s="1"/>
  <c r="B169" i="10"/>
  <c r="D169" i="10" l="1"/>
  <c r="C169" i="10"/>
  <c r="B144" i="13"/>
  <c r="D144" i="13" s="1"/>
  <c r="I141" i="12"/>
  <c r="E141" i="12"/>
  <c r="G141" i="12"/>
  <c r="B142" i="12" s="1"/>
  <c r="I169" i="10"/>
  <c r="H144" i="13" l="1"/>
  <c r="C144" i="13"/>
  <c r="C142" i="12"/>
  <c r="D142" i="12"/>
  <c r="H142" i="12" s="1"/>
  <c r="H169" i="10"/>
  <c r="G169" i="10"/>
  <c r="B170" i="10" s="1"/>
  <c r="E169" i="10"/>
  <c r="D170" i="10" l="1"/>
  <c r="C170" i="10"/>
  <c r="B145" i="13"/>
  <c r="D145" i="13" s="1"/>
  <c r="E144" i="13"/>
  <c r="I144" i="13"/>
  <c r="I142" i="12"/>
  <c r="E142" i="12"/>
  <c r="G142" i="12"/>
  <c r="J142" i="12" s="1"/>
  <c r="I170" i="10"/>
  <c r="H145" i="13" l="1"/>
  <c r="C145" i="13"/>
  <c r="B144" i="12"/>
  <c r="H170" i="10"/>
  <c r="G170" i="10"/>
  <c r="B171" i="10" s="1"/>
  <c r="E170" i="10"/>
  <c r="D171" i="10" l="1"/>
  <c r="I171" i="10" s="1"/>
  <c r="C171" i="10"/>
  <c r="B146" i="13"/>
  <c r="D146" i="13" s="1"/>
  <c r="E145" i="13"/>
  <c r="I145" i="13"/>
  <c r="D144" i="12"/>
  <c r="H144" i="12" s="1"/>
  <c r="C144" i="12"/>
  <c r="H146" i="13" l="1"/>
  <c r="C146" i="13"/>
  <c r="G144" i="12"/>
  <c r="B145" i="12" s="1"/>
  <c r="E144" i="12"/>
  <c r="I144" i="12"/>
  <c r="H171" i="10"/>
  <c r="G171" i="10"/>
  <c r="B172" i="10" s="1"/>
  <c r="E171" i="10"/>
  <c r="D172" i="10" l="1"/>
  <c r="I172" i="10" s="1"/>
  <c r="C172" i="10"/>
  <c r="B147" i="13"/>
  <c r="D147" i="13" s="1"/>
  <c r="E146" i="13"/>
  <c r="I146" i="13"/>
  <c r="D145" i="12"/>
  <c r="H145" i="12" s="1"/>
  <c r="C145" i="12"/>
  <c r="H147" i="13" l="1"/>
  <c r="C147" i="13"/>
  <c r="G145" i="12"/>
  <c r="E145" i="12"/>
  <c r="I145" i="12"/>
  <c r="H172" i="10"/>
  <c r="G172" i="10"/>
  <c r="J172" i="10" s="1"/>
  <c r="E172" i="10"/>
  <c r="E147" i="13" l="1"/>
  <c r="I147" i="13"/>
  <c r="B146" i="12"/>
  <c r="B174" i="10"/>
  <c r="D174" i="10" l="1"/>
  <c r="I174" i="10" s="1"/>
  <c r="C174" i="10"/>
  <c r="B149" i="13"/>
  <c r="D146" i="12"/>
  <c r="H146" i="12" s="1"/>
  <c r="C146" i="12"/>
  <c r="C149" i="13" l="1"/>
  <c r="D149" i="13"/>
  <c r="H149" i="13" s="1"/>
  <c r="I149" i="13"/>
  <c r="E149" i="13"/>
  <c r="B150" i="13"/>
  <c r="D150" i="13" s="1"/>
  <c r="G146" i="12"/>
  <c r="B147" i="12" s="1"/>
  <c r="E146" i="12"/>
  <c r="I146" i="12"/>
  <c r="E174" i="10"/>
  <c r="H174" i="10"/>
  <c r="G174" i="10"/>
  <c r="B175" i="10" s="1"/>
  <c r="D175" i="10" l="1"/>
  <c r="C175" i="10"/>
  <c r="C150" i="13"/>
  <c r="H150" i="13"/>
  <c r="I150" i="13"/>
  <c r="D147" i="12"/>
  <c r="H147" i="12" s="1"/>
  <c r="C147" i="12"/>
  <c r="G175" i="10"/>
  <c r="B176" i="10" s="1"/>
  <c r="I175" i="10"/>
  <c r="D176" i="10" l="1"/>
  <c r="I176" i="10" s="1"/>
  <c r="C176" i="10"/>
  <c r="E150" i="13"/>
  <c r="B151" i="13"/>
  <c r="D151" i="13" s="1"/>
  <c r="G147" i="12"/>
  <c r="J147" i="12" s="1"/>
  <c r="E147" i="12"/>
  <c r="I147" i="12"/>
  <c r="H175" i="10"/>
  <c r="E175" i="10"/>
  <c r="C151" i="13" l="1"/>
  <c r="H151" i="13"/>
  <c r="B149" i="12"/>
  <c r="C149" i="12" s="1"/>
  <c r="H176" i="10"/>
  <c r="E176" i="10"/>
  <c r="G176" i="10"/>
  <c r="B177" i="10" s="1"/>
  <c r="D177" i="10" l="1"/>
  <c r="I177" i="10" s="1"/>
  <c r="C177" i="10"/>
  <c r="E151" i="13"/>
  <c r="B152" i="13"/>
  <c r="D152" i="13" s="1"/>
  <c r="I151" i="13"/>
  <c r="D149" i="12"/>
  <c r="H149" i="12" s="1"/>
  <c r="G149" i="12"/>
  <c r="C152" i="13" l="1"/>
  <c r="H152" i="13"/>
  <c r="E149" i="12"/>
  <c r="I149" i="12"/>
  <c r="B150" i="12"/>
  <c r="H177" i="10"/>
  <c r="E177" i="10"/>
  <c r="G177" i="10"/>
  <c r="J177" i="10" s="1"/>
  <c r="E152" i="13" l="1"/>
  <c r="I152" i="13"/>
  <c r="C150" i="12"/>
  <c r="D150" i="12"/>
  <c r="H150" i="12" s="1"/>
  <c r="B179" i="10"/>
  <c r="D179" i="10" l="1"/>
  <c r="C179" i="10"/>
  <c r="G179" i="10" s="1"/>
  <c r="B154" i="13"/>
  <c r="D154" i="13" s="1"/>
  <c r="I150" i="12"/>
  <c r="E150" i="12"/>
  <c r="G150" i="12"/>
  <c r="B151" i="12" s="1"/>
  <c r="I179" i="10"/>
  <c r="H154" i="13" l="1"/>
  <c r="C154" i="13"/>
  <c r="C151" i="12"/>
  <c r="D151" i="12"/>
  <c r="H151" i="12" s="1"/>
  <c r="H179" i="10"/>
  <c r="E179" i="10"/>
  <c r="B155" i="13" l="1"/>
  <c r="D155" i="13" s="1"/>
  <c r="E154" i="13"/>
  <c r="I154" i="13"/>
  <c r="I151" i="12"/>
  <c r="E151" i="12"/>
  <c r="G151" i="12"/>
  <c r="B152" i="12" s="1"/>
  <c r="B180" i="10"/>
  <c r="D180" i="10" l="1"/>
  <c r="C180" i="10"/>
  <c r="G180" i="10" s="1"/>
  <c r="H155" i="13"/>
  <c r="C155" i="13"/>
  <c r="C152" i="12"/>
  <c r="D152" i="12"/>
  <c r="H152" i="12" s="1"/>
  <c r="I180" i="10"/>
  <c r="B156" i="13" l="1"/>
  <c r="D156" i="13" s="1"/>
  <c r="E155" i="13"/>
  <c r="I155" i="13"/>
  <c r="I152" i="12"/>
  <c r="E152" i="12"/>
  <c r="G152" i="12"/>
  <c r="J152" i="12" s="1"/>
  <c r="H180" i="10"/>
  <c r="E180" i="10"/>
  <c r="H156" i="13" l="1"/>
  <c r="C156" i="13"/>
  <c r="B154" i="12"/>
  <c r="B181" i="10"/>
  <c r="D181" i="10" l="1"/>
  <c r="C181" i="10"/>
  <c r="G181" i="10" s="1"/>
  <c r="I181" i="10"/>
  <c r="B157" i="13"/>
  <c r="D157" i="13" s="1"/>
  <c r="E156" i="13"/>
  <c r="I156" i="13"/>
  <c r="D154" i="12"/>
  <c r="H154" i="12" s="1"/>
  <c r="C154" i="12"/>
  <c r="H157" i="13" l="1"/>
  <c r="C157" i="13"/>
  <c r="G154" i="12"/>
  <c r="B155" i="12" s="1"/>
  <c r="E154" i="12"/>
  <c r="I154" i="12"/>
  <c r="H181" i="10"/>
  <c r="E181" i="10"/>
  <c r="B182" i="10"/>
  <c r="D182" i="10" l="1"/>
  <c r="I182" i="10" s="1"/>
  <c r="C182" i="10"/>
  <c r="G182" i="10" s="1"/>
  <c r="E157" i="13"/>
  <c r="B159" i="13"/>
  <c r="D159" i="13" s="1"/>
  <c r="I157" i="13"/>
  <c r="D155" i="12"/>
  <c r="H155" i="12" s="1"/>
  <c r="C155" i="12"/>
  <c r="C159" i="13" l="1"/>
  <c r="H159" i="13"/>
  <c r="G155" i="12"/>
  <c r="B156" i="12" s="1"/>
  <c r="E155" i="12"/>
  <c r="I155" i="12"/>
  <c r="H182" i="10"/>
  <c r="E182" i="10"/>
  <c r="J182" i="10"/>
  <c r="I159" i="13" l="1"/>
  <c r="E159" i="13"/>
  <c r="D156" i="12"/>
  <c r="H156" i="12" s="1"/>
  <c r="C156" i="12"/>
  <c r="B184" i="10"/>
  <c r="D184" i="10" l="1"/>
  <c r="I184" i="10" s="1"/>
  <c r="C184" i="10"/>
  <c r="G184" i="10" s="1"/>
  <c r="B160" i="13"/>
  <c r="D160" i="13" s="1"/>
  <c r="G156" i="12"/>
  <c r="B157" i="12" s="1"/>
  <c r="E156" i="12"/>
  <c r="I156" i="12"/>
  <c r="C160" i="13" l="1"/>
  <c r="H160" i="13"/>
  <c r="D157" i="12"/>
  <c r="H157" i="12" s="1"/>
  <c r="C157" i="12"/>
  <c r="H184" i="10"/>
  <c r="E184" i="10"/>
  <c r="B185" i="10"/>
  <c r="D185" i="10" l="1"/>
  <c r="C185" i="10"/>
  <c r="G185" i="10" s="1"/>
  <c r="I160" i="13"/>
  <c r="E160" i="13"/>
  <c r="B161" i="13"/>
  <c r="D161" i="13" s="1"/>
  <c r="G157" i="12"/>
  <c r="J157" i="12" s="1"/>
  <c r="E157" i="12"/>
  <c r="I157" i="12"/>
  <c r="I185" i="10"/>
  <c r="B159" i="12" l="1"/>
  <c r="C159" i="12" s="1"/>
  <c r="C161" i="13"/>
  <c r="H161" i="13"/>
  <c r="H185" i="10"/>
  <c r="E185" i="10"/>
  <c r="D159" i="12" l="1"/>
  <c r="H159" i="12" s="1"/>
  <c r="I161" i="13"/>
  <c r="E161" i="13"/>
  <c r="B162" i="13"/>
  <c r="D162" i="13" s="1"/>
  <c r="I159" i="12"/>
  <c r="G159" i="12"/>
  <c r="B160" i="12" s="1"/>
  <c r="B186" i="10"/>
  <c r="D186" i="10" l="1"/>
  <c r="I186" i="10" s="1"/>
  <c r="C186" i="10"/>
  <c r="G186" i="10" s="1"/>
  <c r="E159" i="12"/>
  <c r="C162" i="13"/>
  <c r="H162" i="13"/>
  <c r="C160" i="12"/>
  <c r="D160" i="12"/>
  <c r="H160" i="12" s="1"/>
  <c r="I162" i="13" l="1"/>
  <c r="E162" i="13"/>
  <c r="I160" i="12"/>
  <c r="E160" i="12"/>
  <c r="G160" i="12"/>
  <c r="H186" i="10"/>
  <c r="E186" i="10"/>
  <c r="B187" i="10"/>
  <c r="D187" i="10" l="1"/>
  <c r="C187" i="10"/>
  <c r="G187" i="10" s="1"/>
  <c r="B164" i="13"/>
  <c r="D164" i="13" s="1"/>
  <c r="B161" i="12"/>
  <c r="I187" i="10"/>
  <c r="H164" i="13" l="1"/>
  <c r="C164" i="13"/>
  <c r="G164" i="13" s="1"/>
  <c r="C161" i="12"/>
  <c r="D161" i="12"/>
  <c r="H161" i="12" s="1"/>
  <c r="H187" i="10"/>
  <c r="E187" i="10"/>
  <c r="J187" i="10"/>
  <c r="B165" i="13" l="1"/>
  <c r="D165" i="13" s="1"/>
  <c r="E164" i="13"/>
  <c r="I164" i="13"/>
  <c r="I161" i="12"/>
  <c r="E161" i="12"/>
  <c r="G161" i="12"/>
  <c r="B162" i="12" s="1"/>
  <c r="B189" i="10"/>
  <c r="D189" i="10" l="1"/>
  <c r="I189" i="10" s="1"/>
  <c r="C189" i="10"/>
  <c r="G189" i="10" s="1"/>
  <c r="H165" i="13"/>
  <c r="C165" i="13"/>
  <c r="G165" i="13" s="1"/>
  <c r="C162" i="12"/>
  <c r="D162" i="12"/>
  <c r="H162" i="12" s="1"/>
  <c r="B166" i="13" l="1"/>
  <c r="D166" i="13" s="1"/>
  <c r="E165" i="13"/>
  <c r="I165" i="13"/>
  <c r="I162" i="12"/>
  <c r="E162" i="12"/>
  <c r="G162" i="12"/>
  <c r="J162" i="12" s="1"/>
  <c r="H189" i="10"/>
  <c r="E189" i="10"/>
  <c r="H166" i="13" l="1"/>
  <c r="C166" i="13"/>
  <c r="G166" i="13" s="1"/>
  <c r="B164" i="12"/>
  <c r="B190" i="10"/>
  <c r="D190" i="10" l="1"/>
  <c r="I190" i="10" s="1"/>
  <c r="C190" i="10"/>
  <c r="G190" i="10" s="1"/>
  <c r="B167" i="13"/>
  <c r="D167" i="13" s="1"/>
  <c r="E166" i="13"/>
  <c r="I166" i="13"/>
  <c r="D164" i="12"/>
  <c r="H164" i="12" s="1"/>
  <c r="C164" i="12"/>
  <c r="H167" i="13" l="1"/>
  <c r="C167" i="13"/>
  <c r="G167" i="13" s="1"/>
  <c r="J167" i="13" s="1"/>
  <c r="G164" i="12"/>
  <c r="B165" i="12" s="1"/>
  <c r="E164" i="12"/>
  <c r="I164" i="12"/>
  <c r="H190" i="10"/>
  <c r="E190" i="10"/>
  <c r="E167" i="13" l="1"/>
  <c r="I167" i="13"/>
  <c r="D165" i="12"/>
  <c r="H165" i="12" s="1"/>
  <c r="C165" i="12"/>
  <c r="B191" i="10"/>
  <c r="D191" i="10" l="1"/>
  <c r="I191" i="10" s="1"/>
  <c r="C191" i="10"/>
  <c r="G191" i="10" s="1"/>
  <c r="B169" i="13"/>
  <c r="G165" i="12"/>
  <c r="B166" i="12" s="1"/>
  <c r="E165" i="12"/>
  <c r="I165" i="12"/>
  <c r="C169" i="13" l="1"/>
  <c r="D169" i="13"/>
  <c r="H169" i="13" s="1"/>
  <c r="D166" i="12"/>
  <c r="H166" i="12" s="1"/>
  <c r="C166" i="12"/>
  <c r="H191" i="10"/>
  <c r="E191" i="10"/>
  <c r="B192" i="10"/>
  <c r="I169" i="13" l="1"/>
  <c r="E169" i="13"/>
  <c r="G169" i="13"/>
  <c r="B170" i="13" s="1"/>
  <c r="D170" i="13" s="1"/>
  <c r="H170" i="13" s="1"/>
  <c r="D192" i="10"/>
  <c r="I192" i="10" s="1"/>
  <c r="C192" i="10"/>
  <c r="G192" i="10" s="1"/>
  <c r="G166" i="12"/>
  <c r="B167" i="12" s="1"/>
  <c r="E166" i="12"/>
  <c r="I166" i="12"/>
  <c r="C170" i="13" l="1"/>
  <c r="G170" i="13" s="1"/>
  <c r="I170" i="13"/>
  <c r="D167" i="12"/>
  <c r="H167" i="12" s="1"/>
  <c r="C167" i="12"/>
  <c r="H192" i="10"/>
  <c r="E192" i="10"/>
  <c r="J192" i="10"/>
  <c r="E170" i="13" l="1"/>
  <c r="B171" i="13"/>
  <c r="D171" i="13" s="1"/>
  <c r="G167" i="12"/>
  <c r="J167" i="12" s="1"/>
  <c r="E167" i="12"/>
  <c r="I167" i="12"/>
  <c r="B194" i="10"/>
  <c r="D194" i="10" l="1"/>
  <c r="I194" i="10" s="1"/>
  <c r="C194" i="10"/>
  <c r="G194" i="10" s="1"/>
  <c r="C171" i="13"/>
  <c r="G171" i="13" s="1"/>
  <c r="H171" i="13"/>
  <c r="B169" i="12"/>
  <c r="C169" i="12" s="1"/>
  <c r="I171" i="13" l="1"/>
  <c r="E171" i="13"/>
  <c r="B172" i="13"/>
  <c r="D172" i="13" s="1"/>
  <c r="D169" i="12"/>
  <c r="H169" i="12" s="1"/>
  <c r="G169" i="12"/>
  <c r="B170" i="12" s="1"/>
  <c r="H194" i="10"/>
  <c r="E194" i="10"/>
  <c r="B195" i="10"/>
  <c r="D195" i="10" l="1"/>
  <c r="C195" i="10"/>
  <c r="G195" i="10" s="1"/>
  <c r="C172" i="13"/>
  <c r="G172" i="13" s="1"/>
  <c r="J172" i="13" s="1"/>
  <c r="H172" i="13"/>
  <c r="I169" i="12"/>
  <c r="E169" i="12"/>
  <c r="C170" i="12"/>
  <c r="D170" i="12"/>
  <c r="H170" i="12" s="1"/>
  <c r="I195" i="10"/>
  <c r="I172" i="13" l="1"/>
  <c r="E172" i="13"/>
  <c r="I170" i="12"/>
  <c r="E170" i="12"/>
  <c r="G170" i="12"/>
  <c r="H195" i="10"/>
  <c r="E195" i="10"/>
  <c r="B174" i="13" l="1"/>
  <c r="D174" i="13" s="1"/>
  <c r="B171" i="12"/>
  <c r="B196" i="10"/>
  <c r="D196" i="10" l="1"/>
  <c r="C196" i="10"/>
  <c r="G196" i="10" s="1"/>
  <c r="H174" i="13"/>
  <c r="C174" i="13"/>
  <c r="G174" i="13" s="1"/>
  <c r="C171" i="12"/>
  <c r="D171" i="12"/>
  <c r="H171" i="12" s="1"/>
  <c r="I196" i="10"/>
  <c r="B175" i="13" l="1"/>
  <c r="D175" i="13" s="1"/>
  <c r="E174" i="13"/>
  <c r="I174" i="13"/>
  <c r="I171" i="12"/>
  <c r="E171" i="12"/>
  <c r="G171" i="12"/>
  <c r="B172" i="12" s="1"/>
  <c r="H196" i="10"/>
  <c r="E196" i="10"/>
  <c r="B197" i="10"/>
  <c r="D197" i="10" l="1"/>
  <c r="I197" i="10" s="1"/>
  <c r="C197" i="10"/>
  <c r="G197" i="10" s="1"/>
  <c r="H175" i="13"/>
  <c r="C175" i="13"/>
  <c r="G175" i="13" s="1"/>
  <c r="C172" i="12"/>
  <c r="D172" i="12"/>
  <c r="H172" i="12" s="1"/>
  <c r="B176" i="13" l="1"/>
  <c r="D176" i="13" s="1"/>
  <c r="E175" i="13"/>
  <c r="I175" i="13"/>
  <c r="I172" i="12"/>
  <c r="E172" i="12"/>
  <c r="G172" i="12"/>
  <c r="J172" i="12" s="1"/>
  <c r="H197" i="10"/>
  <c r="E197" i="10"/>
  <c r="J197" i="10"/>
  <c r="H176" i="13" l="1"/>
  <c r="C176" i="13"/>
  <c r="G176" i="13" s="1"/>
  <c r="B174" i="12"/>
  <c r="B199" i="10"/>
  <c r="D199" i="10" l="1"/>
  <c r="I199" i="10" s="1"/>
  <c r="C199" i="10"/>
  <c r="G199" i="10" s="1"/>
  <c r="B177" i="13"/>
  <c r="D177" i="13" s="1"/>
  <c r="E176" i="13"/>
  <c r="I176" i="13"/>
  <c r="D174" i="12"/>
  <c r="H174" i="12" s="1"/>
  <c r="C174" i="12"/>
  <c r="H177" i="13" l="1"/>
  <c r="C177" i="13"/>
  <c r="G177" i="13" s="1"/>
  <c r="J177" i="13" s="1"/>
  <c r="G174" i="12"/>
  <c r="B175" i="12" s="1"/>
  <c r="E174" i="12"/>
  <c r="I174" i="12"/>
  <c r="H199" i="10"/>
  <c r="E199" i="10"/>
  <c r="B200" i="10"/>
  <c r="D200" i="10" l="1"/>
  <c r="C200" i="10"/>
  <c r="G200" i="10" s="1"/>
  <c r="E177" i="13"/>
  <c r="I177" i="13"/>
  <c r="D175" i="12"/>
  <c r="H175" i="12" s="1"/>
  <c r="C175" i="12"/>
  <c r="I200" i="10"/>
  <c r="B179" i="13" l="1"/>
  <c r="D179" i="13" s="1"/>
  <c r="H179" i="13" s="1"/>
  <c r="G175" i="12"/>
  <c r="B176" i="12" s="1"/>
  <c r="E175" i="12"/>
  <c r="I175" i="12"/>
  <c r="H200" i="10"/>
  <c r="E200" i="10"/>
  <c r="C179" i="13" l="1"/>
  <c r="I179" i="13"/>
  <c r="D176" i="12"/>
  <c r="H176" i="12" s="1"/>
  <c r="C176" i="12"/>
  <c r="B201" i="10"/>
  <c r="G179" i="13" l="1"/>
  <c r="E179" i="13"/>
  <c r="D201" i="10"/>
  <c r="I201" i="10" s="1"/>
  <c r="C201" i="10"/>
  <c r="G201" i="10" s="1"/>
  <c r="G176" i="12"/>
  <c r="B177" i="12" s="1"/>
  <c r="E176" i="12"/>
  <c r="I176" i="12"/>
  <c r="B180" i="13" l="1"/>
  <c r="D177" i="12"/>
  <c r="H177" i="12" s="1"/>
  <c r="C177" i="12"/>
  <c r="H201" i="10"/>
  <c r="E201" i="10"/>
  <c r="B202" i="10"/>
  <c r="D180" i="13" l="1"/>
  <c r="C180" i="13"/>
  <c r="D202" i="10"/>
  <c r="I202" i="10" s="1"/>
  <c r="C202" i="10"/>
  <c r="G202" i="10" s="1"/>
  <c r="G177" i="12"/>
  <c r="J177" i="12" s="1"/>
  <c r="E177" i="12"/>
  <c r="I177" i="12"/>
  <c r="G180" i="13" l="1"/>
  <c r="B181" i="13"/>
  <c r="E180" i="13"/>
  <c r="H180" i="13"/>
  <c r="I180" i="13"/>
  <c r="B179" i="12"/>
  <c r="D179" i="12" s="1"/>
  <c r="H179" i="12" s="1"/>
  <c r="H202" i="10"/>
  <c r="E202" i="10"/>
  <c r="J202" i="10"/>
  <c r="D181" i="13" l="1"/>
  <c r="C181" i="13"/>
  <c r="C179" i="12"/>
  <c r="G179" i="12" s="1"/>
  <c r="B180" i="12" s="1"/>
  <c r="I179" i="12"/>
  <c r="B204" i="10"/>
  <c r="G181" i="13" l="1"/>
  <c r="B182" i="13"/>
  <c r="E181" i="13"/>
  <c r="H181" i="13"/>
  <c r="I181" i="13"/>
  <c r="D204" i="10"/>
  <c r="I204" i="10" s="1"/>
  <c r="C204" i="10"/>
  <c r="G204" i="10" s="1"/>
  <c r="E179" i="12"/>
  <c r="C180" i="12"/>
  <c r="D180" i="12"/>
  <c r="H180" i="12" s="1"/>
  <c r="D182" i="13" l="1"/>
  <c r="C182" i="13"/>
  <c r="I180" i="12"/>
  <c r="E180" i="12"/>
  <c r="G180" i="12"/>
  <c r="H204" i="10"/>
  <c r="E204" i="10"/>
  <c r="G182" i="13" l="1"/>
  <c r="E182" i="13"/>
  <c r="H182" i="13"/>
  <c r="I182" i="13"/>
  <c r="B181" i="12"/>
  <c r="B205" i="10"/>
  <c r="J182" i="13" l="1"/>
  <c r="B184" i="13"/>
  <c r="D205" i="10"/>
  <c r="I205" i="10" s="1"/>
  <c r="C205" i="10"/>
  <c r="G205" i="10" s="1"/>
  <c r="C181" i="12"/>
  <c r="D181" i="12"/>
  <c r="H181" i="12" s="1"/>
  <c r="D184" i="13" l="1"/>
  <c r="C184" i="13"/>
  <c r="I181" i="12"/>
  <c r="E181" i="12"/>
  <c r="G181" i="12"/>
  <c r="B182" i="12" s="1"/>
  <c r="H205" i="10"/>
  <c r="E205" i="10"/>
  <c r="G184" i="13" l="1"/>
  <c r="B185" i="13"/>
  <c r="E184" i="13"/>
  <c r="H184" i="13"/>
  <c r="I184" i="13"/>
  <c r="C182" i="12"/>
  <c r="D182" i="12"/>
  <c r="H182" i="12" s="1"/>
  <c r="B206" i="10"/>
  <c r="D185" i="13" l="1"/>
  <c r="C185" i="13"/>
  <c r="D206" i="10"/>
  <c r="I206" i="10" s="1"/>
  <c r="C206" i="10"/>
  <c r="G206" i="10" s="1"/>
  <c r="I182" i="12"/>
  <c r="E182" i="12"/>
  <c r="G182" i="12"/>
  <c r="J182" i="12" s="1"/>
  <c r="G185" i="13" l="1"/>
  <c r="E185" i="13"/>
  <c r="B186" i="13"/>
  <c r="H185" i="13"/>
  <c r="I185" i="13"/>
  <c r="B184" i="12"/>
  <c r="H206" i="10"/>
  <c r="E206" i="10"/>
  <c r="B207" i="10"/>
  <c r="D186" i="13" l="1"/>
  <c r="H186" i="13" s="1"/>
  <c r="C186" i="13"/>
  <c r="D207" i="10"/>
  <c r="I207" i="10" s="1"/>
  <c r="C207" i="10"/>
  <c r="G207" i="10" s="1"/>
  <c r="D184" i="12"/>
  <c r="H184" i="12" s="1"/>
  <c r="C184" i="12"/>
  <c r="G186" i="13" l="1"/>
  <c r="E186" i="13"/>
  <c r="B187" i="13"/>
  <c r="I186" i="13"/>
  <c r="G184" i="12"/>
  <c r="B185" i="12" s="1"/>
  <c r="E184" i="12"/>
  <c r="I184" i="12"/>
  <c r="H207" i="10"/>
  <c r="E207" i="10"/>
  <c r="J207" i="10"/>
  <c r="D187" i="13" l="1"/>
  <c r="H187" i="13" s="1"/>
  <c r="C187" i="13"/>
  <c r="I187" i="13"/>
  <c r="D185" i="12"/>
  <c r="H185" i="12" s="1"/>
  <c r="C185" i="12"/>
  <c r="G187" i="13" l="1"/>
  <c r="E187" i="13"/>
  <c r="G185" i="12"/>
  <c r="B186" i="12" s="1"/>
  <c r="E185" i="12"/>
  <c r="I185" i="12"/>
  <c r="J187" i="13" l="1"/>
  <c r="B189" i="13"/>
  <c r="D186" i="12"/>
  <c r="H186" i="12" s="1"/>
  <c r="C186" i="12"/>
  <c r="C189" i="13" l="1"/>
  <c r="D189" i="13"/>
  <c r="G186" i="12"/>
  <c r="B187" i="12" s="1"/>
  <c r="E186" i="12"/>
  <c r="I186" i="12"/>
  <c r="H189" i="13" l="1"/>
  <c r="I189" i="13"/>
  <c r="G189" i="13"/>
  <c r="E189" i="13"/>
  <c r="D187" i="12"/>
  <c r="H187" i="12" s="1"/>
  <c r="C187" i="12"/>
  <c r="B190" i="13" l="1"/>
  <c r="G187" i="12"/>
  <c r="J187" i="12" s="1"/>
  <c r="E187" i="12"/>
  <c r="I187" i="12"/>
  <c r="D190" i="13" l="1"/>
  <c r="H190" i="13" s="1"/>
  <c r="C190" i="13"/>
  <c r="I190" i="13"/>
  <c r="B189" i="12"/>
  <c r="C189" i="12" s="1"/>
  <c r="G190" i="13" l="1"/>
  <c r="E190" i="13"/>
  <c r="B191" i="13"/>
  <c r="D189" i="12"/>
  <c r="H189" i="12" s="1"/>
  <c r="G189" i="12"/>
  <c r="B190" i="12" s="1"/>
  <c r="D191" i="13" l="1"/>
  <c r="H191" i="13" s="1"/>
  <c r="C191" i="13"/>
  <c r="I191" i="13"/>
  <c r="I189" i="12"/>
  <c r="E189" i="12"/>
  <c r="C190" i="12"/>
  <c r="D190" i="12"/>
  <c r="H190" i="12" s="1"/>
  <c r="G191" i="13" l="1"/>
  <c r="B192" i="13"/>
  <c r="E191" i="13"/>
  <c r="E190" i="12"/>
  <c r="G190" i="12"/>
  <c r="B191" i="12" s="1"/>
  <c r="I190" i="12"/>
  <c r="D192" i="13" l="1"/>
  <c r="H192" i="13" s="1"/>
  <c r="C192" i="13"/>
  <c r="I192" i="13"/>
  <c r="C191" i="12"/>
  <c r="D191" i="12"/>
  <c r="H191" i="12" s="1"/>
  <c r="G192" i="13" l="1"/>
  <c r="J192" i="13" s="1"/>
  <c r="E192" i="13"/>
  <c r="B194" i="13"/>
  <c r="I191" i="12"/>
  <c r="E191" i="12"/>
  <c r="G191" i="12"/>
  <c r="B192" i="12" s="1"/>
  <c r="D194" i="13" l="1"/>
  <c r="H194" i="13" s="1"/>
  <c r="C194" i="13"/>
  <c r="I194" i="13"/>
  <c r="C192" i="12"/>
  <c r="D192" i="12"/>
  <c r="H192" i="12" s="1"/>
  <c r="G194" i="13" l="1"/>
  <c r="E194" i="13"/>
  <c r="B195" i="13"/>
  <c r="I192" i="12"/>
  <c r="E192" i="12"/>
  <c r="G192" i="12"/>
  <c r="J192" i="12" s="1"/>
  <c r="D195" i="13" l="1"/>
  <c r="H195" i="13" s="1"/>
  <c r="C195" i="13"/>
  <c r="I195" i="13"/>
  <c r="B194" i="12"/>
  <c r="G195" i="13" l="1"/>
  <c r="E195" i="13"/>
  <c r="B196" i="13"/>
  <c r="D194" i="12"/>
  <c r="H194" i="12" s="1"/>
  <c r="C194" i="12"/>
  <c r="D196" i="13" l="1"/>
  <c r="H196" i="13" s="1"/>
  <c r="C196" i="13"/>
  <c r="I196" i="13"/>
  <c r="G194" i="12"/>
  <c r="E194" i="12"/>
  <c r="I194" i="12"/>
  <c r="G196" i="13" l="1"/>
  <c r="E196" i="13"/>
  <c r="B197" i="13"/>
  <c r="B195" i="12"/>
  <c r="D197" i="13" l="1"/>
  <c r="H197" i="13" s="1"/>
  <c r="C197" i="13"/>
  <c r="I197" i="13"/>
  <c r="D195" i="12"/>
  <c r="H195" i="12" s="1"/>
  <c r="C195" i="12"/>
  <c r="G197" i="13" l="1"/>
  <c r="J197" i="13" s="1"/>
  <c r="B199" i="13"/>
  <c r="E197" i="13"/>
  <c r="G195" i="12"/>
  <c r="E195" i="12"/>
  <c r="I195" i="12"/>
  <c r="D199" i="13" l="1"/>
  <c r="C199" i="13"/>
  <c r="B196" i="12"/>
  <c r="G199" i="13" l="1"/>
  <c r="E199" i="13"/>
  <c r="B200" i="13"/>
  <c r="H199" i="13"/>
  <c r="I199" i="13"/>
  <c r="D196" i="12"/>
  <c r="H196" i="12" s="1"/>
  <c r="C196" i="12"/>
  <c r="D200" i="13" l="1"/>
  <c r="H200" i="13" s="1"/>
  <c r="C200" i="13"/>
  <c r="G196" i="12"/>
  <c r="B197" i="12" s="1"/>
  <c r="E196" i="12"/>
  <c r="I196" i="12"/>
  <c r="G200" i="13" l="1"/>
  <c r="E200" i="13"/>
  <c r="B201" i="13"/>
  <c r="D201" i="13" s="1"/>
  <c r="H201" i="13" s="1"/>
  <c r="I200" i="13"/>
  <c r="D197" i="12"/>
  <c r="H197" i="12" s="1"/>
  <c r="C197" i="12"/>
  <c r="C201" i="13" l="1"/>
  <c r="G201" i="13" s="1"/>
  <c r="I201" i="13"/>
  <c r="E201" i="13"/>
  <c r="B202" i="13"/>
  <c r="D202" i="13" s="1"/>
  <c r="G197" i="12"/>
  <c r="J197" i="12" s="1"/>
  <c r="E197" i="12"/>
  <c r="I197" i="12"/>
  <c r="B199" i="12" l="1"/>
  <c r="C199" i="12" s="1"/>
  <c r="C202" i="13"/>
  <c r="G202" i="13" s="1"/>
  <c r="J202" i="13" s="1"/>
  <c r="H202" i="13"/>
  <c r="D199" i="12" l="1"/>
  <c r="H199" i="12" s="1"/>
  <c r="I202" i="13"/>
  <c r="E202" i="13"/>
  <c r="G199" i="12"/>
  <c r="B200" i="12" s="1"/>
  <c r="I199" i="12" l="1"/>
  <c r="E199" i="12"/>
  <c r="B204" i="13"/>
  <c r="D204" i="13" s="1"/>
  <c r="C200" i="12"/>
  <c r="D200" i="12"/>
  <c r="H200" i="12" s="1"/>
  <c r="H204" i="13" l="1"/>
  <c r="C204" i="13"/>
  <c r="G204" i="13" s="1"/>
  <c r="E200" i="12"/>
  <c r="G200" i="12"/>
  <c r="B201" i="12" s="1"/>
  <c r="I200" i="12"/>
  <c r="B205" i="13" l="1"/>
  <c r="D205" i="13" s="1"/>
  <c r="E204" i="13"/>
  <c r="I204" i="13"/>
  <c r="C201" i="12"/>
  <c r="D201" i="12"/>
  <c r="H201" i="12" s="1"/>
  <c r="H205" i="13" l="1"/>
  <c r="C205" i="13"/>
  <c r="G205" i="13" s="1"/>
  <c r="I201" i="12"/>
  <c r="E201" i="12"/>
  <c r="G201" i="12"/>
  <c r="B202" i="12" s="1"/>
  <c r="B206" i="13" l="1"/>
  <c r="D206" i="13" s="1"/>
  <c r="E205" i="13"/>
  <c r="I205" i="13"/>
  <c r="C202" i="12"/>
  <c r="D202" i="12"/>
  <c r="H202" i="12" s="1"/>
  <c r="H206" i="13" l="1"/>
  <c r="C206" i="13"/>
  <c r="G206" i="13" s="1"/>
  <c r="I202" i="12"/>
  <c r="E202" i="12"/>
  <c r="G202" i="12"/>
  <c r="J202" i="12" s="1"/>
  <c r="B207" i="13" l="1"/>
  <c r="D207" i="13" s="1"/>
  <c r="E206" i="13"/>
  <c r="I206" i="13"/>
  <c r="B204" i="12"/>
  <c r="H207" i="13" l="1"/>
  <c r="C207" i="13"/>
  <c r="G207" i="13" s="1"/>
  <c r="J207" i="13" s="1"/>
  <c r="D204" i="12"/>
  <c r="H204" i="12" s="1"/>
  <c r="C204" i="12"/>
  <c r="E207" i="13" l="1"/>
  <c r="I207" i="13"/>
  <c r="G204" i="12"/>
  <c r="E204" i="12"/>
  <c r="I204" i="12"/>
  <c r="B205" i="12" l="1"/>
  <c r="D205" i="12" l="1"/>
  <c r="H205" i="12" s="1"/>
  <c r="C205" i="12"/>
  <c r="G205" i="12" l="1"/>
  <c r="E205" i="12"/>
  <c r="I205" i="12"/>
  <c r="B206" i="12" l="1"/>
  <c r="D206" i="12" l="1"/>
  <c r="H206" i="12" s="1"/>
  <c r="C206" i="12"/>
  <c r="G206" i="12" l="1"/>
  <c r="B207" i="12" s="1"/>
  <c r="E206" i="12"/>
  <c r="I206" i="12"/>
  <c r="D207" i="12" l="1"/>
  <c r="H207" i="12" s="1"/>
  <c r="C207" i="12"/>
  <c r="G207" i="12" l="1"/>
  <c r="J207" i="12" s="1"/>
  <c r="E207" i="12"/>
  <c r="I207" i="12"/>
</calcChain>
</file>

<file path=xl/sharedStrings.xml><?xml version="1.0" encoding="utf-8"?>
<sst xmlns="http://schemas.openxmlformats.org/spreadsheetml/2006/main" count="143" uniqueCount="40">
  <si>
    <t>Month Number</t>
  </si>
  <si>
    <t xml:space="preserve">Average Risk </t>
  </si>
  <si>
    <t>Per Pip</t>
  </si>
  <si>
    <t>Top UP</t>
  </si>
  <si>
    <t>W/drawal</t>
  </si>
  <si>
    <t xml:space="preserve"> % Per Trade</t>
  </si>
  <si>
    <t>Week  Commencing</t>
  </si>
  <si>
    <r>
      <t xml:space="preserve">MY </t>
    </r>
    <r>
      <rPr>
        <b/>
        <sz val="8"/>
        <color rgb="FF0000FF"/>
        <rFont val="Calibri"/>
        <family val="2"/>
      </rPr>
      <t xml:space="preserve"> (Live Acc 5% Target Per Week)</t>
    </r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</si>
  <si>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</si>
  <si>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</si>
  <si>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</si>
  <si>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</si>
  <si>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</si>
  <si>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</si>
  <si>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</si>
  <si>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</si>
  <si>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CHF DEBACLE/ALPARI INSOLVENCY/ACCOUNT AFFECTED</t>
  </si>
  <si>
    <t xml:space="preserve">New Account Testing </t>
  </si>
  <si>
    <t xml:space="preserve">Real Trading Resumes 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</si>
  <si>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</si>
  <si>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</si>
  <si>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</si>
  <si>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</si>
  <si>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</si>
  <si>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</si>
  <si>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>MY  No</t>
  </si>
  <si>
    <t>MY £</t>
  </si>
  <si>
    <t xml:space="preserve">MY Return </t>
  </si>
  <si>
    <t>MY Account</t>
  </si>
  <si>
    <t xml:space="preserve">Week </t>
  </si>
  <si>
    <t xml:space="preserve">Max </t>
  </si>
  <si>
    <t>Losing £</t>
  </si>
  <si>
    <t>Money Management Sync</t>
  </si>
  <si>
    <t>Flag</t>
  </si>
  <si>
    <t>Y</t>
  </si>
  <si>
    <t>N</t>
  </si>
  <si>
    <t xml:space="preserve">5% Return </t>
  </si>
  <si>
    <t xml:space="preserve">10 % Return </t>
  </si>
  <si>
    <t xml:space="preserve">10%  Return </t>
  </si>
  <si>
    <t>5% Return 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</si>
</sst>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£&quot;#,##0.00;[Red]\-&quot;£&quot;#,##0.00"/>
    <numFmt numFmtId="164" formatCode="&quot;£&quot;#,##0.00"/>
    <numFmt numFmtId="165" formatCode="0_ ;[Red]\-0\ "/>
    <numFmt numFmtId="166" formatCode="0.0%"/>
  </numFmts>
  <fonts count="2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0"/>
      <name val="Calibri"/>
      <family val="2"/>
    </font>
    <font>
      <b/>
      <sz val="9"/>
      <color theme="0"/>
      <name val="Calibri"/>
      <family val="2"/>
      <scheme val="minor"/>
    </font>
    <font>
      <b/>
      <sz val="1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Castellar"/>
      <family val="1"/>
    </font>
    <font>
      <b/>
      <sz val="14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12">
    <xf numFmtId="0" fontId="0" fillId="0" borderId="0" xfId="0"/>
    <xf numFmtId="0" fontId="0" fillId="0" borderId="0" xfId="0"/>
    <xf numFmtId="0" fontId="0" fillId="0" borderId="0" xfId="0" applyFill="1"/>
    <xf numFmtId="164" fontId="3" fillId="4" borderId="1" xfId="0" applyNumberFormat="1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164" fontId="4" fillId="6" borderId="1" xfId="0" applyNumberFormat="1" applyFont="1" applyFill="1" applyBorder="1" applyAlignment="1">
      <alignment horizontal="center"/>
    </xf>
    <xf numFmtId="164" fontId="4" fillId="6" borderId="2" xfId="0" applyNumberFormat="1" applyFont="1" applyFill="1" applyBorder="1" applyAlignment="1">
      <alignment horizontal="center"/>
    </xf>
    <xf numFmtId="9" fontId="3" fillId="4" borderId="2" xfId="0" applyNumberFormat="1" applyFont="1" applyFill="1" applyBorder="1" applyAlignment="1">
      <alignment horizontal="center"/>
    </xf>
    <xf numFmtId="9" fontId="3" fillId="4" borderId="2" xfId="0" applyNumberFormat="1" applyFont="1" applyFill="1" applyBorder="1" applyAlignment="1">
      <alignment horizontal="center" wrapText="1"/>
    </xf>
    <xf numFmtId="14" fontId="6" fillId="7" borderId="4" xfId="0" applyNumberFormat="1" applyFont="1" applyFill="1" applyBorder="1"/>
    <xf numFmtId="164" fontId="6" fillId="8" borderId="5" xfId="0" applyNumberFormat="1" applyFont="1" applyFill="1" applyBorder="1" applyAlignment="1">
      <alignment horizontal="center"/>
    </xf>
    <xf numFmtId="164" fontId="6" fillId="8" borderId="4" xfId="0" applyNumberFormat="1" applyFont="1" applyFill="1" applyBorder="1" applyAlignment="1">
      <alignment horizontal="center"/>
    </xf>
    <xf numFmtId="164" fontId="7" fillId="9" borderId="4" xfId="0" applyNumberFormat="1" applyFont="1" applyFill="1" applyBorder="1" applyAlignment="1">
      <alignment horizontal="center"/>
    </xf>
    <xf numFmtId="166" fontId="8" fillId="5" borderId="4" xfId="0" applyNumberFormat="1" applyFont="1" applyFill="1" applyBorder="1" applyAlignment="1">
      <alignment horizontal="center"/>
    </xf>
    <xf numFmtId="164" fontId="7" fillId="10" borderId="4" xfId="0" applyNumberFormat="1" applyFont="1" applyFill="1" applyBorder="1" applyAlignment="1">
      <alignment horizontal="center"/>
    </xf>
    <xf numFmtId="164" fontId="6" fillId="9" borderId="4" xfId="0" applyNumberFormat="1" applyFont="1" applyFill="1" applyBorder="1" applyAlignment="1">
      <alignment horizontal="center"/>
    </xf>
    <xf numFmtId="165" fontId="9" fillId="8" borderId="4" xfId="0" applyNumberFormat="1" applyFont="1" applyFill="1" applyBorder="1" applyAlignment="1">
      <alignment horizontal="center"/>
    </xf>
    <xf numFmtId="165" fontId="10" fillId="8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6" fillId="0" borderId="2" xfId="0" applyNumberFormat="1" applyFont="1" applyFill="1" applyBorder="1"/>
    <xf numFmtId="164" fontId="6" fillId="0" borderId="6" xfId="0" applyNumberFormat="1" applyFont="1" applyFill="1" applyBorder="1" applyAlignment="1">
      <alignment horizontal="center"/>
    </xf>
    <xf numFmtId="164" fontId="6" fillId="0" borderId="2" xfId="0" applyNumberFormat="1" applyFont="1" applyFill="1" applyBorder="1" applyAlignment="1">
      <alignment horizontal="center"/>
    </xf>
    <xf numFmtId="165" fontId="9" fillId="0" borderId="2" xfId="0" applyNumberFormat="1" applyFont="1" applyFill="1" applyBorder="1" applyAlignment="1">
      <alignment horizontal="center"/>
    </xf>
    <xf numFmtId="164" fontId="6" fillId="0" borderId="7" xfId="0" applyNumberFormat="1" applyFont="1" applyFill="1" applyBorder="1" applyAlignment="1">
      <alignment horizontal="center"/>
    </xf>
    <xf numFmtId="166" fontId="8" fillId="0" borderId="2" xfId="0" applyNumberFormat="1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14" fontId="6" fillId="7" borderId="3" xfId="0" applyNumberFormat="1" applyFont="1" applyFill="1" applyBorder="1"/>
    <xf numFmtId="164" fontId="6" fillId="8" borderId="3" xfId="0" applyNumberFormat="1" applyFont="1" applyFill="1" applyBorder="1" applyAlignment="1">
      <alignment horizontal="center"/>
    </xf>
    <xf numFmtId="165" fontId="9" fillId="8" borderId="3" xfId="0" applyNumberFormat="1" applyFont="1" applyFill="1" applyBorder="1" applyAlignment="1">
      <alignment horizontal="center"/>
    </xf>
    <xf numFmtId="164" fontId="7" fillId="9" borderId="3" xfId="0" applyNumberFormat="1" applyFont="1" applyFill="1" applyBorder="1" applyAlignment="1">
      <alignment horizontal="center"/>
    </xf>
    <xf numFmtId="164" fontId="7" fillId="10" borderId="3" xfId="0" applyNumberFormat="1" applyFont="1" applyFill="1" applyBorder="1" applyAlignment="1">
      <alignment horizontal="center"/>
    </xf>
    <xf numFmtId="164" fontId="6" fillId="9" borderId="3" xfId="0" applyNumberFormat="1" applyFont="1" applyFill="1" applyBorder="1" applyAlignment="1">
      <alignment horizontal="center"/>
    </xf>
    <xf numFmtId="14" fontId="6" fillId="7" borderId="2" xfId="0" applyNumberFormat="1" applyFont="1" applyFill="1" applyBorder="1"/>
    <xf numFmtId="164" fontId="6" fillId="8" borderId="2" xfId="0" applyNumberFormat="1" applyFont="1" applyFill="1" applyBorder="1" applyAlignment="1">
      <alignment horizontal="center"/>
    </xf>
    <xf numFmtId="165" fontId="9" fillId="8" borderId="2" xfId="0" applyNumberFormat="1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166" fontId="8" fillId="5" borderId="2" xfId="0" applyNumberFormat="1" applyFont="1" applyFill="1" applyBorder="1" applyAlignment="1">
      <alignment horizontal="center"/>
    </xf>
    <xf numFmtId="164" fontId="7" fillId="10" borderId="2" xfId="0" applyNumberFormat="1" applyFont="1" applyFill="1" applyBorder="1" applyAlignment="1">
      <alignment horizontal="center"/>
    </xf>
    <xf numFmtId="164" fontId="6" fillId="9" borderId="2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/>
    <xf numFmtId="0" fontId="3" fillId="5" borderId="2" xfId="0" applyFont="1" applyFill="1" applyBorder="1" applyAlignment="1">
      <alignment horizontal="center" wrapText="1"/>
    </xf>
    <xf numFmtId="8" fontId="9" fillId="8" borderId="4" xfId="0" applyNumberFormat="1" applyFont="1" applyFill="1" applyBorder="1" applyAlignment="1">
      <alignment horizontal="center"/>
    </xf>
    <xf numFmtId="14" fontId="6" fillId="0" borderId="4" xfId="0" applyNumberFormat="1" applyFont="1" applyFill="1" applyBorder="1"/>
    <xf numFmtId="14" fontId="11" fillId="11" borderId="4" xfId="0" applyNumberFormat="1" applyFont="1" applyFill="1" applyBorder="1"/>
    <xf numFmtId="164" fontId="11" fillId="11" borderId="5" xfId="0" applyNumberFormat="1" applyFont="1" applyFill="1" applyBorder="1" applyAlignment="1">
      <alignment horizontal="center"/>
    </xf>
    <xf numFmtId="164" fontId="11" fillId="11" borderId="4" xfId="0" applyNumberFormat="1" applyFont="1" applyFill="1" applyBorder="1" applyAlignment="1">
      <alignment horizontal="center"/>
    </xf>
    <xf numFmtId="1" fontId="13" fillId="11" borderId="0" xfId="0" applyNumberFormat="1" applyFont="1" applyFill="1" applyAlignment="1">
      <alignment horizontal="center" wrapText="1"/>
    </xf>
    <xf numFmtId="164" fontId="12" fillId="11" borderId="4" xfId="0" applyNumberFormat="1" applyFont="1" applyFill="1" applyBorder="1" applyAlignment="1">
      <alignment horizontal="center"/>
    </xf>
    <xf numFmtId="166" fontId="12" fillId="11" borderId="4" xfId="0" applyNumberFormat="1" applyFont="1" applyFill="1" applyBorder="1" applyAlignment="1">
      <alignment horizontal="center"/>
    </xf>
    <xf numFmtId="0" fontId="13" fillId="11" borderId="0" xfId="0" applyFont="1" applyFill="1" applyAlignment="1">
      <alignment horizontal="center" wrapText="1"/>
    </xf>
    <xf numFmtId="14" fontId="11" fillId="12" borderId="4" xfId="0" applyNumberFormat="1" applyFont="1" applyFill="1" applyBorder="1"/>
    <xf numFmtId="164" fontId="11" fillId="12" borderId="5" xfId="0" applyNumberFormat="1" applyFont="1" applyFill="1" applyBorder="1" applyAlignment="1">
      <alignment horizontal="center"/>
    </xf>
    <xf numFmtId="164" fontId="11" fillId="12" borderId="4" xfId="0" applyNumberFormat="1" applyFont="1" applyFill="1" applyBorder="1" applyAlignment="1">
      <alignment horizontal="center"/>
    </xf>
    <xf numFmtId="165" fontId="12" fillId="12" borderId="4" xfId="0" applyNumberFormat="1" applyFont="1" applyFill="1" applyBorder="1" applyAlignment="1">
      <alignment horizontal="center"/>
    </xf>
    <xf numFmtId="164" fontId="12" fillId="12" borderId="4" xfId="0" applyNumberFormat="1" applyFont="1" applyFill="1" applyBorder="1" applyAlignment="1">
      <alignment horizontal="center"/>
    </xf>
    <xf numFmtId="166" fontId="12" fillId="12" borderId="4" xfId="0" applyNumberFormat="1" applyFont="1" applyFill="1" applyBorder="1" applyAlignment="1">
      <alignment horizontal="center"/>
    </xf>
    <xf numFmtId="2" fontId="1" fillId="12" borderId="0" xfId="0" applyNumberFormat="1" applyFont="1" applyFill="1" applyAlignment="1">
      <alignment horizontal="center" wrapText="1"/>
    </xf>
    <xf numFmtId="164" fontId="14" fillId="8" borderId="0" xfId="0" applyNumberFormat="1" applyFont="1" applyFill="1" applyBorder="1" applyAlignment="1">
      <alignment horizontal="center"/>
    </xf>
    <xf numFmtId="164" fontId="6" fillId="2" borderId="4" xfId="0" applyNumberFormat="1" applyFont="1" applyFill="1" applyBorder="1" applyAlignment="1">
      <alignment horizontal="center"/>
    </xf>
    <xf numFmtId="0" fontId="16" fillId="0" borderId="0" xfId="1" applyFill="1"/>
    <xf numFmtId="164" fontId="6" fillId="0" borderId="2" xfId="1" applyNumberFormat="1" applyFont="1" applyFill="1" applyBorder="1" applyAlignment="1">
      <alignment horizontal="center"/>
    </xf>
    <xf numFmtId="164" fontId="7" fillId="0" borderId="2" xfId="1" applyNumberFormat="1" applyFont="1" applyFill="1" applyBorder="1" applyAlignment="1">
      <alignment horizontal="center"/>
    </xf>
    <xf numFmtId="166" fontId="8" fillId="0" borderId="2" xfId="1" applyNumberFormat="1" applyFont="1" applyFill="1" applyBorder="1" applyAlignment="1">
      <alignment horizontal="center"/>
    </xf>
    <xf numFmtId="164" fontId="6" fillId="0" borderId="7" xfId="1" applyNumberFormat="1" applyFont="1" applyFill="1" applyBorder="1" applyAlignment="1">
      <alignment horizontal="center"/>
    </xf>
    <xf numFmtId="165" fontId="9" fillId="0" borderId="2" xfId="1" applyNumberFormat="1" applyFont="1" applyFill="1" applyBorder="1" applyAlignment="1">
      <alignment horizontal="center"/>
    </xf>
    <xf numFmtId="164" fontId="6" fillId="0" borderId="6" xfId="1" applyNumberFormat="1" applyFont="1" applyFill="1" applyBorder="1" applyAlignment="1">
      <alignment horizontal="center"/>
    </xf>
    <xf numFmtId="14" fontId="6" fillId="0" borderId="2" xfId="1" applyNumberFormat="1" applyFont="1" applyFill="1" applyBorder="1"/>
    <xf numFmtId="164" fontId="6" fillId="0" borderId="4" xfId="1" applyNumberFormat="1" applyFont="1" applyFill="1" applyBorder="1" applyAlignment="1">
      <alignment horizontal="center"/>
    </xf>
    <xf numFmtId="164" fontId="7" fillId="0" borderId="4" xfId="1" applyNumberFormat="1" applyFont="1" applyFill="1" applyBorder="1" applyAlignment="1">
      <alignment horizontal="center"/>
    </xf>
    <xf numFmtId="164" fontId="17" fillId="0" borderId="8" xfId="1" applyNumberFormat="1" applyFont="1" applyFill="1" applyBorder="1" applyAlignment="1">
      <alignment horizontal="center"/>
    </xf>
    <xf numFmtId="164" fontId="6" fillId="0" borderId="3" xfId="1" applyNumberFormat="1" applyFont="1" applyFill="1" applyBorder="1" applyAlignment="1">
      <alignment horizontal="center"/>
    </xf>
    <xf numFmtId="164" fontId="6" fillId="0" borderId="5" xfId="1" applyNumberFormat="1" applyFont="1" applyFill="1" applyBorder="1" applyAlignment="1">
      <alignment horizontal="center"/>
    </xf>
    <xf numFmtId="14" fontId="6" fillId="0" borderId="3" xfId="1" applyNumberFormat="1" applyFont="1" applyFill="1" applyBorder="1"/>
    <xf numFmtId="166" fontId="8" fillId="0" borderId="4" xfId="1" applyNumberFormat="1" applyFont="1" applyFill="1" applyBorder="1" applyAlignment="1">
      <alignment horizontal="center"/>
    </xf>
    <xf numFmtId="164" fontId="17" fillId="0" borderId="5" xfId="1" applyNumberFormat="1" applyFont="1" applyFill="1" applyBorder="1" applyAlignment="1">
      <alignment horizontal="center"/>
    </xf>
    <xf numFmtId="165" fontId="9" fillId="0" borderId="4" xfId="1" applyNumberFormat="1" applyFont="1" applyFill="1" applyBorder="1" applyAlignment="1">
      <alignment horizontal="center"/>
    </xf>
    <xf numFmtId="14" fontId="6" fillId="0" borderId="4" xfId="1" applyNumberFormat="1" applyFont="1" applyFill="1" applyBorder="1"/>
    <xf numFmtId="0" fontId="16" fillId="0" borderId="0" xfId="1" applyFill="1" applyBorder="1"/>
    <xf numFmtId="164" fontId="17" fillId="0" borderId="0" xfId="1" applyNumberFormat="1" applyFont="1" applyFill="1" applyBorder="1" applyAlignment="1">
      <alignment horizontal="center"/>
    </xf>
    <xf numFmtId="164" fontId="10" fillId="0" borderId="4" xfId="1" applyNumberFormat="1" applyFont="1" applyFill="1" applyBorder="1" applyAlignment="1">
      <alignment horizontal="center"/>
    </xf>
    <xf numFmtId="0" fontId="2" fillId="0" borderId="0" xfId="1" applyFont="1" applyFill="1"/>
    <xf numFmtId="164" fontId="3" fillId="3" borderId="2" xfId="1" applyNumberFormat="1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/>
    </xf>
    <xf numFmtId="9" fontId="3" fillId="3" borderId="2" xfId="1" applyNumberFormat="1" applyFont="1" applyFill="1" applyBorder="1" applyAlignment="1">
      <alignment horizontal="center"/>
    </xf>
    <xf numFmtId="164" fontId="15" fillId="0" borderId="4" xfId="1" applyNumberFormat="1" applyFont="1" applyFill="1" applyBorder="1" applyAlignment="1">
      <alignment horizontal="center"/>
    </xf>
    <xf numFmtId="14" fontId="6" fillId="13" borderId="4" xfId="1" applyNumberFormat="1" applyFont="1" applyFill="1" applyBorder="1"/>
    <xf numFmtId="164" fontId="6" fillId="13" borderId="5" xfId="1" applyNumberFormat="1" applyFont="1" applyFill="1" applyBorder="1" applyAlignment="1">
      <alignment horizontal="center"/>
    </xf>
    <xf numFmtId="164" fontId="6" fillId="13" borderId="4" xfId="1" applyNumberFormat="1" applyFont="1" applyFill="1" applyBorder="1" applyAlignment="1">
      <alignment horizontal="center"/>
    </xf>
    <xf numFmtId="165" fontId="9" fillId="13" borderId="4" xfId="1" applyNumberFormat="1" applyFont="1" applyFill="1" applyBorder="1" applyAlignment="1">
      <alignment horizontal="center"/>
    </xf>
    <xf numFmtId="164" fontId="17" fillId="13" borderId="5" xfId="1" applyNumberFormat="1" applyFont="1" applyFill="1" applyBorder="1" applyAlignment="1">
      <alignment horizontal="center"/>
    </xf>
    <xf numFmtId="166" fontId="8" fillId="13" borderId="4" xfId="1" applyNumberFormat="1" applyFont="1" applyFill="1" applyBorder="1" applyAlignment="1">
      <alignment horizontal="center"/>
    </xf>
    <xf numFmtId="164" fontId="7" fillId="13" borderId="4" xfId="1" applyNumberFormat="1" applyFont="1" applyFill="1" applyBorder="1" applyAlignment="1">
      <alignment horizontal="center"/>
    </xf>
    <xf numFmtId="164" fontId="17" fillId="13" borderId="0" xfId="1" applyNumberFormat="1" applyFont="1" applyFill="1" applyBorder="1" applyAlignment="1">
      <alignment horizontal="center"/>
    </xf>
    <xf numFmtId="164" fontId="18" fillId="13" borderId="4" xfId="1" applyNumberFormat="1" applyFont="1" applyFill="1" applyBorder="1" applyAlignment="1">
      <alignment horizontal="center"/>
    </xf>
    <xf numFmtId="14" fontId="6" fillId="13" borderId="4" xfId="0" applyNumberFormat="1" applyFont="1" applyFill="1" applyBorder="1"/>
    <xf numFmtId="164" fontId="6" fillId="13" borderId="5" xfId="0" applyNumberFormat="1" applyFont="1" applyFill="1" applyBorder="1" applyAlignment="1">
      <alignment horizontal="center"/>
    </xf>
    <xf numFmtId="164" fontId="6" fillId="13" borderId="4" xfId="0" applyNumberFormat="1" applyFont="1" applyFill="1" applyBorder="1" applyAlignment="1">
      <alignment horizontal="center"/>
    </xf>
    <xf numFmtId="8" fontId="9" fillId="13" borderId="4" xfId="0" applyNumberFormat="1" applyFont="1" applyFill="1" applyBorder="1" applyAlignment="1">
      <alignment horizontal="center"/>
    </xf>
    <xf numFmtId="165" fontId="10" fillId="13" borderId="4" xfId="0" applyNumberFormat="1" applyFont="1" applyFill="1" applyBorder="1" applyAlignment="1">
      <alignment horizontal="center"/>
    </xf>
    <xf numFmtId="164" fontId="7" fillId="13" borderId="4" xfId="0" applyNumberFormat="1" applyFont="1" applyFill="1" applyBorder="1" applyAlignment="1">
      <alignment horizontal="center"/>
    </xf>
    <xf numFmtId="166" fontId="8" fillId="13" borderId="4" xfId="0" applyNumberFormat="1" applyFont="1" applyFill="1" applyBorder="1" applyAlignment="1">
      <alignment horizontal="center"/>
    </xf>
    <xf numFmtId="0" fontId="19" fillId="13" borderId="0" xfId="0" applyFont="1" applyFill="1" applyAlignment="1">
      <alignment horizontal="center"/>
    </xf>
    <xf numFmtId="164" fontId="3" fillId="4" borderId="1" xfId="0" applyNumberFormat="1" applyFont="1" applyFill="1" applyBorder="1" applyAlignment="1">
      <alignment horizontal="center" wrapText="1"/>
    </xf>
    <xf numFmtId="14" fontId="6" fillId="14" borderId="4" xfId="1" applyNumberFormat="1" applyFont="1" applyFill="1" applyBorder="1"/>
    <xf numFmtId="164" fontId="6" fillId="14" borderId="5" xfId="1" applyNumberFormat="1" applyFont="1" applyFill="1" applyBorder="1" applyAlignment="1">
      <alignment horizontal="center"/>
    </xf>
    <xf numFmtId="164" fontId="6" fillId="14" borderId="4" xfId="1" applyNumberFormat="1" applyFont="1" applyFill="1" applyBorder="1" applyAlignment="1">
      <alignment horizontal="center"/>
    </xf>
    <xf numFmtId="165" fontId="9" fillId="14" borderId="4" xfId="1" applyNumberFormat="1" applyFont="1" applyFill="1" applyBorder="1" applyAlignment="1">
      <alignment horizontal="center"/>
    </xf>
    <xf numFmtId="164" fontId="7" fillId="14" borderId="4" xfId="1" applyNumberFormat="1" applyFont="1" applyFill="1" applyBorder="1" applyAlignment="1">
      <alignment horizontal="center"/>
    </xf>
    <xf numFmtId="166" fontId="8" fillId="14" borderId="4" xfId="1" applyNumberFormat="1" applyFont="1" applyFill="1" applyBorder="1" applyAlignment="1">
      <alignment horizontal="center"/>
    </xf>
    <xf numFmtId="14" fontId="6" fillId="14" borderId="2" xfId="1" applyNumberFormat="1" applyFont="1" applyFill="1" applyBorder="1"/>
    <xf numFmtId="164" fontId="6" fillId="14" borderId="6" xfId="1" applyNumberFormat="1" applyFont="1" applyFill="1" applyBorder="1" applyAlignment="1">
      <alignment horizontal="center"/>
    </xf>
    <xf numFmtId="164" fontId="6" fillId="14" borderId="2" xfId="1" applyNumberFormat="1" applyFont="1" applyFill="1" applyBorder="1" applyAlignment="1">
      <alignment horizontal="center"/>
    </xf>
    <xf numFmtId="165" fontId="9" fillId="14" borderId="2" xfId="1" applyNumberFormat="1" applyFont="1" applyFill="1" applyBorder="1" applyAlignment="1">
      <alignment horizontal="center"/>
    </xf>
    <xf numFmtId="164" fontId="6" fillId="14" borderId="7" xfId="1" applyNumberFormat="1" applyFont="1" applyFill="1" applyBorder="1" applyAlignment="1">
      <alignment horizontal="center"/>
    </xf>
    <xf numFmtId="166" fontId="8" fillId="14" borderId="2" xfId="1" applyNumberFormat="1" applyFont="1" applyFill="1" applyBorder="1" applyAlignment="1">
      <alignment horizontal="center"/>
    </xf>
    <xf numFmtId="164" fontId="7" fillId="14" borderId="2" xfId="1" applyNumberFormat="1" applyFont="1" applyFill="1" applyBorder="1" applyAlignment="1">
      <alignment horizontal="center"/>
    </xf>
    <xf numFmtId="14" fontId="6" fillId="14" borderId="4" xfId="0" applyNumberFormat="1" applyFont="1" applyFill="1" applyBorder="1"/>
    <xf numFmtId="164" fontId="6" fillId="14" borderId="4" xfId="0" applyNumberFormat="1" applyFont="1" applyFill="1" applyBorder="1" applyAlignment="1">
      <alignment horizontal="center"/>
    </xf>
    <xf numFmtId="165" fontId="10" fillId="14" borderId="4" xfId="0" applyNumberFormat="1" applyFont="1" applyFill="1" applyBorder="1" applyAlignment="1">
      <alignment horizontal="center"/>
    </xf>
    <xf numFmtId="164" fontId="7" fillId="14" borderId="4" xfId="0" applyNumberFormat="1" applyFont="1" applyFill="1" applyBorder="1" applyAlignment="1">
      <alignment horizontal="center"/>
    </xf>
    <xf numFmtId="166" fontId="8" fillId="14" borderId="4" xfId="0" applyNumberFormat="1" applyFont="1" applyFill="1" applyBorder="1" applyAlignment="1">
      <alignment horizontal="center"/>
    </xf>
    <xf numFmtId="14" fontId="11" fillId="14" borderId="4" xfId="0" applyNumberFormat="1" applyFont="1" applyFill="1" applyBorder="1"/>
    <xf numFmtId="164" fontId="11" fillId="14" borderId="4" xfId="0" applyNumberFormat="1" applyFont="1" applyFill="1" applyBorder="1" applyAlignment="1">
      <alignment horizontal="center"/>
    </xf>
    <xf numFmtId="164" fontId="11" fillId="14" borderId="5" xfId="0" applyNumberFormat="1" applyFont="1" applyFill="1" applyBorder="1" applyAlignment="1">
      <alignment horizontal="center"/>
    </xf>
    <xf numFmtId="1" fontId="13" fillId="14" borderId="0" xfId="0" applyNumberFormat="1" applyFont="1" applyFill="1" applyAlignment="1">
      <alignment horizontal="center" wrapText="1"/>
    </xf>
    <xf numFmtId="164" fontId="12" fillId="14" borderId="4" xfId="0" applyNumberFormat="1" applyFont="1" applyFill="1" applyBorder="1" applyAlignment="1">
      <alignment horizontal="center"/>
    </xf>
    <xf numFmtId="166" fontId="12" fillId="14" borderId="4" xfId="0" applyNumberFormat="1" applyFont="1" applyFill="1" applyBorder="1" applyAlignment="1">
      <alignment horizontal="center"/>
    </xf>
    <xf numFmtId="165" fontId="12" fillId="14" borderId="4" xfId="0" applyNumberFormat="1" applyFont="1" applyFill="1" applyBorder="1" applyAlignment="1">
      <alignment horizontal="center"/>
    </xf>
    <xf numFmtId="164" fontId="6" fillId="14" borderId="5" xfId="0" applyNumberFormat="1" applyFont="1" applyFill="1" applyBorder="1" applyAlignment="1">
      <alignment horizontal="center"/>
    </xf>
    <xf numFmtId="8" fontId="9" fillId="14" borderId="4" xfId="0" applyNumberFormat="1" applyFont="1" applyFill="1" applyBorder="1" applyAlignment="1">
      <alignment horizontal="center"/>
    </xf>
    <xf numFmtId="14" fontId="6" fillId="14" borderId="2" xfId="0" applyNumberFormat="1" applyFont="1" applyFill="1" applyBorder="1"/>
    <xf numFmtId="164" fontId="6" fillId="14" borderId="6" xfId="0" applyNumberFormat="1" applyFont="1" applyFill="1" applyBorder="1" applyAlignment="1">
      <alignment horizontal="center"/>
    </xf>
    <xf numFmtId="164" fontId="6" fillId="14" borderId="2" xfId="0" applyNumberFormat="1" applyFont="1" applyFill="1" applyBorder="1" applyAlignment="1">
      <alignment horizontal="center"/>
    </xf>
    <xf numFmtId="165" fontId="9" fillId="14" borderId="2" xfId="0" applyNumberFormat="1" applyFont="1" applyFill="1" applyBorder="1" applyAlignment="1">
      <alignment horizontal="center"/>
    </xf>
    <xf numFmtId="164" fontId="6" fillId="14" borderId="7" xfId="0" applyNumberFormat="1" applyFont="1" applyFill="1" applyBorder="1" applyAlignment="1">
      <alignment horizontal="center"/>
    </xf>
    <xf numFmtId="166" fontId="8" fillId="14" borderId="2" xfId="0" applyNumberFormat="1" applyFont="1" applyFill="1" applyBorder="1" applyAlignment="1">
      <alignment horizontal="center"/>
    </xf>
    <xf numFmtId="164" fontId="7" fillId="14" borderId="2" xfId="0" applyNumberFormat="1" applyFont="1" applyFill="1" applyBorder="1" applyAlignment="1">
      <alignment horizontal="center"/>
    </xf>
    <xf numFmtId="164" fontId="10" fillId="14" borderId="4" xfId="0" applyNumberFormat="1" applyFont="1" applyFill="1" applyBorder="1" applyAlignment="1">
      <alignment horizontal="center"/>
    </xf>
    <xf numFmtId="164" fontId="10" fillId="14" borderId="4" xfId="1" applyNumberFormat="1" applyFont="1" applyFill="1" applyBorder="1" applyAlignment="1">
      <alignment horizontal="center"/>
    </xf>
    <xf numFmtId="14" fontId="6" fillId="3" borderId="4" xfId="1" applyNumberFormat="1" applyFont="1" applyFill="1" applyBorder="1"/>
    <xf numFmtId="164" fontId="6" fillId="3" borderId="5" xfId="1" applyNumberFormat="1" applyFont="1" applyFill="1" applyBorder="1" applyAlignment="1">
      <alignment horizontal="center"/>
    </xf>
    <xf numFmtId="164" fontId="6" fillId="3" borderId="4" xfId="1" applyNumberFormat="1" applyFont="1" applyFill="1" applyBorder="1" applyAlignment="1">
      <alignment horizontal="center"/>
    </xf>
    <xf numFmtId="165" fontId="9" fillId="3" borderId="4" xfId="1" applyNumberFormat="1" applyFont="1" applyFill="1" applyBorder="1" applyAlignment="1">
      <alignment horizontal="center"/>
    </xf>
    <xf numFmtId="164" fontId="7" fillId="3" borderId="4" xfId="1" applyNumberFormat="1" applyFont="1" applyFill="1" applyBorder="1" applyAlignment="1">
      <alignment horizontal="center"/>
    </xf>
    <xf numFmtId="166" fontId="8" fillId="3" borderId="4" xfId="1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 wrapText="1"/>
    </xf>
    <xf numFmtId="0" fontId="4" fillId="6" borderId="2" xfId="0" applyNumberFormat="1" applyFont="1" applyFill="1" applyBorder="1" applyAlignment="1">
      <alignment horizontal="center"/>
    </xf>
    <xf numFmtId="9" fontId="4" fillId="6" borderId="2" xfId="0" applyNumberFormat="1" applyFont="1" applyFill="1" applyBorder="1" applyAlignment="1">
      <alignment horizontal="center"/>
    </xf>
    <xf numFmtId="164" fontId="20" fillId="15" borderId="4" xfId="0" applyNumberFormat="1" applyFont="1" applyFill="1" applyBorder="1" applyAlignment="1">
      <alignment horizontal="center"/>
    </xf>
    <xf numFmtId="164" fontId="20" fillId="11" borderId="4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center" wrapText="1"/>
    </xf>
    <xf numFmtId="2" fontId="1" fillId="0" borderId="0" xfId="0" applyNumberFormat="1" applyFont="1" applyFill="1" applyAlignment="1">
      <alignment horizontal="center" wrapText="1"/>
    </xf>
    <xf numFmtId="164" fontId="14" fillId="0" borderId="0" xfId="0" applyNumberFormat="1" applyFont="1" applyFill="1" applyBorder="1" applyAlignment="1">
      <alignment horizontal="center"/>
    </xf>
    <xf numFmtId="164" fontId="0" fillId="0" borderId="0" xfId="0" applyNumberFormat="1" applyFill="1"/>
    <xf numFmtId="0" fontId="19" fillId="0" borderId="0" xfId="0" applyFont="1" applyFill="1" applyAlignment="1">
      <alignment horizontal="center"/>
    </xf>
    <xf numFmtId="14" fontId="6" fillId="16" borderId="4" xfId="1" applyNumberFormat="1" applyFont="1" applyFill="1" applyBorder="1"/>
    <xf numFmtId="164" fontId="6" fillId="16" borderId="5" xfId="1" applyNumberFormat="1" applyFont="1" applyFill="1" applyBorder="1" applyAlignment="1">
      <alignment horizontal="center"/>
    </xf>
    <xf numFmtId="164" fontId="6" fillId="16" borderId="4" xfId="1" applyNumberFormat="1" applyFont="1" applyFill="1" applyBorder="1" applyAlignment="1">
      <alignment horizontal="center"/>
    </xf>
    <xf numFmtId="165" fontId="9" fillId="16" borderId="4" xfId="1" applyNumberFormat="1" applyFont="1" applyFill="1" applyBorder="1" applyAlignment="1">
      <alignment horizontal="center"/>
    </xf>
    <xf numFmtId="164" fontId="7" fillId="16" borderId="4" xfId="1" applyNumberFormat="1" applyFont="1" applyFill="1" applyBorder="1" applyAlignment="1">
      <alignment horizontal="center"/>
    </xf>
    <xf numFmtId="166" fontId="8" fillId="16" borderId="4" xfId="1" applyNumberFormat="1" applyFont="1" applyFill="1" applyBorder="1" applyAlignment="1">
      <alignment horizontal="center"/>
    </xf>
    <xf numFmtId="14" fontId="6" fillId="16" borderId="2" xfId="1" applyNumberFormat="1" applyFont="1" applyFill="1" applyBorder="1"/>
    <xf numFmtId="164" fontId="6" fillId="16" borderId="6" xfId="1" applyNumberFormat="1" applyFont="1" applyFill="1" applyBorder="1" applyAlignment="1">
      <alignment horizontal="center"/>
    </xf>
    <xf numFmtId="164" fontId="6" fillId="16" borderId="2" xfId="1" applyNumberFormat="1" applyFont="1" applyFill="1" applyBorder="1" applyAlignment="1">
      <alignment horizontal="center"/>
    </xf>
    <xf numFmtId="165" fontId="9" fillId="16" borderId="2" xfId="1" applyNumberFormat="1" applyFont="1" applyFill="1" applyBorder="1" applyAlignment="1">
      <alignment horizontal="center"/>
    </xf>
    <xf numFmtId="164" fontId="6" fillId="16" borderId="7" xfId="1" applyNumberFormat="1" applyFont="1" applyFill="1" applyBorder="1" applyAlignment="1">
      <alignment horizontal="center"/>
    </xf>
    <xf numFmtId="166" fontId="8" fillId="16" borderId="2" xfId="1" applyNumberFormat="1" applyFont="1" applyFill="1" applyBorder="1" applyAlignment="1">
      <alignment horizontal="center"/>
    </xf>
    <xf numFmtId="164" fontId="7" fillId="16" borderId="2" xfId="1" applyNumberFormat="1" applyFont="1" applyFill="1" applyBorder="1" applyAlignment="1">
      <alignment horizontal="center"/>
    </xf>
    <xf numFmtId="164" fontId="10" fillId="16" borderId="4" xfId="1" applyNumberFormat="1" applyFont="1" applyFill="1" applyBorder="1" applyAlignment="1">
      <alignment horizontal="center"/>
    </xf>
    <xf numFmtId="14" fontId="6" fillId="3" borderId="4" xfId="0" applyNumberFormat="1" applyFont="1" applyFill="1" applyBorder="1"/>
    <xf numFmtId="164" fontId="6" fillId="3" borderId="4" xfId="0" applyNumberFormat="1" applyFont="1" applyFill="1" applyBorder="1" applyAlignment="1">
      <alignment horizontal="center"/>
    </xf>
    <xf numFmtId="165" fontId="10" fillId="3" borderId="4" xfId="0" applyNumberFormat="1" applyFont="1" applyFill="1" applyBorder="1" applyAlignment="1">
      <alignment horizontal="center"/>
    </xf>
    <xf numFmtId="164" fontId="7" fillId="3" borderId="4" xfId="0" applyNumberFormat="1" applyFont="1" applyFill="1" applyBorder="1" applyAlignment="1">
      <alignment horizontal="center"/>
    </xf>
    <xf numFmtId="166" fontId="8" fillId="3" borderId="4" xfId="0" applyNumberFormat="1" applyFont="1" applyFill="1" applyBorder="1" applyAlignment="1">
      <alignment horizontal="center"/>
    </xf>
    <xf numFmtId="14" fontId="11" fillId="3" borderId="4" xfId="0" applyNumberFormat="1" applyFont="1" applyFill="1" applyBorder="1"/>
    <xf numFmtId="164" fontId="11" fillId="3" borderId="4" xfId="0" applyNumberFormat="1" applyFont="1" applyFill="1" applyBorder="1" applyAlignment="1">
      <alignment horizontal="center"/>
    </xf>
    <xf numFmtId="164" fontId="11" fillId="3" borderId="5" xfId="0" applyNumberFormat="1" applyFont="1" applyFill="1" applyBorder="1" applyAlignment="1">
      <alignment horizontal="center"/>
    </xf>
    <xf numFmtId="1" fontId="13" fillId="3" borderId="0" xfId="0" applyNumberFormat="1" applyFont="1" applyFill="1" applyAlignment="1">
      <alignment horizontal="center" wrapText="1"/>
    </xf>
    <xf numFmtId="164" fontId="12" fillId="3" borderId="4" xfId="0" applyNumberFormat="1" applyFont="1" applyFill="1" applyBorder="1" applyAlignment="1">
      <alignment horizontal="center"/>
    </xf>
    <xf numFmtId="166" fontId="12" fillId="3" borderId="4" xfId="0" applyNumberFormat="1" applyFont="1" applyFill="1" applyBorder="1" applyAlignment="1">
      <alignment horizontal="center"/>
    </xf>
    <xf numFmtId="165" fontId="12" fillId="3" borderId="4" xfId="0" applyNumberFormat="1" applyFont="1" applyFill="1" applyBorder="1" applyAlignment="1">
      <alignment horizontal="center"/>
    </xf>
    <xf numFmtId="164" fontId="6" fillId="3" borderId="5" xfId="0" applyNumberFormat="1" applyFont="1" applyFill="1" applyBorder="1" applyAlignment="1">
      <alignment horizontal="center"/>
    </xf>
    <xf numFmtId="8" fontId="9" fillId="3" borderId="4" xfId="0" applyNumberFormat="1" applyFont="1" applyFill="1" applyBorder="1" applyAlignment="1">
      <alignment horizontal="center"/>
    </xf>
    <xf numFmtId="14" fontId="6" fillId="3" borderId="2" xfId="0" applyNumberFormat="1" applyFont="1" applyFill="1" applyBorder="1"/>
    <xf numFmtId="164" fontId="6" fillId="3" borderId="6" xfId="0" applyNumberFormat="1" applyFont="1" applyFill="1" applyBorder="1" applyAlignment="1">
      <alignment horizontal="center"/>
    </xf>
    <xf numFmtId="164" fontId="6" fillId="3" borderId="2" xfId="0" applyNumberFormat="1" applyFont="1" applyFill="1" applyBorder="1" applyAlignment="1">
      <alignment horizontal="center"/>
    </xf>
    <xf numFmtId="165" fontId="9" fillId="3" borderId="2" xfId="0" applyNumberFormat="1" applyFont="1" applyFill="1" applyBorder="1" applyAlignment="1">
      <alignment horizontal="center"/>
    </xf>
    <xf numFmtId="164" fontId="6" fillId="3" borderId="7" xfId="0" applyNumberFormat="1" applyFont="1" applyFill="1" applyBorder="1" applyAlignment="1">
      <alignment horizontal="center"/>
    </xf>
    <xf numFmtId="166" fontId="8" fillId="3" borderId="2" xfId="0" applyNumberFormat="1" applyFont="1" applyFill="1" applyBorder="1" applyAlignment="1">
      <alignment horizontal="center"/>
    </xf>
    <xf numFmtId="164" fontId="7" fillId="3" borderId="2" xfId="0" applyNumberFormat="1" applyFont="1" applyFill="1" applyBorder="1" applyAlignment="1">
      <alignment horizontal="center"/>
    </xf>
    <xf numFmtId="164" fontId="20" fillId="3" borderId="4" xfId="0" applyNumberFormat="1" applyFont="1" applyFill="1" applyBorder="1" applyAlignment="1">
      <alignment horizontal="center"/>
    </xf>
    <xf numFmtId="164" fontId="10" fillId="3" borderId="4" xfId="0" applyNumberFormat="1" applyFont="1" applyFill="1" applyBorder="1" applyAlignment="1">
      <alignment horizontal="center"/>
    </xf>
    <xf numFmtId="165" fontId="9" fillId="3" borderId="4" xfId="0" applyNumberFormat="1" applyFont="1" applyFill="1" applyBorder="1" applyAlignment="1">
      <alignment horizontal="center"/>
    </xf>
    <xf numFmtId="164" fontId="12" fillId="11" borderId="5" xfId="0" applyNumberFormat="1" applyFont="1" applyFill="1" applyBorder="1" applyAlignment="1">
      <alignment horizontal="center"/>
    </xf>
    <xf numFmtId="164" fontId="12" fillId="11" borderId="5" xfId="1" applyNumberFormat="1" applyFont="1" applyFill="1" applyBorder="1" applyAlignment="1">
      <alignment horizontal="center"/>
    </xf>
    <xf numFmtId="0" fontId="12" fillId="17" borderId="4" xfId="0" applyNumberFormat="1" applyFont="1" applyFill="1" applyBorder="1" applyAlignment="1">
      <alignment horizontal="center"/>
    </xf>
    <xf numFmtId="8" fontId="9" fillId="2" borderId="4" xfId="0" applyNumberFormat="1" applyFont="1" applyFill="1" applyBorder="1" applyAlignment="1">
      <alignment horizontal="center"/>
    </xf>
    <xf numFmtId="165" fontId="10" fillId="2" borderId="4" xfId="0" applyNumberFormat="1" applyFont="1" applyFill="1" applyBorder="1" applyAlignment="1">
      <alignment horizontal="center"/>
    </xf>
    <xf numFmtId="0" fontId="21" fillId="2" borderId="9" xfId="1" applyFont="1" applyFill="1" applyBorder="1" applyAlignment="1">
      <alignment horizontal="center"/>
    </xf>
    <xf numFmtId="1" fontId="5" fillId="7" borderId="1" xfId="0" applyNumberFormat="1" applyFont="1" applyFill="1" applyBorder="1" applyAlignment="1">
      <alignment horizontal="center"/>
    </xf>
    <xf numFmtId="1" fontId="5" fillId="7" borderId="4" xfId="0" applyNumberFormat="1" applyFont="1" applyFill="1" applyBorder="1" applyAlignment="1">
      <alignment horizontal="center"/>
    </xf>
    <xf numFmtId="1" fontId="5" fillId="7" borderId="3" xfId="0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9" xfId="0" applyBorder="1" applyAlignment="1"/>
    <xf numFmtId="1" fontId="5" fillId="3" borderId="1" xfId="0" applyNumberFormat="1" applyFont="1" applyFill="1" applyBorder="1" applyAlignment="1">
      <alignment horizontal="center"/>
    </xf>
    <xf numFmtId="1" fontId="5" fillId="3" borderId="4" xfId="0" applyNumberFormat="1" applyFont="1" applyFill="1" applyBorder="1" applyAlignment="1">
      <alignment horizontal="center"/>
    </xf>
    <xf numFmtId="1" fontId="5" fillId="3" borderId="3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7241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7241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4981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43815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49815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49815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49815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49815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49815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49815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49815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49815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49815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49815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49815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49815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49815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49815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49815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49815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49815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49815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49815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49815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49815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49815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49815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49815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49815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49815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49815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49815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49815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49815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49815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49815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49815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49815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49815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49815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49815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6007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56007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56007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56007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6007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6007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6007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56007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5600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56007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6007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6007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6007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56007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56007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56007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6007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56007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5600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56007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6007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6007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56007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158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56007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178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6007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600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6007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56007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56007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56007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158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6007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178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6007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43815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43815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38862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38862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43815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43815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43815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43815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43815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43815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43815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43815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43815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43815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43815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43815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43815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43815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43815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43815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43815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43815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43815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43815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43815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43815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43815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43815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43815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43815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43815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43815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43815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43815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43815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43815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43815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43815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43815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43815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43815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43815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43815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43815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43815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43815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43815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43815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43815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43815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43815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43815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43815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43815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43815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43815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43815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43815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43815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43815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43815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43815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43815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43815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43815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43815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43815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43815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43815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43815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43815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43815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43815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43815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43815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43815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43815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43815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43815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43815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43815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43815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43815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43815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43815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43815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43815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43815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43815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43815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43815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4381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43815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43815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43815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43815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43815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43815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43815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43815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43815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43815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43815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43815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43815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43815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43815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43815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43815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43815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43815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43815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43815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206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43815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49815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43815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49815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43815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49815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43815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49815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43815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49815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49815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43815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49815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43815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49815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43815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49815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4381500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49815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49815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43815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49815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43815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49815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43815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49815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4381500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49815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49815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43815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49815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43815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49815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49815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4381500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49815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49815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43815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49815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43815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49815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43815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49815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438150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49815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49815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43815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49815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43815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49815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43815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49815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4381500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49815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49815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43815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49815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43815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49815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43815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49815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4381500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49815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49815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43815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49815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43815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49815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43815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49815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43815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49815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49815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43815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49815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43815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49815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43815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49815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4381500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49815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49815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43815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49815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43815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49815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43815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49815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4381500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49815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49815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43815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49815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43815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49815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43815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49815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4381500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49815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49815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43815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49815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43815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49815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43815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49815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43815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49815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49815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43815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49815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43815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49815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43815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49815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4381500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49815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49815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43815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49815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43815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49815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43815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49815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4381500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49815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49815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43815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49815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43815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49815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43815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49815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4381500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49815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49815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43815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49815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43815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49815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43815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49815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43815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49815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49815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49815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49815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438150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49815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49815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49815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49815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4381500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49815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49815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49815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49815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438150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49815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49815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43815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49815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43815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49815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43815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49815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4381500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49815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49815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43815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49815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43815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49815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43815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49815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438150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49815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49815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43815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49815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43815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49815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43815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49815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4381500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49815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49815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43815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49815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43815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49815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43815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49815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4381500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49815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49815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43815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49815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43815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49815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43815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49815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4381500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49815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49815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43815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49815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43815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49815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43815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49815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4381500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49815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49815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43815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49815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43815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49815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43815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49815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4381500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49815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49815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43815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49815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43815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49815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43815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49815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43815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49815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49815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43815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49815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43815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49815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43815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49815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4381500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49815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49815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43815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49815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43815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49815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43815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49815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4381500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49815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49815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43815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49815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43815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49815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43815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49815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4381500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49815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154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49815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43815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155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49815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43815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156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49815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43815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49815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4381500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49815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159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49815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43815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160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49815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43815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161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49815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43815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49815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4381500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49815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49815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43815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165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49815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43815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166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49815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43815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49815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43815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49815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49815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4381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170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49815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43815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49815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43815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49815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4381500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49815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49815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43815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49815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43815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49815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43815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49815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4381500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49815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49815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43815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49815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43815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49815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43815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49815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4381500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49815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49815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43815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49815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43815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49815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43815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49815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4381500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49815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49815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43815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49815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43815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49815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43815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49815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4381500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49815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49815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43815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195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49815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43815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196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49815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43815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197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49815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4381500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49815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199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49815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43815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200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49815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43815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201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49815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43815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202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49815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4381500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49815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204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49815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43815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205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49815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206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49815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206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43815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56007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49815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43815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49815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49815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49815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49815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438150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49815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49815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49815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49815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4381500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49815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49815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49815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30480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30480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53721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47625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53721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47625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3721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47625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3721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47625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3721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47625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53721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47625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53721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47625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53721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47625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3721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47625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3721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47625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3721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47625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53721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47625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53721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47625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53721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47625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3721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47625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3721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47625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3721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47625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53721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4762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53721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47625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53721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47625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3721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47625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3721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47625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3721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47625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53721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47625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53721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47625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53721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47625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3721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47625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3721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47625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3721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47625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53721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47625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53721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47625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53721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47625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3721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47625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3721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47625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3721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4762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53721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47625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53721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47625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53721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47625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3721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47625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3721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47625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3721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47625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817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5981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59817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59817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817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817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817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59817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59817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59817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817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817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817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59817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59817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59817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817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817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817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59817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59817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59817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817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817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59817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158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59817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178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817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817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817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59817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59817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59817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158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817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178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817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42386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42386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42386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206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42386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48387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4838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42386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457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457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5457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42386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42386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42386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42386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42386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42386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42386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154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155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156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159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160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161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165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166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170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195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196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197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199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200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201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202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204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205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206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206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63912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6391275" y="1798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6391275" y="1881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63912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6391275" y="1798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6391275" y="1881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7241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7241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4981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43815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49815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49815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49815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49815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49815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49815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49815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49815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49815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49815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49815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49815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49815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49815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49815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49815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49815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49815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49815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49815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49815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49815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49815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49815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49815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49815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49815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49815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49815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49815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49815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49815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49815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49815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49815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49815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49815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6007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56007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56007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56007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6007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6007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6007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56007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5600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56007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6007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6007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6007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56007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56007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56007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6007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56007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5600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56007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6007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6007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56007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158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56007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178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6007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600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6007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56007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56007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56007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158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6007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178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6007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43815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43815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38862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38862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43815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43815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43815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43815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43815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43815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43815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43815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43815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43815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43815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43815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43815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43815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43815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43815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43815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43815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43815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43815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43815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43815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43815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43815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43815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43815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43815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43815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43815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43815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43815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43815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43815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43815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43815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43815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43815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43815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43815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43815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43815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43815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43815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43815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43815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43815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43815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43815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43815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43815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43815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43815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43815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43815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43815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43815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43815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43815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43815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43815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43815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43815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43815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43815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43815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43815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43815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43815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43815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43815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43815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43815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43815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43815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43815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43815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43815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43815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43815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43815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43815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43815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43815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43815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43815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43815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43815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4381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43815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43815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43815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43815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43815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43815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43815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43815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43815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43815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43815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43815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43815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43815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43815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43815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43815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43815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43815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43815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43815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206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43815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49815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43815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49815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43815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49815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43815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49815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43815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49815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49815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43815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49815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43815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49815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43815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49815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4381500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49815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49815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43815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49815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43815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49815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43815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49815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4381500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49815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49815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43815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49815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43815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49815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49815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4381500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49815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49815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43815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49815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43815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49815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43815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49815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438150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49815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49815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43815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49815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43815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49815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43815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49815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4381500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49815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49815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43815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49815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43815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49815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43815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49815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4381500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49815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49815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43815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49815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43815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49815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43815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49815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43815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49815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49815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43815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49815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43815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49815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43815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49815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4381500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49815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49815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43815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49815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43815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49815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43815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49815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4381500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49815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49815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43815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49815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43815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49815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43815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49815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4381500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49815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49815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43815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49815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43815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49815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43815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49815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43815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49815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49815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43815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49815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43815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49815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43815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49815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4381500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49815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49815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43815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49815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43815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49815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43815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49815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4381500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49815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49815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43815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49815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43815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49815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43815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49815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4381500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49815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49815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43815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49815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43815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49815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43815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49815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43815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49815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49815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49815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49815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438150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49815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49815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49815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49815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4381500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49815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49815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49815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49815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438150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49815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49815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43815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49815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43815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49815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43815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49815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4381500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49815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49815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43815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49815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43815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49815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43815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49815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438150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49815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49815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43815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49815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43815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49815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43815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49815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4381500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49815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49815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43815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49815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43815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49815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43815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49815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4381500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49815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49815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43815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49815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43815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49815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43815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49815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4381500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49815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49815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43815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49815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43815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49815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43815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49815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4381500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49815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49815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43815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49815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43815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49815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43815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49815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4381500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49815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49815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43815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49815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43815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49815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43815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49815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43815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49815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49815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43815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49815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43815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49815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43815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49815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4381500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49815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49815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43815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49815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43815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49815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43815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49815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4381500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49815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49815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43815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49815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43815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49815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43815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49815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4381500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49815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154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49815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43815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155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49815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43815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156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49815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43815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49815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4381500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49815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159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49815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43815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160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49815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43815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161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49815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43815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49815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4381500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49815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49815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43815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165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49815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43815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166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49815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43815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49815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43815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49815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49815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4381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170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49815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43815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49815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43815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49815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4381500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49815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49815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43815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49815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43815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49815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43815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49815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4381500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49815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49815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43815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49815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43815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49815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43815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49815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4381500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49815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49815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43815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49815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43815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49815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43815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49815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4381500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49815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49815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43815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49815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43815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49815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43815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49815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4381500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49815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49815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43815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195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49815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43815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196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49815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43815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197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49815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4381500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49815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199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49815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43815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200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49815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43815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201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49815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43815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202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49815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4381500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49815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204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49815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43815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205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49815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206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49815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206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43815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56007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49815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43815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49815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49815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49815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49815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438150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49815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49815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49815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49815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4381500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49815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49815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49815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49815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49815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4381500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170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5038725" y="2742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5038725" y="2758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5038725" y="2742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5038725" y="2758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5038725" y="2742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5038725" y="2758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195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196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195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196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200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201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200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201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205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206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205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206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workbookViewId="0">
      <selection activeCell="I30" sqref="I30"/>
    </sheetView>
  </sheetViews>
  <sheetFormatPr defaultRowHeight="12.75"/>
  <cols>
    <col min="1" max="1" width="9.7109375" style="60" bestFit="1" customWidth="1"/>
    <col min="2" max="3" width="9.5703125" style="60" bestFit="1" customWidth="1"/>
    <col min="4" max="4" width="5.7109375" style="60" bestFit="1" customWidth="1"/>
    <col min="5" max="5" width="6.28515625" style="60" bestFit="1" customWidth="1"/>
    <col min="6" max="7" width="8.7109375" style="60" bestFit="1" customWidth="1"/>
    <col min="8" max="8" width="9" style="60" bestFit="1" customWidth="1"/>
    <col min="9" max="9" width="9.28515625" style="60" bestFit="1" customWidth="1"/>
    <col min="10" max="10" width="9.5703125" style="60" bestFit="1" customWidth="1"/>
    <col min="11" max="16384" width="9.140625" style="60"/>
  </cols>
  <sheetData>
    <row r="1" spans="1:10" ht="18.75" thickBot="1">
      <c r="A1" s="202" t="s">
        <v>36</v>
      </c>
      <c r="B1" s="202"/>
      <c r="C1" s="202"/>
      <c r="D1" s="202"/>
      <c r="E1" s="202"/>
      <c r="F1" s="202"/>
      <c r="G1" s="202"/>
      <c r="H1" s="202"/>
      <c r="I1" s="202"/>
      <c r="J1" s="202"/>
    </row>
    <row r="2" spans="1:10" ht="13.5" thickBot="1">
      <c r="A2" s="82" t="s">
        <v>29</v>
      </c>
      <c r="B2" s="83" t="s">
        <v>28</v>
      </c>
      <c r="C2" s="84" t="s">
        <v>27</v>
      </c>
      <c r="D2" s="84" t="s">
        <v>26</v>
      </c>
      <c r="E2" s="84" t="s">
        <v>25</v>
      </c>
      <c r="F2" s="84" t="s">
        <v>24</v>
      </c>
      <c r="G2" s="84" t="s">
        <v>24</v>
      </c>
      <c r="H2" s="85" t="s">
        <v>23</v>
      </c>
      <c r="I2" s="85" t="s">
        <v>30</v>
      </c>
      <c r="J2" s="85" t="s">
        <v>22</v>
      </c>
    </row>
    <row r="3" spans="1:10" ht="13.5" thickBot="1">
      <c r="A3" s="82" t="s">
        <v>21</v>
      </c>
      <c r="B3" s="86" t="s">
        <v>20</v>
      </c>
      <c r="C3" s="87" t="s">
        <v>20</v>
      </c>
      <c r="D3" s="87" t="s">
        <v>2</v>
      </c>
      <c r="E3" s="87" t="s">
        <v>19</v>
      </c>
      <c r="F3" s="87" t="s">
        <v>3</v>
      </c>
      <c r="G3" s="87" t="s">
        <v>4</v>
      </c>
      <c r="H3" s="85" t="s">
        <v>5</v>
      </c>
      <c r="I3" s="85" t="s">
        <v>31</v>
      </c>
      <c r="J3" s="85" t="s">
        <v>15</v>
      </c>
    </row>
    <row r="4" spans="1:10">
      <c r="A4" s="107">
        <v>42078</v>
      </c>
      <c r="B4" s="108">
        <v>615</v>
      </c>
      <c r="C4" s="109">
        <f>B4+(B4*0.05)</f>
        <v>645.75</v>
      </c>
      <c r="D4" s="109">
        <f>B4/3500</f>
        <v>0.17571428571428571</v>
      </c>
      <c r="E4" s="110">
        <f>(C4-B4)/D4</f>
        <v>175</v>
      </c>
      <c r="F4" s="111">
        <v>100</v>
      </c>
      <c r="G4" s="111"/>
      <c r="H4" s="112">
        <f>D4*50/B4</f>
        <v>1.4285714285714284E-2</v>
      </c>
      <c r="I4" s="111">
        <f>B4-(D4*1080)</f>
        <v>425.2285714285714</v>
      </c>
      <c r="J4" s="109"/>
    </row>
    <row r="5" spans="1:10">
      <c r="A5" s="107">
        <f>A4+7</f>
        <v>42085</v>
      </c>
      <c r="B5" s="108">
        <f>C4+F4-G4</f>
        <v>745.75</v>
      </c>
      <c r="C5" s="109">
        <f>B5+(B5*0.06)</f>
        <v>790.495</v>
      </c>
      <c r="D5" s="109">
        <f>B5/3000</f>
        <v>0.24858333333333332</v>
      </c>
      <c r="E5" s="110">
        <f>(C5-B5)/D5</f>
        <v>180.00000000000003</v>
      </c>
      <c r="F5" s="111"/>
      <c r="G5" s="111"/>
      <c r="H5" s="112">
        <f>D5*50/B5</f>
        <v>1.6666666666666666E-2</v>
      </c>
      <c r="I5" s="111">
        <f t="shared" ref="I5:I67" si="0">B5-(D5*1080)</f>
        <v>477.28000000000003</v>
      </c>
      <c r="J5" s="109"/>
    </row>
    <row r="6" spans="1:10">
      <c r="A6" s="107">
        <f>A5+7</f>
        <v>42092</v>
      </c>
      <c r="B6" s="108">
        <f>C5+F5-G5</f>
        <v>790.495</v>
      </c>
      <c r="C6" s="109">
        <f>B6+(B6*0.06)</f>
        <v>837.92470000000003</v>
      </c>
      <c r="D6" s="109">
        <f>B6/3000</f>
        <v>0.26349833333333333</v>
      </c>
      <c r="E6" s="110">
        <f>(C6-B6)/D6</f>
        <v>180.00000000000009</v>
      </c>
      <c r="F6" s="111"/>
      <c r="G6" s="111"/>
      <c r="H6" s="112">
        <f>D6*50/B6</f>
        <v>1.6666666666666666E-2</v>
      </c>
      <c r="I6" s="111">
        <f t="shared" si="0"/>
        <v>505.91680000000002</v>
      </c>
      <c r="J6" s="109"/>
    </row>
    <row r="7" spans="1:10" ht="13.5" thickBot="1">
      <c r="A7" s="107">
        <f>A6+7</f>
        <v>42099</v>
      </c>
      <c r="B7" s="108">
        <f>C6+F6-G6</f>
        <v>837.92470000000003</v>
      </c>
      <c r="C7" s="109">
        <f t="shared" ref="C7:C67" si="1">B7+(B7*0.05)</f>
        <v>879.82093500000008</v>
      </c>
      <c r="D7" s="109">
        <f t="shared" ref="D7:D67" si="2">B7/2500</f>
        <v>0.33516988000000003</v>
      </c>
      <c r="E7" s="110">
        <f>(C7-B7)/D7</f>
        <v>125.00000000000013</v>
      </c>
      <c r="F7" s="111">
        <v>150</v>
      </c>
      <c r="G7" s="111"/>
      <c r="H7" s="112">
        <f>D7*50/B7</f>
        <v>2.0000000000000004E-2</v>
      </c>
      <c r="I7" s="111">
        <f t="shared" si="0"/>
        <v>475.94122959999999</v>
      </c>
      <c r="J7" s="109"/>
    </row>
    <row r="8" spans="1:10" ht="13.5" thickBot="1">
      <c r="A8" s="113"/>
      <c r="B8" s="114"/>
      <c r="C8" s="115"/>
      <c r="D8" s="115"/>
      <c r="E8" s="116"/>
      <c r="F8" s="115"/>
      <c r="G8" s="117"/>
      <c r="H8" s="118"/>
      <c r="I8" s="119"/>
      <c r="J8" s="115"/>
    </row>
    <row r="9" spans="1:10">
      <c r="A9" s="107">
        <f>A7+7</f>
        <v>42106</v>
      </c>
      <c r="B9" s="108">
        <f>C7+F7</f>
        <v>1029.8209350000002</v>
      </c>
      <c r="C9" s="109">
        <f t="shared" si="1"/>
        <v>1081.3119817500001</v>
      </c>
      <c r="D9" s="109">
        <f t="shared" si="2"/>
        <v>0.4119283740000001</v>
      </c>
      <c r="E9" s="110">
        <f>(C9-B9)/D9</f>
        <v>124.99999999999972</v>
      </c>
      <c r="F9" s="111"/>
      <c r="G9" s="111"/>
      <c r="H9" s="112">
        <f>D9*50/B9</f>
        <v>0.02</v>
      </c>
      <c r="I9" s="111">
        <f t="shared" si="0"/>
        <v>584.93829108000011</v>
      </c>
      <c r="J9" s="109"/>
    </row>
    <row r="10" spans="1:10">
      <c r="A10" s="107">
        <f>A9+7</f>
        <v>42113</v>
      </c>
      <c r="B10" s="108">
        <f>C9+F9-G9</f>
        <v>1081.3119817500001</v>
      </c>
      <c r="C10" s="109">
        <f t="shared" si="1"/>
        <v>1135.3775808375001</v>
      </c>
      <c r="D10" s="109">
        <f t="shared" si="2"/>
        <v>0.43252479270000005</v>
      </c>
      <c r="E10" s="110">
        <f>(C10-B10)/D10</f>
        <v>125</v>
      </c>
      <c r="F10" s="111"/>
      <c r="G10" s="111"/>
      <c r="H10" s="112">
        <f>D10*50/B10</f>
        <v>0.02</v>
      </c>
      <c r="I10" s="111">
        <f t="shared" si="0"/>
        <v>614.18520563400011</v>
      </c>
      <c r="J10" s="109"/>
    </row>
    <row r="11" spans="1:10">
      <c r="A11" s="107">
        <f>A10+7</f>
        <v>42120</v>
      </c>
      <c r="B11" s="108">
        <f>C10+F10-G10</f>
        <v>1135.3775808375001</v>
      </c>
      <c r="C11" s="109">
        <f t="shared" si="1"/>
        <v>1192.146459879375</v>
      </c>
      <c r="D11" s="109">
        <f t="shared" si="2"/>
        <v>0.45415103233500004</v>
      </c>
      <c r="E11" s="110">
        <f>(C11-B11)/D11</f>
        <v>124.99999999999983</v>
      </c>
      <c r="F11" s="111"/>
      <c r="G11" s="111"/>
      <c r="H11" s="112">
        <f>D11*50/B11</f>
        <v>0.02</v>
      </c>
      <c r="I11" s="111">
        <f t="shared" si="0"/>
        <v>644.89446591570004</v>
      </c>
      <c r="J11" s="109"/>
    </row>
    <row r="12" spans="1:10" ht="13.5" thickBot="1">
      <c r="A12" s="107">
        <f>A11+7</f>
        <v>42127</v>
      </c>
      <c r="B12" s="108">
        <f>C11+F11-G11</f>
        <v>1192.146459879375</v>
      </c>
      <c r="C12" s="109">
        <f t="shared" si="1"/>
        <v>1251.7537828733439</v>
      </c>
      <c r="D12" s="109">
        <f t="shared" si="2"/>
        <v>0.47685858395175001</v>
      </c>
      <c r="E12" s="110">
        <f>(C12-B12)/D12</f>
        <v>125.00000000000024</v>
      </c>
      <c r="F12" s="111"/>
      <c r="G12" s="111"/>
      <c r="H12" s="112">
        <f>D12*50/B12</f>
        <v>0.02</v>
      </c>
      <c r="I12" s="111">
        <f t="shared" si="0"/>
        <v>677.13918921148502</v>
      </c>
      <c r="J12" s="109"/>
    </row>
    <row r="13" spans="1:10" ht="13.5" thickBot="1">
      <c r="A13" s="67"/>
      <c r="B13" s="66"/>
      <c r="C13" s="61"/>
      <c r="D13" s="61"/>
      <c r="E13" s="65"/>
      <c r="F13" s="61"/>
      <c r="G13" s="64"/>
      <c r="H13" s="63"/>
      <c r="I13" s="62"/>
      <c r="J13" s="61"/>
    </row>
    <row r="14" spans="1:10">
      <c r="A14" s="143">
        <f>A12+7</f>
        <v>42134</v>
      </c>
      <c r="B14" s="144">
        <v>500</v>
      </c>
      <c r="C14" s="145">
        <f>B14</f>
        <v>500</v>
      </c>
      <c r="D14" s="145">
        <f t="shared" si="2"/>
        <v>0.2</v>
      </c>
      <c r="E14" s="146">
        <f>(C14-B14)/D14</f>
        <v>0</v>
      </c>
      <c r="F14" s="147"/>
      <c r="G14" s="147"/>
      <c r="H14" s="148">
        <f>D14*50/B14</f>
        <v>0.02</v>
      </c>
      <c r="I14" s="147">
        <f t="shared" si="0"/>
        <v>284</v>
      </c>
      <c r="J14" s="145"/>
    </row>
    <row r="15" spans="1:10">
      <c r="A15" s="77">
        <f>A14+7</f>
        <v>42141</v>
      </c>
      <c r="B15" s="198">
        <v>1204</v>
      </c>
      <c r="C15" s="68">
        <f t="shared" si="1"/>
        <v>1264.2</v>
      </c>
      <c r="D15" s="68">
        <f t="shared" si="2"/>
        <v>0.48159999999999997</v>
      </c>
      <c r="E15" s="76">
        <f>(C15-B15)/D15</f>
        <v>125.0000000000001</v>
      </c>
      <c r="F15" s="69"/>
      <c r="G15" s="69"/>
      <c r="H15" s="74">
        <f>D15*50/B15</f>
        <v>1.9999999999999997E-2</v>
      </c>
      <c r="I15" s="69">
        <f t="shared" si="0"/>
        <v>683.87200000000007</v>
      </c>
      <c r="J15" s="68"/>
    </row>
    <row r="16" spans="1:10">
      <c r="A16" s="77">
        <f>A15+7</f>
        <v>42148</v>
      </c>
      <c r="B16" s="72">
        <f>C15+F15-G15</f>
        <v>1264.2</v>
      </c>
      <c r="C16" s="68">
        <f t="shared" si="1"/>
        <v>1327.41</v>
      </c>
      <c r="D16" s="68">
        <f t="shared" si="2"/>
        <v>0.50568000000000002</v>
      </c>
      <c r="E16" s="76">
        <f>(C16-B16)/D16</f>
        <v>125.00000000000007</v>
      </c>
      <c r="F16" s="69"/>
      <c r="G16" s="69"/>
      <c r="H16" s="74">
        <f>D16*50/B16</f>
        <v>0.02</v>
      </c>
      <c r="I16" s="69">
        <f t="shared" si="0"/>
        <v>718.06560000000002</v>
      </c>
      <c r="J16" s="68"/>
    </row>
    <row r="17" spans="1:10" ht="13.5" thickBot="1">
      <c r="A17" s="77">
        <f>A16+7</f>
        <v>42155</v>
      </c>
      <c r="B17" s="72">
        <f>C16+F16-G16</f>
        <v>1327.41</v>
      </c>
      <c r="C17" s="68">
        <f t="shared" si="1"/>
        <v>1393.7805000000001</v>
      </c>
      <c r="D17" s="68">
        <f t="shared" si="2"/>
        <v>0.53096399999999999</v>
      </c>
      <c r="E17" s="76">
        <f>(C17-B17)/D17</f>
        <v>124.99999999999999</v>
      </c>
      <c r="F17" s="69"/>
      <c r="G17" s="69"/>
      <c r="H17" s="74">
        <f>D17*50/B17</f>
        <v>0.02</v>
      </c>
      <c r="I17" s="69">
        <f t="shared" si="0"/>
        <v>753.96888000000013</v>
      </c>
      <c r="J17" s="68"/>
    </row>
    <row r="18" spans="1:10" ht="13.5" thickBot="1">
      <c r="A18" s="67"/>
      <c r="B18" s="66"/>
      <c r="C18" s="61"/>
      <c r="D18" s="61"/>
      <c r="E18" s="65"/>
      <c r="F18" s="61"/>
      <c r="G18" s="64"/>
      <c r="H18" s="63"/>
      <c r="I18" s="62"/>
      <c r="J18" s="61"/>
    </row>
    <row r="19" spans="1:10">
      <c r="A19" s="77">
        <f>A17+7</f>
        <v>42162</v>
      </c>
      <c r="B19" s="72">
        <f>C17+F17-G17</f>
        <v>1393.7805000000001</v>
      </c>
      <c r="C19" s="68">
        <f t="shared" si="1"/>
        <v>1463.469525</v>
      </c>
      <c r="D19" s="68">
        <f t="shared" si="2"/>
        <v>0.55751220000000001</v>
      </c>
      <c r="E19" s="76">
        <f>(C19-B19)/D19</f>
        <v>124.99999999999982</v>
      </c>
      <c r="F19" s="69"/>
      <c r="G19" s="69"/>
      <c r="H19" s="74">
        <f>D19*50/B19</f>
        <v>0.02</v>
      </c>
      <c r="I19" s="69">
        <f t="shared" si="0"/>
        <v>791.66732400000001</v>
      </c>
      <c r="J19" s="68"/>
    </row>
    <row r="20" spans="1:10">
      <c r="A20" s="77">
        <f>A19+7</f>
        <v>42169</v>
      </c>
      <c r="B20" s="72">
        <f>C19+F19-G19</f>
        <v>1463.469525</v>
      </c>
      <c r="C20" s="68">
        <f t="shared" si="1"/>
        <v>1536.64300125</v>
      </c>
      <c r="D20" s="68">
        <f t="shared" si="2"/>
        <v>0.58538780999999995</v>
      </c>
      <c r="E20" s="76">
        <f>(C20-B20)/D20</f>
        <v>125.00000000000004</v>
      </c>
      <c r="F20" s="69"/>
      <c r="G20" s="69"/>
      <c r="H20" s="74">
        <f>D20*50/B20</f>
        <v>1.9999999999999997E-2</v>
      </c>
      <c r="I20" s="69">
        <f t="shared" si="0"/>
        <v>831.25069020000001</v>
      </c>
      <c r="J20" s="68"/>
    </row>
    <row r="21" spans="1:10">
      <c r="A21" s="77">
        <f>A20+7</f>
        <v>42176</v>
      </c>
      <c r="B21" s="72">
        <f>C20+F20-G20</f>
        <v>1536.64300125</v>
      </c>
      <c r="C21" s="68">
        <f t="shared" si="1"/>
        <v>1613.4751513125</v>
      </c>
      <c r="D21" s="68">
        <f t="shared" si="2"/>
        <v>0.61465720049999995</v>
      </c>
      <c r="E21" s="76">
        <f>(C21-B21)/D21</f>
        <v>124.99999999999997</v>
      </c>
      <c r="F21" s="69"/>
      <c r="G21" s="69"/>
      <c r="H21" s="74">
        <f>D21*50/B21</f>
        <v>1.9999999999999997E-2</v>
      </c>
      <c r="I21" s="69">
        <f t="shared" si="0"/>
        <v>872.8132247100001</v>
      </c>
      <c r="J21" s="68"/>
    </row>
    <row r="22" spans="1:10" ht="13.5" thickBot="1">
      <c r="A22" s="77">
        <f>A21+7</f>
        <v>42183</v>
      </c>
      <c r="B22" s="72">
        <f>C21+F21-G21</f>
        <v>1613.4751513125</v>
      </c>
      <c r="C22" s="68">
        <f t="shared" si="1"/>
        <v>1694.148908878125</v>
      </c>
      <c r="D22" s="68">
        <f t="shared" si="2"/>
        <v>0.64539006052500003</v>
      </c>
      <c r="E22" s="76">
        <f>(C22-B22)/D22</f>
        <v>125.00000000000001</v>
      </c>
      <c r="F22" s="69"/>
      <c r="G22" s="69"/>
      <c r="H22" s="74">
        <f>D22*50/B22</f>
        <v>0.02</v>
      </c>
      <c r="I22" s="69">
        <f t="shared" si="0"/>
        <v>916.45388594549991</v>
      </c>
      <c r="J22" s="68"/>
    </row>
    <row r="23" spans="1:10" ht="13.5" thickBot="1">
      <c r="A23" s="67"/>
      <c r="B23" s="66"/>
      <c r="C23" s="61"/>
      <c r="D23" s="61"/>
      <c r="E23" s="65"/>
      <c r="F23" s="61"/>
      <c r="G23" s="64"/>
      <c r="H23" s="63"/>
      <c r="I23" s="62"/>
      <c r="J23" s="61"/>
    </row>
    <row r="24" spans="1:10">
      <c r="A24" s="77">
        <f>A22+7</f>
        <v>42190</v>
      </c>
      <c r="B24" s="72">
        <f>C22+F22-G22</f>
        <v>1694.148908878125</v>
      </c>
      <c r="C24" s="68">
        <f t="shared" si="1"/>
        <v>1778.8563543220312</v>
      </c>
      <c r="D24" s="68">
        <f t="shared" si="2"/>
        <v>0.67765956355125001</v>
      </c>
      <c r="E24" s="76">
        <f>(C24-B24)/D24</f>
        <v>124.9999999999999</v>
      </c>
      <c r="F24" s="69"/>
      <c r="G24" s="69"/>
      <c r="H24" s="74">
        <f>D24*50/B24</f>
        <v>0.02</v>
      </c>
      <c r="I24" s="69">
        <f t="shared" si="0"/>
        <v>962.27658024277503</v>
      </c>
      <c r="J24" s="68"/>
    </row>
    <row r="25" spans="1:10">
      <c r="A25" s="77">
        <f>A24+7</f>
        <v>42197</v>
      </c>
      <c r="B25" s="72">
        <f>C24+F24-G24</f>
        <v>1778.8563543220312</v>
      </c>
      <c r="C25" s="68">
        <f t="shared" si="1"/>
        <v>1867.7991720381328</v>
      </c>
      <c r="D25" s="68">
        <f t="shared" si="2"/>
        <v>0.71154254172881248</v>
      </c>
      <c r="E25" s="76">
        <f>(C25-B25)/D25</f>
        <v>125.00000000000016</v>
      </c>
      <c r="F25" s="69"/>
      <c r="G25" s="69"/>
      <c r="H25" s="74">
        <f>D25*50/B25</f>
        <v>0.02</v>
      </c>
      <c r="I25" s="69">
        <f t="shared" si="0"/>
        <v>1010.3904092549137</v>
      </c>
      <c r="J25" s="68"/>
    </row>
    <row r="26" spans="1:10">
      <c r="A26" s="77">
        <f>A25+7</f>
        <v>42204</v>
      </c>
      <c r="B26" s="72">
        <f>C25+F25-G25</f>
        <v>1867.7991720381328</v>
      </c>
      <c r="C26" s="68">
        <f t="shared" si="1"/>
        <v>1961.1891306400394</v>
      </c>
      <c r="D26" s="68">
        <f t="shared" si="2"/>
        <v>0.74711966881525316</v>
      </c>
      <c r="E26" s="76">
        <f>(C26-B26)/D26</f>
        <v>124.99999999999984</v>
      </c>
      <c r="F26" s="69"/>
      <c r="G26" s="69"/>
      <c r="H26" s="74">
        <f>D26*50/B26</f>
        <v>0.02</v>
      </c>
      <c r="I26" s="69">
        <f t="shared" si="0"/>
        <v>1060.9099297176595</v>
      </c>
      <c r="J26" s="68"/>
    </row>
    <row r="27" spans="1:10" ht="13.5" thickBot="1">
      <c r="A27" s="77">
        <f>A26+7</f>
        <v>42211</v>
      </c>
      <c r="B27" s="72">
        <f>C26+F26-G26</f>
        <v>1961.1891306400394</v>
      </c>
      <c r="C27" s="68">
        <f t="shared" si="1"/>
        <v>2059.2485871720414</v>
      </c>
      <c r="D27" s="68">
        <f t="shared" si="2"/>
        <v>0.78447565225601579</v>
      </c>
      <c r="E27" s="76">
        <f>(C27-B27)/D27</f>
        <v>125.00000000000011</v>
      </c>
      <c r="F27" s="69"/>
      <c r="G27" s="69"/>
      <c r="H27" s="74">
        <f>D27*50/B27</f>
        <v>0.02</v>
      </c>
      <c r="I27" s="69">
        <f t="shared" si="0"/>
        <v>1113.9554262035422</v>
      </c>
      <c r="J27" s="68"/>
    </row>
    <row r="28" spans="1:10" ht="13.5" thickBot="1">
      <c r="A28" s="67"/>
      <c r="B28" s="66"/>
      <c r="C28" s="61"/>
      <c r="D28" s="61"/>
      <c r="E28" s="65"/>
      <c r="F28" s="61"/>
      <c r="G28" s="64"/>
      <c r="H28" s="63"/>
      <c r="I28" s="62"/>
      <c r="J28" s="61"/>
    </row>
    <row r="29" spans="1:10">
      <c r="A29" s="77">
        <f>A27+7</f>
        <v>42218</v>
      </c>
      <c r="B29" s="72">
        <f>C27+F27-G27</f>
        <v>2059.2485871720414</v>
      </c>
      <c r="C29" s="68">
        <f t="shared" si="1"/>
        <v>2162.2110165306435</v>
      </c>
      <c r="D29" s="68">
        <f t="shared" si="2"/>
        <v>0.82369943486881658</v>
      </c>
      <c r="E29" s="76">
        <f>(C29-B29)/D29</f>
        <v>125.00000000000003</v>
      </c>
      <c r="F29" s="69"/>
      <c r="G29" s="69"/>
      <c r="H29" s="74">
        <f>D29*50/B29</f>
        <v>0.02</v>
      </c>
      <c r="I29" s="69">
        <f t="shared" si="0"/>
        <v>1169.6531975137195</v>
      </c>
      <c r="J29" s="68"/>
    </row>
    <row r="30" spans="1:10">
      <c r="A30" s="77">
        <f>A29+7</f>
        <v>42225</v>
      </c>
      <c r="B30" s="72">
        <f>C29+F29-G29</f>
        <v>2162.2110165306435</v>
      </c>
      <c r="C30" s="68">
        <f t="shared" si="1"/>
        <v>2270.3215673571758</v>
      </c>
      <c r="D30" s="68">
        <f t="shared" si="2"/>
        <v>0.86488440661225741</v>
      </c>
      <c r="E30" s="76">
        <f>(C30-B30)/D30</f>
        <v>125.00000000000013</v>
      </c>
      <c r="F30" s="69"/>
      <c r="G30" s="69"/>
      <c r="H30" s="74">
        <f>D30*50/B30</f>
        <v>0.02</v>
      </c>
      <c r="I30" s="69">
        <f t="shared" si="0"/>
        <v>1228.1358573894054</v>
      </c>
      <c r="J30" s="68"/>
    </row>
    <row r="31" spans="1:10">
      <c r="A31" s="77">
        <f>A30+7</f>
        <v>42232</v>
      </c>
      <c r="B31" s="72">
        <f>C30+F30-G30</f>
        <v>2270.3215673571758</v>
      </c>
      <c r="C31" s="68">
        <f t="shared" si="1"/>
        <v>2383.8376457250347</v>
      </c>
      <c r="D31" s="68">
        <f t="shared" si="2"/>
        <v>0.90812862694287033</v>
      </c>
      <c r="E31" s="76">
        <f>(C31-B31)/D31</f>
        <v>125.0000000000001</v>
      </c>
      <c r="F31" s="69"/>
      <c r="G31" s="69"/>
      <c r="H31" s="74">
        <f>D31*50/B31</f>
        <v>0.02</v>
      </c>
      <c r="I31" s="69">
        <f t="shared" si="0"/>
        <v>1289.5426502588757</v>
      </c>
      <c r="J31" s="68"/>
    </row>
    <row r="32" spans="1:10" ht="13.5" thickBot="1">
      <c r="A32" s="77">
        <f>A31+7</f>
        <v>42239</v>
      </c>
      <c r="B32" s="72">
        <f>C31+F31-G31</f>
        <v>2383.8376457250347</v>
      </c>
      <c r="C32" s="68">
        <f t="shared" si="1"/>
        <v>2503.0295280112864</v>
      </c>
      <c r="D32" s="68">
        <f t="shared" si="2"/>
        <v>0.95353505829001384</v>
      </c>
      <c r="E32" s="76">
        <f>(C32-B32)/D32</f>
        <v>124.99999999999999</v>
      </c>
      <c r="F32" s="69"/>
      <c r="G32" s="69"/>
      <c r="H32" s="74">
        <f>D32*50/B32</f>
        <v>1.9999999999999997E-2</v>
      </c>
      <c r="I32" s="69">
        <f t="shared" si="0"/>
        <v>1354.0197827718198</v>
      </c>
      <c r="J32" s="68"/>
    </row>
    <row r="33" spans="1:12" ht="13.5" thickBot="1">
      <c r="A33" s="67"/>
      <c r="B33" s="66"/>
      <c r="C33" s="61"/>
      <c r="D33" s="61"/>
      <c r="E33" s="65"/>
      <c r="F33" s="61"/>
      <c r="G33" s="64"/>
      <c r="H33" s="63"/>
      <c r="I33" s="62"/>
      <c r="J33" s="61"/>
    </row>
    <row r="34" spans="1:12">
      <c r="A34" s="77">
        <f>A32+7</f>
        <v>42246</v>
      </c>
      <c r="B34" s="72">
        <f>C32+F32-G32</f>
        <v>2503.0295280112864</v>
      </c>
      <c r="C34" s="68">
        <f t="shared" si="1"/>
        <v>2628.1810044118506</v>
      </c>
      <c r="D34" s="68">
        <f t="shared" si="2"/>
        <v>1.0012118112045145</v>
      </c>
      <c r="E34" s="76">
        <f>(C34-B34)/D34</f>
        <v>124.99999999999989</v>
      </c>
      <c r="F34" s="69"/>
      <c r="G34" s="69"/>
      <c r="H34" s="74">
        <f>D34*50/B34</f>
        <v>0.02</v>
      </c>
      <c r="I34" s="69">
        <f t="shared" si="0"/>
        <v>1421.7207719104108</v>
      </c>
      <c r="J34" s="68"/>
    </row>
    <row r="35" spans="1:12">
      <c r="A35" s="77">
        <f>A34+7</f>
        <v>42253</v>
      </c>
      <c r="B35" s="72">
        <f>C34+F34-G34</f>
        <v>2628.1810044118506</v>
      </c>
      <c r="C35" s="68">
        <f t="shared" si="1"/>
        <v>2759.5900546324433</v>
      </c>
      <c r="D35" s="68">
        <f t="shared" si="2"/>
        <v>1.0512724017647403</v>
      </c>
      <c r="E35" s="76">
        <f>(C35-B35)/D35</f>
        <v>125.00000000000014</v>
      </c>
      <c r="F35" s="69"/>
      <c r="G35" s="69"/>
      <c r="H35" s="74">
        <f>D35*50/B35</f>
        <v>0.02</v>
      </c>
      <c r="I35" s="69">
        <f t="shared" si="0"/>
        <v>1492.806810505931</v>
      </c>
      <c r="J35" s="68"/>
    </row>
    <row r="36" spans="1:12">
      <c r="A36" s="77">
        <f>A35+7</f>
        <v>42260</v>
      </c>
      <c r="B36" s="72">
        <f>C35+F35-G35</f>
        <v>2759.5900546324433</v>
      </c>
      <c r="C36" s="68">
        <f t="shared" si="1"/>
        <v>2897.5695573640655</v>
      </c>
      <c r="D36" s="68">
        <f t="shared" si="2"/>
        <v>1.1038360218529772</v>
      </c>
      <c r="E36" s="76">
        <f>(C36-B36)/D36</f>
        <v>125.00000000000007</v>
      </c>
      <c r="F36" s="69"/>
      <c r="G36" s="69"/>
      <c r="H36" s="74">
        <f>D36*50/B36</f>
        <v>1.9999999999999997E-2</v>
      </c>
      <c r="I36" s="69">
        <f t="shared" si="0"/>
        <v>1567.4471510312278</v>
      </c>
      <c r="J36" s="68"/>
    </row>
    <row r="37" spans="1:12" ht="13.5" thickBot="1">
      <c r="A37" s="77">
        <f>A36+7</f>
        <v>42267</v>
      </c>
      <c r="B37" s="72">
        <f>C36+F36-G36</f>
        <v>2897.5695573640655</v>
      </c>
      <c r="C37" s="68">
        <f t="shared" si="1"/>
        <v>3042.4480352322689</v>
      </c>
      <c r="D37" s="68">
        <f t="shared" si="2"/>
        <v>1.1590278229456261</v>
      </c>
      <c r="E37" s="76">
        <f>(C37-B37)/D37</f>
        <v>125.00000000000011</v>
      </c>
      <c r="F37" s="69"/>
      <c r="G37" s="69"/>
      <c r="H37" s="74">
        <f>D37*50/B37</f>
        <v>1.9999999999999997E-2</v>
      </c>
      <c r="I37" s="69">
        <f t="shared" si="0"/>
        <v>1645.8195085827892</v>
      </c>
      <c r="J37" s="68"/>
      <c r="L37" s="81"/>
    </row>
    <row r="38" spans="1:12" ht="13.5" thickBot="1">
      <c r="A38" s="67"/>
      <c r="B38" s="66"/>
      <c r="C38" s="61"/>
      <c r="D38" s="61"/>
      <c r="E38" s="65"/>
      <c r="F38" s="61"/>
      <c r="G38" s="64"/>
      <c r="H38" s="63"/>
      <c r="I38" s="62"/>
      <c r="J38" s="61"/>
    </row>
    <row r="39" spans="1:12">
      <c r="A39" s="77">
        <f>A37+7</f>
        <v>42274</v>
      </c>
      <c r="B39" s="72">
        <f>C37+F37-G37</f>
        <v>3042.4480352322689</v>
      </c>
      <c r="C39" s="68">
        <f t="shared" si="1"/>
        <v>3194.5704369938821</v>
      </c>
      <c r="D39" s="68">
        <f t="shared" si="2"/>
        <v>1.2169792140929077</v>
      </c>
      <c r="E39" s="76">
        <f>(C39-B39)/D39</f>
        <v>124.9999999999998</v>
      </c>
      <c r="F39" s="69"/>
      <c r="G39" s="69"/>
      <c r="H39" s="74">
        <f>D39*50/B39</f>
        <v>2.0000000000000004E-2</v>
      </c>
      <c r="I39" s="69">
        <f t="shared" si="0"/>
        <v>1728.1104840119287</v>
      </c>
      <c r="J39" s="68"/>
    </row>
    <row r="40" spans="1:12">
      <c r="A40" s="77">
        <f>A39+7</f>
        <v>42281</v>
      </c>
      <c r="B40" s="72">
        <f>C39+F39-G39</f>
        <v>3194.5704369938821</v>
      </c>
      <c r="C40" s="68">
        <f t="shared" si="1"/>
        <v>3354.2989588435762</v>
      </c>
      <c r="D40" s="68">
        <f t="shared" si="2"/>
        <v>1.2778281747975528</v>
      </c>
      <c r="E40" s="76">
        <f>(C40-B40)/D40</f>
        <v>124.99999999999997</v>
      </c>
      <c r="F40" s="69"/>
      <c r="G40" s="69"/>
      <c r="H40" s="74">
        <f>D40*50/B40</f>
        <v>0.02</v>
      </c>
      <c r="I40" s="69">
        <f t="shared" si="0"/>
        <v>1814.5160082125251</v>
      </c>
      <c r="J40" s="68"/>
    </row>
    <row r="41" spans="1:12">
      <c r="A41" s="77">
        <f>A40+7</f>
        <v>42288</v>
      </c>
      <c r="B41" s="72">
        <f>C40+F40-G40</f>
        <v>3354.2989588435762</v>
      </c>
      <c r="C41" s="68">
        <f t="shared" si="1"/>
        <v>3522.0139067857549</v>
      </c>
      <c r="D41" s="68">
        <f t="shared" si="2"/>
        <v>1.3417195835374305</v>
      </c>
      <c r="E41" s="76">
        <f>(C41-B41)/D41</f>
        <v>124.99999999999991</v>
      </c>
      <c r="F41" s="69"/>
      <c r="G41" s="69"/>
      <c r="H41" s="74">
        <f>D41*50/B41</f>
        <v>1.9999999999999997E-2</v>
      </c>
      <c r="I41" s="69">
        <f t="shared" si="0"/>
        <v>1905.2418086231512</v>
      </c>
      <c r="J41" s="68"/>
    </row>
    <row r="42" spans="1:12" ht="13.5" thickBot="1">
      <c r="A42" s="77">
        <f>A41+7</f>
        <v>42295</v>
      </c>
      <c r="B42" s="72">
        <f>C41+F41-G41</f>
        <v>3522.0139067857549</v>
      </c>
      <c r="C42" s="68">
        <f t="shared" si="1"/>
        <v>3698.1146021250424</v>
      </c>
      <c r="D42" s="68">
        <f t="shared" si="2"/>
        <v>1.4088055627143019</v>
      </c>
      <c r="E42" s="76">
        <f>(C42-B42)/D42</f>
        <v>124.99999999999986</v>
      </c>
      <c r="F42" s="69"/>
      <c r="G42" s="69"/>
      <c r="H42" s="74">
        <f>D42*50/B42</f>
        <v>1.9999999999999997E-2</v>
      </c>
      <c r="I42" s="69">
        <f t="shared" si="0"/>
        <v>2000.5038990543089</v>
      </c>
      <c r="J42" s="68"/>
    </row>
    <row r="43" spans="1:12" ht="13.5" thickBot="1">
      <c r="A43" s="67"/>
      <c r="B43" s="66"/>
      <c r="C43" s="61"/>
      <c r="D43" s="61"/>
      <c r="E43" s="65"/>
      <c r="F43" s="61"/>
      <c r="G43" s="64"/>
      <c r="H43" s="63"/>
      <c r="I43" s="62"/>
      <c r="J43" s="61"/>
    </row>
    <row r="44" spans="1:12">
      <c r="A44" s="77">
        <f>A42+7</f>
        <v>42302</v>
      </c>
      <c r="B44" s="72">
        <f>C42+F42-G42</f>
        <v>3698.1146021250424</v>
      </c>
      <c r="C44" s="68">
        <f t="shared" si="1"/>
        <v>3883.0203322312946</v>
      </c>
      <c r="D44" s="68">
        <f t="shared" si="2"/>
        <v>1.4792458408500169</v>
      </c>
      <c r="E44" s="76">
        <f>(C44-B44)/D44</f>
        <v>125.00000000000001</v>
      </c>
      <c r="F44" s="69"/>
      <c r="G44" s="69"/>
      <c r="H44" s="74">
        <f>D44*50/B44</f>
        <v>0.02</v>
      </c>
      <c r="I44" s="69">
        <f t="shared" si="0"/>
        <v>2100.5290940070245</v>
      </c>
      <c r="J44" s="68"/>
    </row>
    <row r="45" spans="1:12">
      <c r="A45" s="77">
        <f>A44+7</f>
        <v>42309</v>
      </c>
      <c r="B45" s="72">
        <f>C44+F44-G44</f>
        <v>3883.0203322312946</v>
      </c>
      <c r="C45" s="68">
        <f t="shared" si="1"/>
        <v>4077.1713488428595</v>
      </c>
      <c r="D45" s="68">
        <f t="shared" si="2"/>
        <v>1.5532081328925178</v>
      </c>
      <c r="E45" s="76">
        <f>(C45-B45)/D45</f>
        <v>125.00000000000014</v>
      </c>
      <c r="F45" s="69"/>
      <c r="G45" s="69"/>
      <c r="H45" s="74">
        <f>D45*50/B45</f>
        <v>0.02</v>
      </c>
      <c r="I45" s="69">
        <f t="shared" si="0"/>
        <v>2205.5555487073752</v>
      </c>
      <c r="J45" s="68"/>
    </row>
    <row r="46" spans="1:12">
      <c r="A46" s="77">
        <f>A45+7</f>
        <v>42316</v>
      </c>
      <c r="B46" s="72">
        <f>C45+F45-G45</f>
        <v>4077.1713488428595</v>
      </c>
      <c r="C46" s="68">
        <f t="shared" si="1"/>
        <v>4281.0299162850024</v>
      </c>
      <c r="D46" s="68">
        <f t="shared" si="2"/>
        <v>1.6308685395371438</v>
      </c>
      <c r="E46" s="76">
        <f>(C46-B46)/D46</f>
        <v>124.99999999999994</v>
      </c>
      <c r="F46" s="69"/>
      <c r="G46" s="69"/>
      <c r="H46" s="74">
        <f>D46*50/B46</f>
        <v>0.02</v>
      </c>
      <c r="I46" s="69">
        <f t="shared" si="0"/>
        <v>2315.8333261427442</v>
      </c>
      <c r="J46" s="68"/>
    </row>
    <row r="47" spans="1:12" ht="13.5" thickBot="1">
      <c r="A47" s="77">
        <f>A46+7</f>
        <v>42323</v>
      </c>
      <c r="B47" s="72">
        <f>C46+F46-G46</f>
        <v>4281.0299162850024</v>
      </c>
      <c r="C47" s="68">
        <f t="shared" si="1"/>
        <v>4495.0814120992527</v>
      </c>
      <c r="D47" s="68">
        <f t="shared" si="2"/>
        <v>1.712411966514001</v>
      </c>
      <c r="E47" s="76">
        <f>(C47-B47)/D47</f>
        <v>125.0000000000001</v>
      </c>
      <c r="F47" s="69"/>
      <c r="G47" s="69"/>
      <c r="H47" s="74">
        <f>D47*50/B47</f>
        <v>0.02</v>
      </c>
      <c r="I47" s="69">
        <f t="shared" si="0"/>
        <v>2431.6249924498816</v>
      </c>
      <c r="J47" s="68"/>
    </row>
    <row r="48" spans="1:12" ht="13.5" thickBot="1">
      <c r="A48" s="67"/>
      <c r="B48" s="66"/>
      <c r="C48" s="61"/>
      <c r="D48" s="61"/>
      <c r="E48" s="65"/>
      <c r="F48" s="61"/>
      <c r="G48" s="64"/>
      <c r="H48" s="63"/>
      <c r="I48" s="62"/>
      <c r="J48" s="61"/>
    </row>
    <row r="49" spans="1:12">
      <c r="A49" s="77">
        <f>A47+7</f>
        <v>42330</v>
      </c>
      <c r="B49" s="72">
        <f>C47+F47-G47</f>
        <v>4495.0814120992527</v>
      </c>
      <c r="C49" s="68">
        <f t="shared" si="1"/>
        <v>4719.8354827042149</v>
      </c>
      <c r="D49" s="68">
        <f t="shared" si="2"/>
        <v>1.7980325648397011</v>
      </c>
      <c r="E49" s="76">
        <f>(C49-B49)/D49</f>
        <v>124.99999999999974</v>
      </c>
      <c r="F49" s="69"/>
      <c r="G49" s="69"/>
      <c r="H49" s="74">
        <f>D49*50/B49</f>
        <v>0.02</v>
      </c>
      <c r="I49" s="69">
        <f t="shared" si="0"/>
        <v>2553.2062420723755</v>
      </c>
      <c r="J49" s="68"/>
    </row>
    <row r="50" spans="1:12">
      <c r="A50" s="77">
        <f>A49+7</f>
        <v>42337</v>
      </c>
      <c r="B50" s="72">
        <f>C49+F49-G49</f>
        <v>4719.8354827042149</v>
      </c>
      <c r="C50" s="68">
        <f t="shared" si="1"/>
        <v>4955.8272568394259</v>
      </c>
      <c r="D50" s="68">
        <f t="shared" si="2"/>
        <v>1.887934193081686</v>
      </c>
      <c r="E50" s="76">
        <f>(C50-B50)/D50</f>
        <v>125.00000000000014</v>
      </c>
      <c r="F50" s="69"/>
      <c r="G50" s="69"/>
      <c r="H50" s="74">
        <f>D50*50/B50</f>
        <v>0.02</v>
      </c>
      <c r="I50" s="69">
        <f t="shared" si="0"/>
        <v>2680.8665541759938</v>
      </c>
      <c r="J50" s="68"/>
    </row>
    <row r="51" spans="1:12">
      <c r="A51" s="77">
        <f>A50+7</f>
        <v>42344</v>
      </c>
      <c r="B51" s="72">
        <f>C50+F50-G50</f>
        <v>4955.8272568394259</v>
      </c>
      <c r="C51" s="68">
        <f t="shared" si="1"/>
        <v>5203.6186196813969</v>
      </c>
      <c r="D51" s="68">
        <f t="shared" si="2"/>
        <v>1.9823309027357703</v>
      </c>
      <c r="E51" s="76">
        <f>(C51-B51)/D51</f>
        <v>124.99999999999987</v>
      </c>
      <c r="F51" s="69"/>
      <c r="G51" s="69"/>
      <c r="H51" s="74">
        <f>D51*50/B51</f>
        <v>0.02</v>
      </c>
      <c r="I51" s="69">
        <f t="shared" si="0"/>
        <v>2814.9098818847938</v>
      </c>
      <c r="J51" s="68"/>
    </row>
    <row r="52" spans="1:12" ht="13.5" thickBot="1">
      <c r="A52" s="77">
        <f>A51+7</f>
        <v>42351</v>
      </c>
      <c r="B52" s="72">
        <f>C51+F51-G51</f>
        <v>5203.6186196813969</v>
      </c>
      <c r="C52" s="68">
        <f t="shared" si="1"/>
        <v>5463.799550665467</v>
      </c>
      <c r="D52" s="68">
        <f t="shared" si="2"/>
        <v>2.0814474478725589</v>
      </c>
      <c r="E52" s="76">
        <f>(C52-B52)/D52</f>
        <v>125.0000000000001</v>
      </c>
      <c r="F52" s="69"/>
      <c r="G52" s="80"/>
      <c r="H52" s="74">
        <f>D52*50/B52</f>
        <v>0.02</v>
      </c>
      <c r="I52" s="69">
        <f t="shared" si="0"/>
        <v>2955.6553759790331</v>
      </c>
      <c r="J52" s="68"/>
    </row>
    <row r="53" spans="1:12" ht="13.5" thickBot="1">
      <c r="A53" s="67"/>
      <c r="B53" s="66"/>
      <c r="C53" s="61"/>
      <c r="D53" s="61"/>
      <c r="E53" s="65"/>
      <c r="F53" s="61"/>
      <c r="G53" s="64"/>
      <c r="H53" s="63"/>
      <c r="I53" s="62"/>
      <c r="J53" s="61"/>
    </row>
    <row r="54" spans="1:12">
      <c r="A54" s="89">
        <f>A52+7</f>
        <v>42358</v>
      </c>
      <c r="B54" s="90">
        <f>C52+F52-G52</f>
        <v>5463.799550665467</v>
      </c>
      <c r="C54" s="91">
        <f>B54+(B54*0)</f>
        <v>5463.799550665467</v>
      </c>
      <c r="D54" s="91">
        <f t="shared" si="2"/>
        <v>2.1855198202661867</v>
      </c>
      <c r="E54" s="92">
        <f>(C54-B54)/D54</f>
        <v>0</v>
      </c>
      <c r="F54" s="97"/>
      <c r="G54" s="96"/>
      <c r="H54" s="94">
        <f>D54*50/B54</f>
        <v>0.02</v>
      </c>
      <c r="I54" s="95">
        <f t="shared" si="0"/>
        <v>3103.4381447779851</v>
      </c>
      <c r="J54" s="91"/>
    </row>
    <row r="55" spans="1:12">
      <c r="A55" s="89">
        <f>A54+7</f>
        <v>42365</v>
      </c>
      <c r="B55" s="90">
        <f>C54+F54-G54</f>
        <v>5463.799550665467</v>
      </c>
      <c r="C55" s="91">
        <f>B55+(B55*0.02)</f>
        <v>5573.0755416787761</v>
      </c>
      <c r="D55" s="91">
        <f t="shared" si="2"/>
        <v>2.1855198202661867</v>
      </c>
      <c r="E55" s="92">
        <f>(C55-B55)/D55</f>
        <v>49.999999999999879</v>
      </c>
      <c r="F55" s="91"/>
      <c r="G55" s="93"/>
      <c r="H55" s="94">
        <f>D55*50/B55</f>
        <v>0.02</v>
      </c>
      <c r="I55" s="95">
        <f t="shared" si="0"/>
        <v>3103.4381447779851</v>
      </c>
      <c r="J55" s="91"/>
    </row>
    <row r="56" spans="1:12">
      <c r="A56" s="77">
        <f>A55+7</f>
        <v>42372</v>
      </c>
      <c r="B56" s="72">
        <f>C55+F55-G55</f>
        <v>5573.0755416787761</v>
      </c>
      <c r="C56" s="68">
        <f t="shared" si="1"/>
        <v>5851.7293187627147</v>
      </c>
      <c r="D56" s="68">
        <f t="shared" si="2"/>
        <v>2.2292302166715103</v>
      </c>
      <c r="E56" s="76">
        <f>(C56-B56)/D56</f>
        <v>124.99999999999993</v>
      </c>
      <c r="F56" s="68"/>
      <c r="G56" s="79"/>
      <c r="H56" s="74">
        <f>D56*50/B56</f>
        <v>0.02</v>
      </c>
      <c r="I56" s="69">
        <f t="shared" si="0"/>
        <v>3165.5069076735449</v>
      </c>
      <c r="J56" s="68"/>
    </row>
    <row r="57" spans="1:12" ht="13.5" thickBot="1">
      <c r="A57" s="77">
        <f>A56+7</f>
        <v>42379</v>
      </c>
      <c r="B57" s="72">
        <f>C56+F56-G56</f>
        <v>5851.7293187627147</v>
      </c>
      <c r="C57" s="68">
        <f t="shared" si="1"/>
        <v>6144.3157847008506</v>
      </c>
      <c r="D57" s="68">
        <f t="shared" si="2"/>
        <v>2.340691727505086</v>
      </c>
      <c r="E57" s="76">
        <f>(C57-B57)/D57</f>
        <v>125.00000000000007</v>
      </c>
      <c r="F57" s="68"/>
      <c r="G57" s="79"/>
      <c r="H57" s="74">
        <f>D57*50/B57</f>
        <v>2.0000000000000004E-2</v>
      </c>
      <c r="I57" s="69">
        <f t="shared" si="0"/>
        <v>3323.7822530572216</v>
      </c>
      <c r="J57" s="68"/>
    </row>
    <row r="58" spans="1:12" ht="13.5" thickBot="1">
      <c r="A58" s="67"/>
      <c r="B58" s="66"/>
      <c r="C58" s="61"/>
      <c r="D58" s="61"/>
      <c r="E58" s="65"/>
      <c r="F58" s="61"/>
      <c r="G58" s="64"/>
      <c r="H58" s="63"/>
      <c r="I58" s="62"/>
      <c r="J58" s="61"/>
    </row>
    <row r="59" spans="1:12">
      <c r="A59" s="77">
        <f>A57+7</f>
        <v>42386</v>
      </c>
      <c r="B59" s="72">
        <f>C57+F57-G57</f>
        <v>6144.3157847008506</v>
      </c>
      <c r="C59" s="68">
        <f t="shared" si="1"/>
        <v>6451.531573935893</v>
      </c>
      <c r="D59" s="68">
        <f t="shared" si="2"/>
        <v>2.45772631388034</v>
      </c>
      <c r="E59" s="76">
        <f>(C59-B59)/D59</f>
        <v>124.99999999999996</v>
      </c>
      <c r="F59" s="88"/>
      <c r="G59" s="75"/>
      <c r="H59" s="74">
        <f>D59*50/B59</f>
        <v>1.9999999999999997E-2</v>
      </c>
      <c r="I59" s="69">
        <f t="shared" si="0"/>
        <v>3489.9713657100833</v>
      </c>
      <c r="J59" s="68"/>
    </row>
    <row r="60" spans="1:12">
      <c r="A60" s="77">
        <f>A59+7</f>
        <v>42393</v>
      </c>
      <c r="B60" s="72">
        <f>C59+F59-G59</f>
        <v>6451.531573935893</v>
      </c>
      <c r="C60" s="68">
        <f t="shared" si="1"/>
        <v>6774.108152632688</v>
      </c>
      <c r="D60" s="68">
        <f t="shared" si="2"/>
        <v>2.580612629574357</v>
      </c>
      <c r="E60" s="76">
        <f>(C60-B60)/D60</f>
        <v>125.00000000000013</v>
      </c>
      <c r="F60" s="68"/>
      <c r="G60" s="75"/>
      <c r="H60" s="74">
        <f>D60*50/B60</f>
        <v>1.9999999999999997E-2</v>
      </c>
      <c r="I60" s="69">
        <f t="shared" si="0"/>
        <v>3664.4699339955873</v>
      </c>
      <c r="J60" s="68"/>
      <c r="K60" s="78"/>
      <c r="L60" s="78"/>
    </row>
    <row r="61" spans="1:12">
      <c r="A61" s="77">
        <f>A60+7</f>
        <v>42400</v>
      </c>
      <c r="B61" s="72">
        <f>C60+F60-G60</f>
        <v>6774.108152632688</v>
      </c>
      <c r="C61" s="68">
        <f t="shared" si="1"/>
        <v>7112.8135602643224</v>
      </c>
      <c r="D61" s="68">
        <f t="shared" si="2"/>
        <v>2.7096432610530754</v>
      </c>
      <c r="E61" s="76">
        <f>(C61-B61)/D61</f>
        <v>125</v>
      </c>
      <c r="F61" s="68"/>
      <c r="G61" s="75"/>
      <c r="H61" s="74">
        <f>D61*50/B61</f>
        <v>0.02</v>
      </c>
      <c r="I61" s="69">
        <f t="shared" si="0"/>
        <v>3847.6934306953667</v>
      </c>
      <c r="J61" s="68"/>
      <c r="K61" s="78"/>
      <c r="L61" s="78"/>
    </row>
    <row r="62" spans="1:12" ht="13.5" thickBot="1">
      <c r="A62" s="73">
        <f>A61+7</f>
        <v>42407</v>
      </c>
      <c r="B62" s="72">
        <f>C61+F61-G61</f>
        <v>7112.8135602643224</v>
      </c>
      <c r="C62" s="68">
        <f t="shared" si="1"/>
        <v>7468.4542382775389</v>
      </c>
      <c r="D62" s="68">
        <f t="shared" si="2"/>
        <v>2.8451254241057291</v>
      </c>
      <c r="E62" s="76">
        <f>(C62-B62)/D62</f>
        <v>125.00000000000014</v>
      </c>
      <c r="F62" s="71"/>
      <c r="G62" s="70"/>
      <c r="H62" s="74">
        <f>D62*50/B62</f>
        <v>0.02</v>
      </c>
      <c r="I62" s="69">
        <f t="shared" si="0"/>
        <v>4040.0781022301348</v>
      </c>
      <c r="J62" s="68"/>
      <c r="K62" s="78"/>
      <c r="L62" s="78"/>
    </row>
    <row r="63" spans="1:12" ht="13.5" thickBot="1">
      <c r="A63" s="67"/>
      <c r="B63" s="66"/>
      <c r="C63" s="61"/>
      <c r="D63" s="61"/>
      <c r="E63" s="65"/>
      <c r="F63" s="61"/>
      <c r="G63" s="64"/>
      <c r="H63" s="63"/>
      <c r="I63" s="62"/>
      <c r="J63" s="61"/>
    </row>
    <row r="64" spans="1:12">
      <c r="A64" s="77">
        <f>A62+7</f>
        <v>42414</v>
      </c>
      <c r="B64" s="72">
        <f>C62+F62-G62</f>
        <v>7468.4542382775389</v>
      </c>
      <c r="C64" s="68">
        <f t="shared" si="1"/>
        <v>7841.8769501914157</v>
      </c>
      <c r="D64" s="68">
        <f t="shared" si="2"/>
        <v>2.9873816953110155</v>
      </c>
      <c r="E64" s="76">
        <f>(C64-B64)/D64</f>
        <v>124.99999999999996</v>
      </c>
      <c r="F64" s="68"/>
      <c r="G64" s="75"/>
      <c r="H64" s="74">
        <f>D64*50/B64</f>
        <v>0.02</v>
      </c>
      <c r="I64" s="69">
        <f t="shared" si="0"/>
        <v>4242.0820073416417</v>
      </c>
      <c r="J64" s="68"/>
    </row>
    <row r="65" spans="1:12">
      <c r="A65" s="77">
        <f>A64+7</f>
        <v>42421</v>
      </c>
      <c r="B65" s="72">
        <f>C64+F64-G64</f>
        <v>7841.8769501914157</v>
      </c>
      <c r="C65" s="68">
        <f t="shared" si="1"/>
        <v>8233.9707977009857</v>
      </c>
      <c r="D65" s="68">
        <f t="shared" si="2"/>
        <v>3.1367507800765662</v>
      </c>
      <c r="E65" s="76">
        <f>(C65-B65)/D65</f>
        <v>124.99999999999974</v>
      </c>
      <c r="F65" s="68"/>
      <c r="G65" s="75"/>
      <c r="H65" s="74">
        <f>D65*50/B65</f>
        <v>0.02</v>
      </c>
      <c r="I65" s="69">
        <f t="shared" si="0"/>
        <v>4454.1861077087242</v>
      </c>
      <c r="J65" s="68"/>
      <c r="K65" s="78"/>
      <c r="L65" s="78"/>
    </row>
    <row r="66" spans="1:12">
      <c r="A66" s="77">
        <f>A65+7</f>
        <v>42428</v>
      </c>
      <c r="B66" s="72">
        <f>C65+F65-G65</f>
        <v>8233.9707977009857</v>
      </c>
      <c r="C66" s="68">
        <f t="shared" si="1"/>
        <v>8645.6693375860341</v>
      </c>
      <c r="D66" s="68">
        <f t="shared" si="2"/>
        <v>3.2935883190803943</v>
      </c>
      <c r="E66" s="76">
        <f>(C66-B66)/D66</f>
        <v>124.99999999999973</v>
      </c>
      <c r="F66" s="68"/>
      <c r="G66" s="75"/>
      <c r="H66" s="74">
        <f>D66*50/B66</f>
        <v>1.9999999999999997E-2</v>
      </c>
      <c r="I66" s="69">
        <f t="shared" si="0"/>
        <v>4676.8954130941602</v>
      </c>
      <c r="J66" s="68"/>
      <c r="K66" s="78"/>
      <c r="L66" s="78"/>
    </row>
    <row r="67" spans="1:12" ht="13.5" thickBot="1">
      <c r="A67" s="73">
        <f>A66+7</f>
        <v>42435</v>
      </c>
      <c r="B67" s="72">
        <f>C66+F66-G66</f>
        <v>8645.6693375860341</v>
      </c>
      <c r="C67" s="68">
        <f t="shared" si="1"/>
        <v>9077.9528044653362</v>
      </c>
      <c r="D67" s="68">
        <f t="shared" si="2"/>
        <v>3.4582677350344135</v>
      </c>
      <c r="E67" s="76">
        <f>(C67-B67)/D67</f>
        <v>125.00000000000011</v>
      </c>
      <c r="F67" s="71"/>
      <c r="G67" s="70"/>
      <c r="H67" s="74">
        <f>D67*50/B67</f>
        <v>0.02</v>
      </c>
      <c r="I67" s="69">
        <f t="shared" si="0"/>
        <v>4910.7401837488669</v>
      </c>
      <c r="J67" s="68"/>
      <c r="K67" s="78"/>
      <c r="L67" s="78"/>
    </row>
    <row r="68" spans="1:12" ht="13.5" thickBot="1">
      <c r="A68" s="67"/>
      <c r="B68" s="66"/>
      <c r="C68" s="61"/>
      <c r="D68" s="61"/>
      <c r="E68" s="65"/>
      <c r="F68" s="61"/>
      <c r="G68" s="64"/>
      <c r="H68" s="63"/>
      <c r="I68" s="62"/>
      <c r="J68" s="61"/>
    </row>
    <row r="69" spans="1:12">
      <c r="A69" s="77">
        <f>A67+7</f>
        <v>42442</v>
      </c>
      <c r="B69" s="72">
        <f>C67+F67-G67</f>
        <v>9077.9528044653362</v>
      </c>
      <c r="C69" s="68">
        <f t="shared" ref="C69:C132" si="3">B69+(B69*0.05)</f>
        <v>9531.8504446886036</v>
      </c>
      <c r="D69" s="68">
        <f t="shared" ref="D69:D132" si="4">B69/2500</f>
        <v>3.6311811217861343</v>
      </c>
      <c r="E69" s="76">
        <f>(C69-B69)/D69</f>
        <v>125.00000000000018</v>
      </c>
      <c r="F69" s="68"/>
      <c r="G69" s="75"/>
      <c r="H69" s="74">
        <f>D69*50/B69</f>
        <v>0.02</v>
      </c>
      <c r="I69" s="69">
        <f t="shared" ref="I69:I132" si="5">B69-(D69*1080)</f>
        <v>5156.2771929363116</v>
      </c>
      <c r="J69" s="68"/>
    </row>
    <row r="70" spans="1:12">
      <c r="A70" s="77">
        <f>A69+7</f>
        <v>42449</v>
      </c>
      <c r="B70" s="72">
        <f>C69+F69-G69</f>
        <v>9531.8504446886036</v>
      </c>
      <c r="C70" s="68">
        <f t="shared" si="3"/>
        <v>10008.442966923034</v>
      </c>
      <c r="D70" s="68">
        <f t="shared" si="4"/>
        <v>3.8127401778754413</v>
      </c>
      <c r="E70" s="76">
        <f>(C70-B70)/D70</f>
        <v>125.00000000000006</v>
      </c>
      <c r="F70" s="68"/>
      <c r="G70" s="75"/>
      <c r="H70" s="74">
        <f>D70*50/B70</f>
        <v>0.02</v>
      </c>
      <c r="I70" s="69">
        <f t="shared" si="5"/>
        <v>5414.0910525831268</v>
      </c>
      <c r="J70" s="68"/>
      <c r="K70" s="78"/>
      <c r="L70" s="78"/>
    </row>
    <row r="71" spans="1:12">
      <c r="A71" s="77">
        <f>A70+7</f>
        <v>42456</v>
      </c>
      <c r="B71" s="72">
        <f>C70+F70-G70</f>
        <v>10008.442966923034</v>
      </c>
      <c r="C71" s="68">
        <f t="shared" si="3"/>
        <v>10508.865115269185</v>
      </c>
      <c r="D71" s="68">
        <f t="shared" si="4"/>
        <v>4.0033771867692138</v>
      </c>
      <c r="E71" s="76">
        <f>(C71-B71)/D71</f>
        <v>124.99999999999994</v>
      </c>
      <c r="F71" s="68"/>
      <c r="G71" s="75"/>
      <c r="H71" s="74">
        <f>D71*50/B71</f>
        <v>0.02</v>
      </c>
      <c r="I71" s="69">
        <f t="shared" si="5"/>
        <v>5684.7956052122827</v>
      </c>
      <c r="J71" s="68"/>
      <c r="K71" s="78"/>
      <c r="L71" s="78"/>
    </row>
    <row r="72" spans="1:12" ht="13.5" thickBot="1">
      <c r="A72" s="73">
        <f>A71+7</f>
        <v>42463</v>
      </c>
      <c r="B72" s="72">
        <f>C71+F71-G71</f>
        <v>10508.865115269185</v>
      </c>
      <c r="C72" s="68">
        <f t="shared" si="3"/>
        <v>11034.308371032645</v>
      </c>
      <c r="D72" s="68">
        <f t="shared" si="4"/>
        <v>4.2035460461076743</v>
      </c>
      <c r="E72" s="76">
        <f>(C72-B72)/D72</f>
        <v>124.99999999999996</v>
      </c>
      <c r="F72" s="71"/>
      <c r="G72" s="70"/>
      <c r="H72" s="74">
        <f>D72*50/B72</f>
        <v>0.02</v>
      </c>
      <c r="I72" s="69">
        <f t="shared" si="5"/>
        <v>5969.0353854728974</v>
      </c>
      <c r="J72" s="68"/>
      <c r="K72" s="78"/>
      <c r="L72" s="78"/>
    </row>
    <row r="73" spans="1:12" ht="13.5" thickBot="1">
      <c r="A73" s="67"/>
      <c r="B73" s="66"/>
      <c r="C73" s="61"/>
      <c r="D73" s="61"/>
      <c r="E73" s="65"/>
      <c r="F73" s="61"/>
      <c r="G73" s="64"/>
      <c r="H73" s="63"/>
      <c r="I73" s="62"/>
      <c r="J73" s="61"/>
    </row>
    <row r="74" spans="1:12">
      <c r="A74" s="77">
        <f>A72+7</f>
        <v>42470</v>
      </c>
      <c r="B74" s="72">
        <f>C72+F72-G72</f>
        <v>11034.308371032645</v>
      </c>
      <c r="C74" s="68">
        <f t="shared" si="3"/>
        <v>11586.023789584277</v>
      </c>
      <c r="D74" s="68">
        <f t="shared" si="4"/>
        <v>4.4137233484130576</v>
      </c>
      <c r="E74" s="76">
        <f>(C74-B74)/D74</f>
        <v>124.99999999999994</v>
      </c>
      <c r="F74" s="68"/>
      <c r="G74" s="75"/>
      <c r="H74" s="74">
        <f>D74*50/B74</f>
        <v>0.02</v>
      </c>
      <c r="I74" s="69">
        <f t="shared" si="5"/>
        <v>6267.4871547465427</v>
      </c>
      <c r="J74" s="68"/>
    </row>
    <row r="75" spans="1:12">
      <c r="A75" s="77">
        <f>A74+7</f>
        <v>42477</v>
      </c>
      <c r="B75" s="72">
        <f>C74+F74-G74</f>
        <v>11586.023789584277</v>
      </c>
      <c r="C75" s="68">
        <f t="shared" si="3"/>
        <v>12165.324979063491</v>
      </c>
      <c r="D75" s="68">
        <f t="shared" si="4"/>
        <v>4.6344095158337106</v>
      </c>
      <c r="E75" s="76">
        <f>(C75-B75)/D75</f>
        <v>125.00000000000011</v>
      </c>
      <c r="F75" s="68"/>
      <c r="G75" s="75"/>
      <c r="H75" s="74">
        <f>D75*50/B75</f>
        <v>0.02</v>
      </c>
      <c r="I75" s="69">
        <f t="shared" si="5"/>
        <v>6580.8615124838689</v>
      </c>
      <c r="J75" s="68"/>
      <c r="K75" s="78"/>
      <c r="L75" s="78"/>
    </row>
    <row r="76" spans="1:12">
      <c r="A76" s="77">
        <f>A75+7</f>
        <v>42484</v>
      </c>
      <c r="B76" s="72">
        <f>C75+F75-G75</f>
        <v>12165.324979063491</v>
      </c>
      <c r="C76" s="68">
        <f t="shared" si="3"/>
        <v>12773.591228016665</v>
      </c>
      <c r="D76" s="68">
        <f t="shared" si="4"/>
        <v>4.8661299916253959</v>
      </c>
      <c r="E76" s="76">
        <f>(C76-B76)/D76</f>
        <v>124.9999999999999</v>
      </c>
      <c r="F76" s="68"/>
      <c r="G76" s="75"/>
      <c r="H76" s="74">
        <f>D76*50/B76</f>
        <v>0.02</v>
      </c>
      <c r="I76" s="69">
        <f t="shared" si="5"/>
        <v>6909.9045881080629</v>
      </c>
      <c r="J76" s="68"/>
      <c r="K76" s="78"/>
      <c r="L76" s="78"/>
    </row>
    <row r="77" spans="1:12" ht="13.5" thickBot="1">
      <c r="A77" s="73">
        <f>A76+7</f>
        <v>42491</v>
      </c>
      <c r="B77" s="72">
        <f>C76+F76-G76</f>
        <v>12773.591228016665</v>
      </c>
      <c r="C77" s="68">
        <f t="shared" si="3"/>
        <v>13412.270789417498</v>
      </c>
      <c r="D77" s="68">
        <f t="shared" si="4"/>
        <v>5.1094364912066661</v>
      </c>
      <c r="E77" s="76">
        <f>(C77-B77)/D77</f>
        <v>125.00000000000001</v>
      </c>
      <c r="F77" s="71"/>
      <c r="G77" s="70"/>
      <c r="H77" s="74">
        <f>D77*50/B77</f>
        <v>0.02</v>
      </c>
      <c r="I77" s="69">
        <f t="shared" si="5"/>
        <v>7255.3998175134657</v>
      </c>
      <c r="J77" s="68"/>
      <c r="K77" s="78"/>
      <c r="L77" s="78"/>
    </row>
    <row r="78" spans="1:12" ht="13.5" thickBot="1">
      <c r="A78" s="67"/>
      <c r="B78" s="66"/>
      <c r="C78" s="61"/>
      <c r="D78" s="61"/>
      <c r="E78" s="65"/>
      <c r="F78" s="61"/>
      <c r="G78" s="64"/>
      <c r="H78" s="63"/>
      <c r="I78" s="62"/>
      <c r="J78" s="61"/>
    </row>
    <row r="79" spans="1:12">
      <c r="A79" s="77">
        <f>A77+7</f>
        <v>42498</v>
      </c>
      <c r="B79" s="72">
        <f>C77+F77-G77</f>
        <v>13412.270789417498</v>
      </c>
      <c r="C79" s="68">
        <f t="shared" si="3"/>
        <v>14082.884328888373</v>
      </c>
      <c r="D79" s="68">
        <f t="shared" si="4"/>
        <v>5.364908315766999</v>
      </c>
      <c r="E79" s="76">
        <f>(C79-B79)/D79</f>
        <v>124.99999999999993</v>
      </c>
      <c r="F79" s="68"/>
      <c r="G79" s="75"/>
      <c r="H79" s="74">
        <f>D79*50/B79</f>
        <v>1.9999999999999997E-2</v>
      </c>
      <c r="I79" s="69">
        <f t="shared" si="5"/>
        <v>7618.1698083891397</v>
      </c>
      <c r="J79" s="68"/>
    </row>
    <row r="80" spans="1:12">
      <c r="A80" s="77">
        <f>A79+7</f>
        <v>42505</v>
      </c>
      <c r="B80" s="72">
        <f>C79+F79-G79</f>
        <v>14082.884328888373</v>
      </c>
      <c r="C80" s="68">
        <f t="shared" si="3"/>
        <v>14787.028545332791</v>
      </c>
      <c r="D80" s="68">
        <f t="shared" si="4"/>
        <v>5.6331537315553488</v>
      </c>
      <c r="E80" s="76">
        <f>(C80-B80)/D80</f>
        <v>124.99999999999987</v>
      </c>
      <c r="F80" s="68"/>
      <c r="G80" s="75"/>
      <c r="H80" s="74">
        <f>D80*50/B80</f>
        <v>0.02</v>
      </c>
      <c r="I80" s="69">
        <f t="shared" si="5"/>
        <v>7999.0782988085957</v>
      </c>
      <c r="J80" s="68"/>
      <c r="K80" s="78"/>
      <c r="L80" s="78"/>
    </row>
    <row r="81" spans="1:12">
      <c r="A81" s="77">
        <f>A80+7</f>
        <v>42512</v>
      </c>
      <c r="B81" s="72">
        <f>C80+F80-G80</f>
        <v>14787.028545332791</v>
      </c>
      <c r="C81" s="68">
        <f t="shared" si="3"/>
        <v>15526.37997259943</v>
      </c>
      <c r="D81" s="68">
        <f t="shared" si="4"/>
        <v>5.914811418133116</v>
      </c>
      <c r="E81" s="76">
        <f>(C81-B81)/D81</f>
        <v>125.00000000000006</v>
      </c>
      <c r="F81" s="68"/>
      <c r="G81" s="75"/>
      <c r="H81" s="74">
        <f>D81*50/B81</f>
        <v>0.02</v>
      </c>
      <c r="I81" s="69">
        <f t="shared" si="5"/>
        <v>8399.0322137490257</v>
      </c>
      <c r="J81" s="68"/>
      <c r="K81" s="78"/>
      <c r="L81" s="78"/>
    </row>
    <row r="82" spans="1:12" ht="13.5" thickBot="1">
      <c r="A82" s="73">
        <f>A81+7</f>
        <v>42519</v>
      </c>
      <c r="B82" s="72">
        <f>C81+F81-G81</f>
        <v>15526.37997259943</v>
      </c>
      <c r="C82" s="68">
        <f t="shared" si="3"/>
        <v>16302.698971229402</v>
      </c>
      <c r="D82" s="68">
        <f t="shared" si="4"/>
        <v>6.2105519890397725</v>
      </c>
      <c r="E82" s="76">
        <f>(C82-B82)/D82</f>
        <v>124.99999999999994</v>
      </c>
      <c r="F82" s="71"/>
      <c r="G82" s="70"/>
      <c r="H82" s="74">
        <f>D82*50/B82</f>
        <v>0.02</v>
      </c>
      <c r="I82" s="69">
        <f t="shared" si="5"/>
        <v>8818.9838244364764</v>
      </c>
      <c r="J82" s="68"/>
      <c r="K82" s="78"/>
      <c r="L82" s="78"/>
    </row>
    <row r="83" spans="1:12" ht="13.5" thickBot="1">
      <c r="A83" s="67"/>
      <c r="B83" s="66"/>
      <c r="C83" s="61"/>
      <c r="D83" s="61"/>
      <c r="E83" s="65"/>
      <c r="F83" s="61"/>
      <c r="G83" s="64"/>
      <c r="H83" s="63"/>
      <c r="I83" s="62"/>
      <c r="J83" s="61"/>
    </row>
    <row r="84" spans="1:12">
      <c r="A84" s="77">
        <f>A82+7</f>
        <v>42526</v>
      </c>
      <c r="B84" s="72">
        <f>C82+F82-G82</f>
        <v>16302.698971229402</v>
      </c>
      <c r="C84" s="68">
        <f t="shared" si="3"/>
        <v>17117.833919790872</v>
      </c>
      <c r="D84" s="68">
        <f t="shared" si="4"/>
        <v>6.5210795884917605</v>
      </c>
      <c r="E84" s="76">
        <f>(C84-B84)/D84</f>
        <v>125</v>
      </c>
      <c r="F84" s="68"/>
      <c r="G84" s="75"/>
      <c r="H84" s="74">
        <f>D84*50/B84</f>
        <v>0.02</v>
      </c>
      <c r="I84" s="69">
        <f t="shared" ref="I84:I87" si="6">B84-(D84*1080)</f>
        <v>9259.9330156583001</v>
      </c>
      <c r="J84" s="68"/>
    </row>
    <row r="85" spans="1:12">
      <c r="A85" s="77">
        <f>A84+7</f>
        <v>42533</v>
      </c>
      <c r="B85" s="72">
        <f>C84+F84-G84</f>
        <v>17117.833919790872</v>
      </c>
      <c r="C85" s="68">
        <f t="shared" si="3"/>
        <v>17973.725615780415</v>
      </c>
      <c r="D85" s="68">
        <f t="shared" si="4"/>
        <v>6.847133567916349</v>
      </c>
      <c r="E85" s="76">
        <f>(C85-B85)/D85</f>
        <v>124.99999999999994</v>
      </c>
      <c r="F85" s="68"/>
      <c r="G85" s="75"/>
      <c r="H85" s="74">
        <f>D85*50/B85</f>
        <v>0.02</v>
      </c>
      <c r="I85" s="69">
        <f t="shared" si="6"/>
        <v>9722.9296664412141</v>
      </c>
      <c r="J85" s="68"/>
      <c r="K85" s="78"/>
      <c r="L85" s="78"/>
    </row>
    <row r="86" spans="1:12">
      <c r="A86" s="77">
        <f>A85+7</f>
        <v>42540</v>
      </c>
      <c r="B86" s="72">
        <f>C85+F85-G85</f>
        <v>17973.725615780415</v>
      </c>
      <c r="C86" s="68">
        <f t="shared" si="3"/>
        <v>18872.411896569436</v>
      </c>
      <c r="D86" s="68">
        <f t="shared" si="4"/>
        <v>7.1894902463121664</v>
      </c>
      <c r="E86" s="76">
        <f>(C86-B86)/D86</f>
        <v>125.00000000000004</v>
      </c>
      <c r="F86" s="68"/>
      <c r="G86" s="75"/>
      <c r="H86" s="74">
        <f>D86*50/B86</f>
        <v>0.02</v>
      </c>
      <c r="I86" s="69">
        <f t="shared" si="6"/>
        <v>10209.076149763276</v>
      </c>
      <c r="J86" s="68"/>
      <c r="K86" s="78"/>
      <c r="L86" s="78"/>
    </row>
    <row r="87" spans="1:12" ht="13.5" thickBot="1">
      <c r="A87" s="73">
        <f>A86+7</f>
        <v>42547</v>
      </c>
      <c r="B87" s="72">
        <f>C86+F86-G86</f>
        <v>18872.411896569436</v>
      </c>
      <c r="C87" s="68">
        <f t="shared" si="3"/>
        <v>19816.032491397909</v>
      </c>
      <c r="D87" s="68">
        <f t="shared" si="4"/>
        <v>7.5489647586277746</v>
      </c>
      <c r="E87" s="76">
        <f>(C87-B87)/D87</f>
        <v>125.00000000000018</v>
      </c>
      <c r="F87" s="71"/>
      <c r="G87" s="70"/>
      <c r="H87" s="74">
        <f>D87*50/B87</f>
        <v>0.02</v>
      </c>
      <c r="I87" s="69">
        <f t="shared" si="6"/>
        <v>10719.52995725144</v>
      </c>
      <c r="J87" s="68"/>
      <c r="K87" s="78"/>
      <c r="L87" s="78"/>
    </row>
    <row r="88" spans="1:12" ht="13.5" thickBot="1">
      <c r="A88" s="67"/>
      <c r="B88" s="66"/>
      <c r="C88" s="61"/>
      <c r="D88" s="61"/>
      <c r="E88" s="65"/>
      <c r="F88" s="61"/>
      <c r="G88" s="64"/>
      <c r="H88" s="63"/>
      <c r="I88" s="62"/>
      <c r="J88" s="61"/>
    </row>
    <row r="89" spans="1:12">
      <c r="A89" s="77">
        <f>A87+7</f>
        <v>42554</v>
      </c>
      <c r="B89" s="72">
        <f>C87+F87-G87</f>
        <v>19816.032491397909</v>
      </c>
      <c r="C89" s="68">
        <f t="shared" si="3"/>
        <v>20806.834115967806</v>
      </c>
      <c r="D89" s="68">
        <f t="shared" si="4"/>
        <v>7.9264129965591641</v>
      </c>
      <c r="E89" s="76">
        <f>(C89-B89)/D89</f>
        <v>125.00000000000011</v>
      </c>
      <c r="F89" s="68"/>
      <c r="G89" s="75"/>
      <c r="H89" s="74">
        <f>D89*50/B89</f>
        <v>0.02</v>
      </c>
      <c r="I89" s="69">
        <f t="shared" ref="I89:I92" si="7">B89-(D89*1080)</f>
        <v>11255.506455114011</v>
      </c>
      <c r="J89" s="68"/>
    </row>
    <row r="90" spans="1:12">
      <c r="A90" s="77">
        <f>A89+7</f>
        <v>42561</v>
      </c>
      <c r="B90" s="72">
        <f>C89+F89-G89</f>
        <v>20806.834115967806</v>
      </c>
      <c r="C90" s="68">
        <f t="shared" si="3"/>
        <v>21847.175821766195</v>
      </c>
      <c r="D90" s="68">
        <f t="shared" si="4"/>
        <v>8.3227336463871229</v>
      </c>
      <c r="E90" s="76">
        <f>(C90-B90)/D90</f>
        <v>124.99999999999993</v>
      </c>
      <c r="F90" s="68"/>
      <c r="G90" s="75"/>
      <c r="H90" s="74">
        <f>D90*50/B90</f>
        <v>2.0000000000000004E-2</v>
      </c>
      <c r="I90" s="69">
        <f t="shared" si="7"/>
        <v>11818.281777869714</v>
      </c>
      <c r="J90" s="68"/>
      <c r="K90" s="78"/>
      <c r="L90" s="78"/>
    </row>
    <row r="91" spans="1:12">
      <c r="A91" s="77">
        <f>A90+7</f>
        <v>42568</v>
      </c>
      <c r="B91" s="72">
        <f>C90+F90-G90</f>
        <v>21847.175821766195</v>
      </c>
      <c r="C91" s="68">
        <f t="shared" si="3"/>
        <v>22939.534612854506</v>
      </c>
      <c r="D91" s="68">
        <f t="shared" si="4"/>
        <v>8.7388703287064775</v>
      </c>
      <c r="E91" s="76">
        <f>(C91-B91)/D91</f>
        <v>125.00000000000011</v>
      </c>
      <c r="F91" s="68"/>
      <c r="G91" s="75"/>
      <c r="H91" s="74">
        <f>D91*50/B91</f>
        <v>0.02</v>
      </c>
      <c r="I91" s="69">
        <f t="shared" si="7"/>
        <v>12409.195866763199</v>
      </c>
      <c r="J91" s="68"/>
      <c r="K91" s="78"/>
      <c r="L91" s="78"/>
    </row>
    <row r="92" spans="1:12" ht="13.5" thickBot="1">
      <c r="A92" s="73">
        <f>A91+7</f>
        <v>42575</v>
      </c>
      <c r="B92" s="72">
        <f>C91+F91-G91</f>
        <v>22939.534612854506</v>
      </c>
      <c r="C92" s="68">
        <f t="shared" si="3"/>
        <v>24086.51134349723</v>
      </c>
      <c r="D92" s="68">
        <f t="shared" si="4"/>
        <v>9.1758138451418017</v>
      </c>
      <c r="E92" s="76">
        <f>(C92-B92)/D92</f>
        <v>124.99999999999986</v>
      </c>
      <c r="F92" s="71"/>
      <c r="G92" s="70"/>
      <c r="H92" s="74">
        <f>D92*50/B92</f>
        <v>1.9999999999999997E-2</v>
      </c>
      <c r="I92" s="69">
        <f t="shared" si="7"/>
        <v>13029.65566010136</v>
      </c>
      <c r="J92" s="68"/>
      <c r="K92" s="78"/>
      <c r="L92" s="78"/>
    </row>
    <row r="93" spans="1:12" ht="13.5" thickBot="1">
      <c r="A93" s="67"/>
      <c r="B93" s="66"/>
      <c r="C93" s="61"/>
      <c r="D93" s="61"/>
      <c r="E93" s="65"/>
      <c r="F93" s="61"/>
      <c r="G93" s="64"/>
      <c r="H93" s="63"/>
      <c r="I93" s="62"/>
      <c r="J93" s="61"/>
    </row>
    <row r="94" spans="1:12">
      <c r="A94" s="77">
        <f>A92+7</f>
        <v>42582</v>
      </c>
      <c r="B94" s="72">
        <f>C92+F92-G92</f>
        <v>24086.51134349723</v>
      </c>
      <c r="C94" s="68">
        <f t="shared" si="3"/>
        <v>25290.836910672093</v>
      </c>
      <c r="D94" s="68">
        <f t="shared" si="4"/>
        <v>9.6346045373988911</v>
      </c>
      <c r="E94" s="76">
        <f>(C94-B94)/D94</f>
        <v>125.00000000000016</v>
      </c>
      <c r="F94" s="68"/>
      <c r="G94" s="75"/>
      <c r="H94" s="74">
        <f>D94*50/B94</f>
        <v>1.9999999999999997E-2</v>
      </c>
      <c r="I94" s="69">
        <f t="shared" ref="I94:I97" si="8">B94-(D94*1080)</f>
        <v>13681.138443106427</v>
      </c>
      <c r="J94" s="68"/>
    </row>
    <row r="95" spans="1:12">
      <c r="A95" s="77">
        <f>A94+7</f>
        <v>42589</v>
      </c>
      <c r="B95" s="72">
        <f>C94+F94-G94</f>
        <v>25290.836910672093</v>
      </c>
      <c r="C95" s="68">
        <f t="shared" si="3"/>
        <v>26555.378756205697</v>
      </c>
      <c r="D95" s="68">
        <f t="shared" si="4"/>
        <v>10.116334764268837</v>
      </c>
      <c r="E95" s="76">
        <f>(C95-B95)/D95</f>
        <v>124.99999999999993</v>
      </c>
      <c r="F95" s="68"/>
      <c r="G95" s="75"/>
      <c r="H95" s="74">
        <f>D95*50/B95</f>
        <v>0.02</v>
      </c>
      <c r="I95" s="69">
        <f t="shared" si="8"/>
        <v>14365.195365261749</v>
      </c>
      <c r="J95" s="68"/>
      <c r="K95" s="78"/>
      <c r="L95" s="78"/>
    </row>
    <row r="96" spans="1:12">
      <c r="A96" s="77">
        <f>A95+7</f>
        <v>42596</v>
      </c>
      <c r="B96" s="72">
        <f>C95+F95-G95</f>
        <v>26555.378756205697</v>
      </c>
      <c r="C96" s="68">
        <f t="shared" si="3"/>
        <v>27883.147694015981</v>
      </c>
      <c r="D96" s="68">
        <f t="shared" si="4"/>
        <v>10.622151502482279</v>
      </c>
      <c r="E96" s="76">
        <f>(C96-B96)/D96</f>
        <v>124.99999999999993</v>
      </c>
      <c r="F96" s="68"/>
      <c r="G96" s="75"/>
      <c r="H96" s="74">
        <f>D96*50/B96</f>
        <v>0.02</v>
      </c>
      <c r="I96" s="69">
        <f t="shared" si="8"/>
        <v>15083.455133524836</v>
      </c>
      <c r="J96" s="68"/>
      <c r="K96" s="78"/>
      <c r="L96" s="78"/>
    </row>
    <row r="97" spans="1:12" ht="13.5" thickBot="1">
      <c r="A97" s="73">
        <f>A96+7</f>
        <v>42603</v>
      </c>
      <c r="B97" s="72">
        <f>C96+F96-G96</f>
        <v>27883.147694015981</v>
      </c>
      <c r="C97" s="68">
        <f t="shared" si="3"/>
        <v>29277.305078716781</v>
      </c>
      <c r="D97" s="68">
        <f t="shared" si="4"/>
        <v>11.153259077606393</v>
      </c>
      <c r="E97" s="76">
        <f>(C97-B97)/D97</f>
        <v>125.00000000000011</v>
      </c>
      <c r="F97" s="71"/>
      <c r="G97" s="70"/>
      <c r="H97" s="74">
        <f>D97*50/B97</f>
        <v>0.02</v>
      </c>
      <c r="I97" s="69">
        <f t="shared" si="8"/>
        <v>15837.627890201076</v>
      </c>
      <c r="J97" s="68"/>
      <c r="K97" s="78"/>
      <c r="L97" s="78"/>
    </row>
    <row r="98" spans="1:12" ht="13.5" thickBot="1">
      <c r="A98" s="67"/>
      <c r="B98" s="66"/>
      <c r="C98" s="61"/>
      <c r="D98" s="61"/>
      <c r="E98" s="65"/>
      <c r="F98" s="61"/>
      <c r="G98" s="64"/>
      <c r="H98" s="63"/>
      <c r="I98" s="62"/>
      <c r="J98" s="61"/>
    </row>
    <row r="99" spans="1:12">
      <c r="A99" s="77">
        <f>A97+7</f>
        <v>42610</v>
      </c>
      <c r="B99" s="72">
        <f>C97+F97-G97</f>
        <v>29277.305078716781</v>
      </c>
      <c r="C99" s="68">
        <f t="shared" si="3"/>
        <v>30741.170332652619</v>
      </c>
      <c r="D99" s="68">
        <f t="shared" si="4"/>
        <v>11.710922031486712</v>
      </c>
      <c r="E99" s="76">
        <f>(C99-B99)/D99</f>
        <v>124.99999999999984</v>
      </c>
      <c r="F99" s="68"/>
      <c r="G99" s="75"/>
      <c r="H99" s="74">
        <f>D99*50/B99</f>
        <v>1.9999999999999997E-2</v>
      </c>
      <c r="I99" s="69">
        <f t="shared" si="5"/>
        <v>16629.50928471113</v>
      </c>
      <c r="J99" s="68"/>
    </row>
    <row r="100" spans="1:12">
      <c r="A100" s="77">
        <f>A99+7</f>
        <v>42617</v>
      </c>
      <c r="B100" s="72">
        <f>C99+F99-G99</f>
        <v>30741.170332652619</v>
      </c>
      <c r="C100" s="68">
        <f t="shared" si="3"/>
        <v>32278.228849285249</v>
      </c>
      <c r="D100" s="68">
        <f t="shared" si="4"/>
        <v>12.296468133061047</v>
      </c>
      <c r="E100" s="76">
        <f>(C100-B100)/D100</f>
        <v>125</v>
      </c>
      <c r="F100" s="68"/>
      <c r="G100" s="75"/>
      <c r="H100" s="74">
        <f>D100*50/B100</f>
        <v>0.02</v>
      </c>
      <c r="I100" s="69">
        <f t="shared" si="5"/>
        <v>17460.984748946685</v>
      </c>
      <c r="J100" s="68"/>
      <c r="K100" s="78"/>
      <c r="L100" s="78"/>
    </row>
    <row r="101" spans="1:12">
      <c r="A101" s="77">
        <f>A100+7</f>
        <v>42624</v>
      </c>
      <c r="B101" s="72">
        <f>C100+F100-G100</f>
        <v>32278.228849285249</v>
      </c>
      <c r="C101" s="68">
        <f t="shared" si="3"/>
        <v>33892.140291749514</v>
      </c>
      <c r="D101" s="68">
        <f t="shared" si="4"/>
        <v>12.911291539714099</v>
      </c>
      <c r="E101" s="76">
        <f>(C101-B101)/D101</f>
        <v>125.00000000000018</v>
      </c>
      <c r="F101" s="68"/>
      <c r="G101" s="75"/>
      <c r="H101" s="74">
        <f>D101*50/B101</f>
        <v>0.02</v>
      </c>
      <c r="I101" s="69">
        <f t="shared" si="5"/>
        <v>18334.033986394024</v>
      </c>
      <c r="J101" s="68"/>
      <c r="K101" s="78"/>
      <c r="L101" s="78"/>
    </row>
    <row r="102" spans="1:12" ht="13.5" thickBot="1">
      <c r="A102" s="73">
        <f>A101+7</f>
        <v>42631</v>
      </c>
      <c r="B102" s="72">
        <f>C101+F101-G101</f>
        <v>33892.140291749514</v>
      </c>
      <c r="C102" s="68">
        <f t="shared" si="3"/>
        <v>35586.747306336991</v>
      </c>
      <c r="D102" s="68">
        <f t="shared" si="4"/>
        <v>13.556856116699805</v>
      </c>
      <c r="E102" s="76">
        <f>(C102-B102)/D102</f>
        <v>125.00000000000006</v>
      </c>
      <c r="F102" s="71"/>
      <c r="G102" s="70"/>
      <c r="H102" s="74">
        <f>D102*50/B102</f>
        <v>0.02</v>
      </c>
      <c r="I102" s="69">
        <f t="shared" si="5"/>
        <v>19250.735685713724</v>
      </c>
      <c r="J102" s="68"/>
      <c r="K102" s="78"/>
      <c r="L102" s="78"/>
    </row>
    <row r="103" spans="1:12" ht="13.5" thickBot="1">
      <c r="A103" s="67"/>
      <c r="B103" s="66"/>
      <c r="C103" s="61"/>
      <c r="D103" s="61"/>
      <c r="E103" s="65"/>
      <c r="F103" s="61"/>
      <c r="G103" s="64"/>
      <c r="H103" s="63"/>
      <c r="I103" s="62"/>
      <c r="J103" s="61"/>
    </row>
    <row r="104" spans="1:12">
      <c r="A104" s="77">
        <f>A102+7</f>
        <v>42638</v>
      </c>
      <c r="B104" s="72">
        <f>C102+F102-G102</f>
        <v>35586.747306336991</v>
      </c>
      <c r="C104" s="68">
        <f t="shared" si="3"/>
        <v>37366.084671653844</v>
      </c>
      <c r="D104" s="68">
        <f t="shared" si="4"/>
        <v>14.234698922534797</v>
      </c>
      <c r="E104" s="76">
        <f>(C104-B104)/D104</f>
        <v>125.00000000000023</v>
      </c>
      <c r="F104" s="68"/>
      <c r="G104" s="75"/>
      <c r="H104" s="74">
        <f>D104*50/B104</f>
        <v>0.02</v>
      </c>
      <c r="I104" s="69">
        <f t="shared" si="5"/>
        <v>20213.272469999411</v>
      </c>
      <c r="J104" s="68"/>
    </row>
    <row r="105" spans="1:12">
      <c r="A105" s="77">
        <f>A104+7</f>
        <v>42645</v>
      </c>
      <c r="B105" s="72">
        <f>C104+F104-G104</f>
        <v>37366.084671653844</v>
      </c>
      <c r="C105" s="68">
        <f t="shared" si="3"/>
        <v>39234.388905236534</v>
      </c>
      <c r="D105" s="68">
        <f t="shared" si="4"/>
        <v>14.946433868661538</v>
      </c>
      <c r="E105" s="76">
        <f>(C105-B105)/D105</f>
        <v>124.99999999999987</v>
      </c>
      <c r="F105" s="68"/>
      <c r="G105" s="75"/>
      <c r="H105" s="74">
        <f>D105*50/B105</f>
        <v>0.02</v>
      </c>
      <c r="I105" s="69">
        <f t="shared" si="5"/>
        <v>21223.936093499382</v>
      </c>
      <c r="J105" s="68"/>
      <c r="K105" s="78"/>
      <c r="L105" s="78"/>
    </row>
    <row r="106" spans="1:12">
      <c r="A106" s="77">
        <f>A105+7</f>
        <v>42652</v>
      </c>
      <c r="B106" s="72">
        <f>C105+F105-G105</f>
        <v>39234.388905236534</v>
      </c>
      <c r="C106" s="68">
        <f t="shared" si="3"/>
        <v>41196.108350498362</v>
      </c>
      <c r="D106" s="68">
        <f t="shared" si="4"/>
        <v>15.693755562094614</v>
      </c>
      <c r="E106" s="76">
        <f>(C106-B106)/D106</f>
        <v>125.00000000000007</v>
      </c>
      <c r="F106" s="68"/>
      <c r="G106" s="75"/>
      <c r="H106" s="74">
        <f>D106*50/B106</f>
        <v>0.02</v>
      </c>
      <c r="I106" s="69">
        <f t="shared" si="5"/>
        <v>22285.13289817435</v>
      </c>
      <c r="J106" s="68"/>
      <c r="K106" s="78"/>
      <c r="L106" s="78"/>
    </row>
    <row r="107" spans="1:12" ht="13.5" thickBot="1">
      <c r="A107" s="73">
        <f>A106+7</f>
        <v>42659</v>
      </c>
      <c r="B107" s="72">
        <f>C106+F106-G106</f>
        <v>41196.108350498362</v>
      </c>
      <c r="C107" s="68">
        <f t="shared" si="3"/>
        <v>43255.913768023282</v>
      </c>
      <c r="D107" s="68">
        <f t="shared" si="4"/>
        <v>16.478443340199345</v>
      </c>
      <c r="E107" s="76">
        <f>(C107-B107)/D107</f>
        <v>125.00000000000011</v>
      </c>
      <c r="F107" s="71"/>
      <c r="G107" s="70"/>
      <c r="H107" s="74">
        <f>D107*50/B107</f>
        <v>0.02</v>
      </c>
      <c r="I107" s="69">
        <f t="shared" si="5"/>
        <v>23399.389543083071</v>
      </c>
      <c r="J107" s="68"/>
      <c r="K107" s="78"/>
      <c r="L107" s="78"/>
    </row>
    <row r="108" spans="1:12" ht="13.5" thickBot="1">
      <c r="A108" s="67"/>
      <c r="B108" s="66"/>
      <c r="C108" s="61"/>
      <c r="D108" s="61"/>
      <c r="E108" s="65"/>
      <c r="F108" s="61"/>
      <c r="G108" s="64"/>
      <c r="H108" s="63"/>
      <c r="I108" s="62"/>
      <c r="J108" s="61"/>
    </row>
    <row r="109" spans="1:12">
      <c r="A109" s="77">
        <f>A107+7</f>
        <v>42666</v>
      </c>
      <c r="B109" s="72">
        <f>C107+F107-G107</f>
        <v>43255.913768023282</v>
      </c>
      <c r="C109" s="68">
        <f t="shared" si="3"/>
        <v>45418.709456424447</v>
      </c>
      <c r="D109" s="68">
        <f t="shared" si="4"/>
        <v>17.302365507209313</v>
      </c>
      <c r="E109" s="76">
        <f>(C109-B109)/D109</f>
        <v>125.00000000000009</v>
      </c>
      <c r="F109" s="68"/>
      <c r="G109" s="75"/>
      <c r="H109" s="74">
        <f>D109*50/B109</f>
        <v>0.02</v>
      </c>
      <c r="I109" s="69">
        <f t="shared" si="5"/>
        <v>24569.359020237225</v>
      </c>
      <c r="J109" s="68"/>
    </row>
    <row r="110" spans="1:12">
      <c r="A110" s="77">
        <f>A109+7</f>
        <v>42673</v>
      </c>
      <c r="B110" s="72">
        <f>C109+F109-G109</f>
        <v>45418.709456424447</v>
      </c>
      <c r="C110" s="68">
        <f t="shared" si="3"/>
        <v>47689.644929245667</v>
      </c>
      <c r="D110" s="68">
        <f t="shared" si="4"/>
        <v>18.167483782569779</v>
      </c>
      <c r="E110" s="76">
        <f>(C110-B110)/D110</f>
        <v>124.99999999999989</v>
      </c>
      <c r="F110" s="68"/>
      <c r="G110" s="75"/>
      <c r="H110" s="74">
        <f>D110*50/B110</f>
        <v>0.02</v>
      </c>
      <c r="I110" s="69">
        <f t="shared" si="5"/>
        <v>25797.826971249087</v>
      </c>
      <c r="J110" s="68"/>
      <c r="K110" s="78"/>
      <c r="L110" s="78"/>
    </row>
    <row r="111" spans="1:12">
      <c r="A111" s="77">
        <f>A110+7</f>
        <v>42680</v>
      </c>
      <c r="B111" s="72">
        <f>C110+F110-G110</f>
        <v>47689.644929245667</v>
      </c>
      <c r="C111" s="68">
        <f t="shared" si="3"/>
        <v>50074.127175707952</v>
      </c>
      <c r="D111" s="68">
        <f t="shared" si="4"/>
        <v>19.075857971698266</v>
      </c>
      <c r="E111" s="76">
        <f>(C111-B111)/D111</f>
        <v>125.00000000000009</v>
      </c>
      <c r="F111" s="68"/>
      <c r="G111" s="75"/>
      <c r="H111" s="74">
        <f>D111*50/B111</f>
        <v>1.9999999999999997E-2</v>
      </c>
      <c r="I111" s="69">
        <f t="shared" si="5"/>
        <v>27087.718319811542</v>
      </c>
      <c r="J111" s="68"/>
      <c r="K111" s="78"/>
      <c r="L111" s="78"/>
    </row>
    <row r="112" spans="1:12" ht="13.5" thickBot="1">
      <c r="A112" s="73">
        <f>A111+7</f>
        <v>42687</v>
      </c>
      <c r="B112" s="72">
        <f>C111+F111-G111</f>
        <v>50074.127175707952</v>
      </c>
      <c r="C112" s="68">
        <f t="shared" si="3"/>
        <v>52577.833534493351</v>
      </c>
      <c r="D112" s="68">
        <f t="shared" si="4"/>
        <v>20.029650870283181</v>
      </c>
      <c r="E112" s="76">
        <f>(C112-B112)/D112</f>
        <v>125.00000000000007</v>
      </c>
      <c r="F112" s="71"/>
      <c r="G112" s="70"/>
      <c r="H112" s="74">
        <f>D112*50/B112</f>
        <v>0.02</v>
      </c>
      <c r="I112" s="69">
        <f t="shared" si="5"/>
        <v>28442.104235802119</v>
      </c>
      <c r="J112" s="68"/>
      <c r="K112" s="78"/>
      <c r="L112" s="78"/>
    </row>
    <row r="113" spans="1:12" ht="13.5" thickBot="1">
      <c r="A113" s="67"/>
      <c r="B113" s="66"/>
      <c r="C113" s="61"/>
      <c r="D113" s="61"/>
      <c r="E113" s="65"/>
      <c r="F113" s="61"/>
      <c r="G113" s="64"/>
      <c r="H113" s="63"/>
      <c r="I113" s="62"/>
      <c r="J113" s="61"/>
    </row>
    <row r="114" spans="1:12">
      <c r="A114" s="77">
        <f>A112+7</f>
        <v>42694</v>
      </c>
      <c r="B114" s="72">
        <f>C112+F112-G112</f>
        <v>52577.833534493351</v>
      </c>
      <c r="C114" s="68">
        <f t="shared" si="3"/>
        <v>55206.725211218021</v>
      </c>
      <c r="D114" s="68">
        <f t="shared" si="4"/>
        <v>21.031133413797342</v>
      </c>
      <c r="E114" s="76">
        <f>(C114-B114)/D114</f>
        <v>125.00000000000011</v>
      </c>
      <c r="F114" s="68"/>
      <c r="G114" s="75"/>
      <c r="H114" s="74">
        <f>D114*50/B114</f>
        <v>0.02</v>
      </c>
      <c r="I114" s="69">
        <f t="shared" si="5"/>
        <v>29864.20944759222</v>
      </c>
      <c r="J114" s="68"/>
    </row>
    <row r="115" spans="1:12">
      <c r="A115" s="77">
        <f>A114+7</f>
        <v>42701</v>
      </c>
      <c r="B115" s="72">
        <f>C114+F114-G114</f>
        <v>55206.725211218021</v>
      </c>
      <c r="C115" s="68">
        <f t="shared" si="3"/>
        <v>57967.061471778921</v>
      </c>
      <c r="D115" s="68">
        <f t="shared" si="4"/>
        <v>22.082690084487208</v>
      </c>
      <c r="E115" s="76">
        <f>(C115-B115)/D115</f>
        <v>124.99999999999996</v>
      </c>
      <c r="F115" s="68"/>
      <c r="G115" s="75"/>
      <c r="H115" s="74">
        <f>D115*50/B115</f>
        <v>0.02</v>
      </c>
      <c r="I115" s="69">
        <f t="shared" si="5"/>
        <v>31357.419919971835</v>
      </c>
      <c r="J115" s="68"/>
      <c r="K115" s="78"/>
      <c r="L115" s="78"/>
    </row>
    <row r="116" spans="1:12">
      <c r="A116" s="77">
        <f>A115+7</f>
        <v>42708</v>
      </c>
      <c r="B116" s="72">
        <f>C115+F115-G115</f>
        <v>57967.061471778921</v>
      </c>
      <c r="C116" s="68">
        <f t="shared" si="3"/>
        <v>60865.414545367865</v>
      </c>
      <c r="D116" s="68">
        <f t="shared" si="4"/>
        <v>23.18682458871157</v>
      </c>
      <c r="E116" s="76">
        <f>(C116-B116)/D116</f>
        <v>124.99999999999989</v>
      </c>
      <c r="F116" s="68"/>
      <c r="G116" s="75"/>
      <c r="H116" s="74">
        <f>D116*50/B116</f>
        <v>0.02</v>
      </c>
      <c r="I116" s="69">
        <f t="shared" si="5"/>
        <v>32925.290915970429</v>
      </c>
      <c r="J116" s="68"/>
      <c r="K116" s="78"/>
      <c r="L116" s="78"/>
    </row>
    <row r="117" spans="1:12" ht="13.5" thickBot="1">
      <c r="A117" s="73">
        <f>A116+7</f>
        <v>42715</v>
      </c>
      <c r="B117" s="72">
        <f>C116+F116-G116</f>
        <v>60865.414545367865</v>
      </c>
      <c r="C117" s="68">
        <f t="shared" si="3"/>
        <v>63908.685272636256</v>
      </c>
      <c r="D117" s="68">
        <f t="shared" si="4"/>
        <v>24.346165818147146</v>
      </c>
      <c r="E117" s="76">
        <f>(C117-B117)/D117</f>
        <v>124.99999999999991</v>
      </c>
      <c r="F117" s="71"/>
      <c r="G117" s="70"/>
      <c r="H117" s="74">
        <f>D117*50/B117</f>
        <v>0.02</v>
      </c>
      <c r="I117" s="69">
        <f t="shared" si="5"/>
        <v>34571.555461768949</v>
      </c>
      <c r="J117" s="68"/>
      <c r="K117" s="78"/>
      <c r="L117" s="78"/>
    </row>
    <row r="118" spans="1:12" ht="13.5" thickBot="1">
      <c r="A118" s="67"/>
      <c r="B118" s="66"/>
      <c r="C118" s="61"/>
      <c r="D118" s="61"/>
      <c r="E118" s="65"/>
      <c r="F118" s="61"/>
      <c r="G118" s="64"/>
      <c r="H118" s="63"/>
      <c r="I118" s="62"/>
      <c r="J118" s="61"/>
    </row>
    <row r="119" spans="1:12">
      <c r="A119" s="77">
        <f>A117+7</f>
        <v>42722</v>
      </c>
      <c r="B119" s="72">
        <f>C117+F117-G117</f>
        <v>63908.685272636256</v>
      </c>
      <c r="C119" s="68">
        <f t="shared" si="3"/>
        <v>67104.119536268074</v>
      </c>
      <c r="D119" s="68">
        <f t="shared" si="4"/>
        <v>25.563474109054503</v>
      </c>
      <c r="E119" s="76">
        <f>(C119-B119)/D119</f>
        <v>125.0000000000002</v>
      </c>
      <c r="F119" s="68"/>
      <c r="G119" s="75"/>
      <c r="H119" s="74">
        <f>D119*50/B119</f>
        <v>0.02</v>
      </c>
      <c r="I119" s="69">
        <f t="shared" si="5"/>
        <v>36300.133234857392</v>
      </c>
      <c r="J119" s="68"/>
    </row>
    <row r="120" spans="1:12">
      <c r="A120" s="89">
        <f>A119+7</f>
        <v>42729</v>
      </c>
      <c r="B120" s="90">
        <f>C119+F119-G119</f>
        <v>67104.119536268074</v>
      </c>
      <c r="C120" s="91">
        <f>B120+(B120*0)</f>
        <v>67104.119536268074</v>
      </c>
      <c r="D120" s="91">
        <f t="shared" si="4"/>
        <v>26.84164781450723</v>
      </c>
      <c r="E120" s="92">
        <f>(C120-B120)/D120</f>
        <v>0</v>
      </c>
      <c r="F120" s="91"/>
      <c r="G120" s="93"/>
      <c r="H120" s="94">
        <f>D120*50/B120</f>
        <v>0.02</v>
      </c>
      <c r="I120" s="95">
        <f t="shared" si="5"/>
        <v>38115.139896600267</v>
      </c>
      <c r="J120" s="91"/>
      <c r="K120" s="78"/>
      <c r="L120" s="78"/>
    </row>
    <row r="121" spans="1:12">
      <c r="A121" s="89">
        <f>A120+7</f>
        <v>42736</v>
      </c>
      <c r="B121" s="90">
        <f>C120+F120-G120</f>
        <v>67104.119536268074</v>
      </c>
      <c r="C121" s="91">
        <f>B121+(B121*0.02)</f>
        <v>68446.201926993439</v>
      </c>
      <c r="D121" s="91">
        <f t="shared" si="4"/>
        <v>26.84164781450723</v>
      </c>
      <c r="E121" s="92">
        <f>(C121-B121)/D121</f>
        <v>50.000000000000142</v>
      </c>
      <c r="F121" s="91"/>
      <c r="G121" s="93"/>
      <c r="H121" s="94">
        <f>D121*50/B121</f>
        <v>0.02</v>
      </c>
      <c r="I121" s="95">
        <f t="shared" si="5"/>
        <v>38115.139896600267</v>
      </c>
      <c r="J121" s="91"/>
      <c r="K121" s="78"/>
      <c r="L121" s="78"/>
    </row>
    <row r="122" spans="1:12" ht="13.5" thickBot="1">
      <c r="A122" s="73">
        <f>A121+7</f>
        <v>42743</v>
      </c>
      <c r="B122" s="72">
        <f>C121+F121-G121</f>
        <v>68446.201926993439</v>
      </c>
      <c r="C122" s="68">
        <f t="shared" si="3"/>
        <v>71868.512023343108</v>
      </c>
      <c r="D122" s="68">
        <f t="shared" si="4"/>
        <v>27.378480770797374</v>
      </c>
      <c r="E122" s="76">
        <f>(C122-B122)/D122</f>
        <v>124.9999999999999</v>
      </c>
      <c r="F122" s="71"/>
      <c r="G122" s="70"/>
      <c r="H122" s="74">
        <f>D122*50/B122</f>
        <v>1.9999999999999997E-2</v>
      </c>
      <c r="I122" s="69">
        <f t="shared" si="5"/>
        <v>38877.442694532278</v>
      </c>
      <c r="J122" s="68"/>
      <c r="K122" s="78"/>
      <c r="L122" s="78"/>
    </row>
    <row r="123" spans="1:12" ht="13.5" thickBot="1">
      <c r="A123" s="67"/>
      <c r="B123" s="66"/>
      <c r="C123" s="61"/>
      <c r="D123" s="61"/>
      <c r="E123" s="65"/>
      <c r="F123" s="61"/>
      <c r="G123" s="64"/>
      <c r="H123" s="63"/>
      <c r="I123" s="62"/>
      <c r="J123" s="61"/>
    </row>
    <row r="124" spans="1:12">
      <c r="A124" s="77">
        <f>A122+7</f>
        <v>42750</v>
      </c>
      <c r="B124" s="72">
        <f>C122+F122-G122</f>
        <v>71868.512023343108</v>
      </c>
      <c r="C124" s="68">
        <f t="shared" si="3"/>
        <v>75461.937624510261</v>
      </c>
      <c r="D124" s="68">
        <f t="shared" si="4"/>
        <v>28.747404809337244</v>
      </c>
      <c r="E124" s="76">
        <f>(C124-B124)/D124</f>
        <v>124.99999999999991</v>
      </c>
      <c r="F124" s="68"/>
      <c r="G124" s="75">
        <f>IF(C124&gt;B124,C124*0.04,0)</f>
        <v>3018.4775049804107</v>
      </c>
      <c r="H124" s="74">
        <f>D124*50/B124</f>
        <v>0.02</v>
      </c>
      <c r="I124" s="69">
        <f t="shared" si="5"/>
        <v>40821.314829258888</v>
      </c>
      <c r="J124" s="68"/>
    </row>
    <row r="125" spans="1:12">
      <c r="A125" s="77">
        <f>A124+7</f>
        <v>42757</v>
      </c>
      <c r="B125" s="72">
        <f>C124+F124-G124</f>
        <v>72443.460119529846</v>
      </c>
      <c r="C125" s="68">
        <f t="shared" si="3"/>
        <v>76065.633125506341</v>
      </c>
      <c r="D125" s="68">
        <f t="shared" si="4"/>
        <v>28.977384047811938</v>
      </c>
      <c r="E125" s="76">
        <f>(C125-B125)/D125</f>
        <v>125.00000000000013</v>
      </c>
      <c r="F125" s="68"/>
      <c r="G125" s="75">
        <f>IF(C125&gt;B125,C125*0.04,0)</f>
        <v>3042.6253250202535</v>
      </c>
      <c r="H125" s="74">
        <f>D125*50/B125</f>
        <v>0.02</v>
      </c>
      <c r="I125" s="69">
        <f t="shared" si="5"/>
        <v>41147.885347892952</v>
      </c>
      <c r="J125" s="68"/>
      <c r="K125" s="78"/>
      <c r="L125" s="78"/>
    </row>
    <row r="126" spans="1:12">
      <c r="A126" s="77">
        <f>A125+7</f>
        <v>42764</v>
      </c>
      <c r="B126" s="72">
        <f>C125+F125-G125</f>
        <v>73023.007800486084</v>
      </c>
      <c r="C126" s="68">
        <f t="shared" si="3"/>
        <v>76674.158190510381</v>
      </c>
      <c r="D126" s="68">
        <f t="shared" si="4"/>
        <v>29.209203120194434</v>
      </c>
      <c r="E126" s="76">
        <f>(C126-B126)/D126</f>
        <v>124.99999999999974</v>
      </c>
      <c r="F126" s="68"/>
      <c r="G126" s="75">
        <f>IF(C126&gt;B126,C126*0.04,0)</f>
        <v>3066.9663276204155</v>
      </c>
      <c r="H126" s="74">
        <f>D126*50/B126</f>
        <v>0.02</v>
      </c>
      <c r="I126" s="69">
        <f t="shared" si="5"/>
        <v>41477.068430676096</v>
      </c>
      <c r="J126" s="68"/>
      <c r="K126" s="78"/>
      <c r="L126" s="78"/>
    </row>
    <row r="127" spans="1:12" ht="13.5" thickBot="1">
      <c r="A127" s="73">
        <f>A126+7</f>
        <v>42771</v>
      </c>
      <c r="B127" s="72">
        <f>C126+F126-G126</f>
        <v>73607.191862889973</v>
      </c>
      <c r="C127" s="68">
        <f t="shared" si="3"/>
        <v>77287.551456034475</v>
      </c>
      <c r="D127" s="68">
        <f t="shared" si="4"/>
        <v>29.442876745155989</v>
      </c>
      <c r="E127" s="76">
        <f>(C127-B127)/D127</f>
        <v>125.0000000000001</v>
      </c>
      <c r="F127" s="71"/>
      <c r="G127" s="70">
        <f>IF(C127&gt;B127,C127*0.04,0)</f>
        <v>3091.502058241379</v>
      </c>
      <c r="H127" s="74">
        <f>D127*50/B127</f>
        <v>0.02</v>
      </c>
      <c r="I127" s="69">
        <f t="shared" si="5"/>
        <v>41808.88497812151</v>
      </c>
      <c r="J127" s="68">
        <f>J122+SUM(G124:G127)-3000</f>
        <v>9219.5712158624592</v>
      </c>
      <c r="K127" s="78"/>
      <c r="L127" s="78"/>
    </row>
    <row r="128" spans="1:12" ht="13.5" thickBot="1">
      <c r="A128" s="67"/>
      <c r="B128" s="66"/>
      <c r="C128" s="61"/>
      <c r="D128" s="61"/>
      <c r="E128" s="65"/>
      <c r="F128" s="61"/>
      <c r="G128" s="64"/>
      <c r="H128" s="63"/>
      <c r="I128" s="62"/>
      <c r="J128" s="61"/>
    </row>
    <row r="129" spans="1:12">
      <c r="A129" s="77">
        <f>A127+7</f>
        <v>42778</v>
      </c>
      <c r="B129" s="72">
        <f>C127+F127-G127</f>
        <v>74196.049397793089</v>
      </c>
      <c r="C129" s="68">
        <f t="shared" si="3"/>
        <v>77905.851867682737</v>
      </c>
      <c r="D129" s="68">
        <f t="shared" si="4"/>
        <v>29.678419759117237</v>
      </c>
      <c r="E129" s="76">
        <f>(C129-B129)/D129</f>
        <v>124.99999999999977</v>
      </c>
      <c r="F129" s="68"/>
      <c r="G129" s="75">
        <f>IF(C129&gt;B129,C129*0.04,0)</f>
        <v>3116.2340747073094</v>
      </c>
      <c r="H129" s="74">
        <f>D129*50/B129</f>
        <v>0.02</v>
      </c>
      <c r="I129" s="69">
        <f t="shared" si="5"/>
        <v>42143.356057946468</v>
      </c>
      <c r="J129" s="68"/>
    </row>
    <row r="130" spans="1:12">
      <c r="A130" s="77">
        <f>A129+7</f>
        <v>42785</v>
      </c>
      <c r="B130" s="72">
        <f>C129+F129-G129</f>
        <v>74789.617792975434</v>
      </c>
      <c r="C130" s="68">
        <f t="shared" si="3"/>
        <v>78529.098682624201</v>
      </c>
      <c r="D130" s="68">
        <f t="shared" si="4"/>
        <v>29.915847117190175</v>
      </c>
      <c r="E130" s="76">
        <f>(C130-B130)/D130</f>
        <v>124.99999999999983</v>
      </c>
      <c r="F130" s="68"/>
      <c r="G130" s="75">
        <f>IF(C130&gt;B130,C130*0.04,0)</f>
        <v>3141.1639473049681</v>
      </c>
      <c r="H130" s="74">
        <f>D130*50/B130</f>
        <v>0.02</v>
      </c>
      <c r="I130" s="69">
        <f t="shared" si="5"/>
        <v>42480.502906410045</v>
      </c>
      <c r="J130" s="68"/>
      <c r="K130" s="78"/>
      <c r="L130" s="78"/>
    </row>
    <row r="131" spans="1:12">
      <c r="A131" s="77">
        <f>A130+7</f>
        <v>42792</v>
      </c>
      <c r="B131" s="72">
        <f>C130+F130-G130</f>
        <v>75387.934735319228</v>
      </c>
      <c r="C131" s="68">
        <f t="shared" si="3"/>
        <v>79157.331472085192</v>
      </c>
      <c r="D131" s="68">
        <f t="shared" si="4"/>
        <v>30.155173894127692</v>
      </c>
      <c r="E131" s="76">
        <f>(C131-B131)/D131</f>
        <v>125.00000000000009</v>
      </c>
      <c r="F131" s="68"/>
      <c r="G131" s="75">
        <f>IF(C131&gt;B131,C131*0.04,0)</f>
        <v>3166.2932588834078</v>
      </c>
      <c r="H131" s="74">
        <f>D131*50/B131</f>
        <v>0.02</v>
      </c>
      <c r="I131" s="69">
        <f t="shared" si="5"/>
        <v>42820.346929661318</v>
      </c>
      <c r="J131" s="68"/>
      <c r="K131" s="78"/>
      <c r="L131" s="78"/>
    </row>
    <row r="132" spans="1:12" ht="13.5" thickBot="1">
      <c r="A132" s="73">
        <f>A131+7</f>
        <v>42799</v>
      </c>
      <c r="B132" s="72">
        <f>C131+F131-G131</f>
        <v>75991.038213201784</v>
      </c>
      <c r="C132" s="68">
        <f t="shared" si="3"/>
        <v>79790.590123861868</v>
      </c>
      <c r="D132" s="68">
        <f t="shared" si="4"/>
        <v>30.396415285280714</v>
      </c>
      <c r="E132" s="76">
        <f>(C132-B132)/D132</f>
        <v>124.99999999999983</v>
      </c>
      <c r="F132" s="71"/>
      <c r="G132" s="70">
        <f>IF(C132&gt;B132,C132*0.04,0)</f>
        <v>3191.623604954475</v>
      </c>
      <c r="H132" s="74">
        <f>D132*50/B132</f>
        <v>0.02</v>
      </c>
      <c r="I132" s="69">
        <f t="shared" si="5"/>
        <v>43162.909705098617</v>
      </c>
      <c r="J132" s="68">
        <f>J127+SUM(G129:G132)-3000</f>
        <v>18834.886101712618</v>
      </c>
      <c r="K132" s="78"/>
      <c r="L132" s="78"/>
    </row>
    <row r="133" spans="1:12" ht="13.5" thickBot="1">
      <c r="A133" s="67"/>
      <c r="B133" s="66"/>
      <c r="C133" s="61"/>
      <c r="D133" s="61"/>
      <c r="E133" s="65"/>
      <c r="F133" s="61"/>
      <c r="G133" s="64"/>
      <c r="H133" s="63"/>
      <c r="I133" s="62"/>
      <c r="J133" s="61"/>
    </row>
    <row r="134" spans="1:12">
      <c r="A134" s="77">
        <f>A132+7</f>
        <v>42806</v>
      </c>
      <c r="B134" s="72">
        <f>C132+F132-G132</f>
        <v>76598.9665189074</v>
      </c>
      <c r="C134" s="68">
        <f t="shared" ref="C134:C197" si="9">B134+(B134*0.05)</f>
        <v>80428.91484485277</v>
      </c>
      <c r="D134" s="68">
        <f t="shared" ref="D134:D197" si="10">B134/2500</f>
        <v>30.639586607562961</v>
      </c>
      <c r="E134" s="76">
        <f>(C134-B134)/D134</f>
        <v>125</v>
      </c>
      <c r="F134" s="68"/>
      <c r="G134" s="75">
        <f>IF(C134&gt;B134,C134*0.04,0)</f>
        <v>3217.1565937941109</v>
      </c>
      <c r="H134" s="74">
        <f>D134*50/B134</f>
        <v>0.02</v>
      </c>
      <c r="I134" s="69">
        <f t="shared" ref="I134:I197" si="11">B134-(D134*1080)</f>
        <v>43508.212982739402</v>
      </c>
      <c r="J134" s="68"/>
    </row>
    <row r="135" spans="1:12">
      <c r="A135" s="77">
        <f>A134+7</f>
        <v>42813</v>
      </c>
      <c r="B135" s="72">
        <f>C134+F134-G134</f>
        <v>77211.758251058665</v>
      </c>
      <c r="C135" s="68">
        <f t="shared" si="9"/>
        <v>81072.346163611597</v>
      </c>
      <c r="D135" s="68">
        <f t="shared" si="10"/>
        <v>30.884703300423467</v>
      </c>
      <c r="E135" s="76">
        <f>(C135-B135)/D135</f>
        <v>124.99999999999994</v>
      </c>
      <c r="F135" s="68"/>
      <c r="G135" s="75">
        <f>IF(C135&gt;B135,C135*0.04,0)</f>
        <v>3242.8938465444639</v>
      </c>
      <c r="H135" s="74">
        <f>D135*50/B135</f>
        <v>0.02</v>
      </c>
      <c r="I135" s="69">
        <f t="shared" si="11"/>
        <v>43856.278686601319</v>
      </c>
      <c r="J135" s="68"/>
      <c r="K135" s="78"/>
      <c r="L135" s="78"/>
    </row>
    <row r="136" spans="1:12">
      <c r="A136" s="77">
        <f>A135+7</f>
        <v>42820</v>
      </c>
      <c r="B136" s="72">
        <f>C135+F135-G135</f>
        <v>77829.452317067131</v>
      </c>
      <c r="C136" s="68">
        <f t="shared" si="9"/>
        <v>81720.92493292049</v>
      </c>
      <c r="D136" s="68">
        <f t="shared" si="10"/>
        <v>31.131780926826853</v>
      </c>
      <c r="E136" s="76">
        <f>(C136-B136)/D136</f>
        <v>125.0000000000001</v>
      </c>
      <c r="F136" s="68"/>
      <c r="G136" s="75">
        <f>IF(C136&gt;B136,C136*0.04,0)</f>
        <v>3268.8369973168196</v>
      </c>
      <c r="H136" s="74">
        <f>D136*50/B136</f>
        <v>0.02</v>
      </c>
      <c r="I136" s="69">
        <f t="shared" si="11"/>
        <v>44207.128916094131</v>
      </c>
      <c r="J136" s="68"/>
      <c r="K136" s="78"/>
      <c r="L136" s="78"/>
    </row>
    <row r="137" spans="1:12" ht="13.5" thickBot="1">
      <c r="A137" s="73">
        <f>A136+7</f>
        <v>42827</v>
      </c>
      <c r="B137" s="72">
        <f>C136+F136-G136</f>
        <v>78452.087935603675</v>
      </c>
      <c r="C137" s="68">
        <f t="shared" si="9"/>
        <v>82374.692332383856</v>
      </c>
      <c r="D137" s="68">
        <f t="shared" si="10"/>
        <v>31.380835174241469</v>
      </c>
      <c r="E137" s="76">
        <f>(C137-B137)/D137</f>
        <v>124.99999999999993</v>
      </c>
      <c r="F137" s="71"/>
      <c r="G137" s="70">
        <f>IF(C137&gt;B137,C137*0.04,0)</f>
        <v>3294.9876932953543</v>
      </c>
      <c r="H137" s="74">
        <f>D137*50/B137</f>
        <v>0.02</v>
      </c>
      <c r="I137" s="69">
        <f t="shared" si="11"/>
        <v>44560.78594742289</v>
      </c>
      <c r="J137" s="68">
        <f>J132+SUM(G134:G137)-3000</f>
        <v>28858.761232663368</v>
      </c>
      <c r="K137" s="78"/>
      <c r="L137" s="78"/>
    </row>
    <row r="138" spans="1:12" ht="13.5" thickBot="1">
      <c r="A138" s="67"/>
      <c r="B138" s="66"/>
      <c r="C138" s="61"/>
      <c r="D138" s="61"/>
      <c r="E138" s="65"/>
      <c r="F138" s="61"/>
      <c r="G138" s="64"/>
      <c r="H138" s="63"/>
      <c r="I138" s="62"/>
      <c r="J138" s="61"/>
    </row>
    <row r="139" spans="1:12">
      <c r="A139" s="77">
        <f>A137+7</f>
        <v>42834</v>
      </c>
      <c r="B139" s="72">
        <f>C137+F137-G137</f>
        <v>79079.704639088508</v>
      </c>
      <c r="C139" s="68">
        <f t="shared" si="9"/>
        <v>83033.689871042938</v>
      </c>
      <c r="D139" s="68">
        <f t="shared" si="10"/>
        <v>31.631881855635402</v>
      </c>
      <c r="E139" s="76">
        <f>(C139-B139)/D139</f>
        <v>125.00000000000014</v>
      </c>
      <c r="F139" s="68"/>
      <c r="G139" s="75">
        <f>IF(C139&gt;B139,C139*0.04,0)</f>
        <v>3321.3475948417176</v>
      </c>
      <c r="H139" s="74">
        <f>D139*50/B139</f>
        <v>0.02</v>
      </c>
      <c r="I139" s="69">
        <f t="shared" si="11"/>
        <v>44917.272235002274</v>
      </c>
      <c r="J139" s="68"/>
    </row>
    <row r="140" spans="1:12">
      <c r="A140" s="77">
        <f>A139+7</f>
        <v>42841</v>
      </c>
      <c r="B140" s="72">
        <f>C139+F139-G139</f>
        <v>79712.34227620122</v>
      </c>
      <c r="C140" s="68">
        <f t="shared" si="9"/>
        <v>83697.959390011281</v>
      </c>
      <c r="D140" s="68">
        <f t="shared" si="10"/>
        <v>31.884936910480487</v>
      </c>
      <c r="E140" s="76">
        <f>(C140-B140)/D140</f>
        <v>125.00000000000003</v>
      </c>
      <c r="F140" s="68"/>
      <c r="G140" s="75">
        <f>IF(C140&gt;B140,C140*0.04,0)</f>
        <v>3347.9183756004513</v>
      </c>
      <c r="H140" s="74">
        <f>D140*50/B140</f>
        <v>0.02</v>
      </c>
      <c r="I140" s="69">
        <f t="shared" si="11"/>
        <v>45276.610412882292</v>
      </c>
      <c r="J140" s="68"/>
      <c r="K140" s="78"/>
      <c r="L140" s="78"/>
    </row>
    <row r="141" spans="1:12">
      <c r="A141" s="77">
        <f>A140+7</f>
        <v>42848</v>
      </c>
      <c r="B141" s="72">
        <f>C140+F140-G140</f>
        <v>80350.041014410832</v>
      </c>
      <c r="C141" s="68">
        <f t="shared" si="9"/>
        <v>84367.54306513138</v>
      </c>
      <c r="D141" s="68">
        <f t="shared" si="10"/>
        <v>32.140016405764335</v>
      </c>
      <c r="E141" s="76">
        <f>(C141-B141)/D141</f>
        <v>125.0000000000002</v>
      </c>
      <c r="F141" s="68"/>
      <c r="G141" s="75">
        <f>IF(C141&gt;B141,C141*0.04,0)</f>
        <v>3374.7017226052553</v>
      </c>
      <c r="H141" s="74">
        <f>D141*50/B141</f>
        <v>0.02</v>
      </c>
      <c r="I141" s="69">
        <f t="shared" si="11"/>
        <v>45638.82329618535</v>
      </c>
      <c r="J141" s="68"/>
      <c r="K141" s="78"/>
      <c r="L141" s="78"/>
    </row>
    <row r="142" spans="1:12" ht="13.5" thickBot="1">
      <c r="A142" s="73">
        <f>A141+7</f>
        <v>42855</v>
      </c>
      <c r="B142" s="72">
        <f>C141+F141-G141</f>
        <v>80992.841342526124</v>
      </c>
      <c r="C142" s="68">
        <f t="shared" si="9"/>
        <v>85042.483409652428</v>
      </c>
      <c r="D142" s="68">
        <f t="shared" si="10"/>
        <v>32.397136537010446</v>
      </c>
      <c r="E142" s="76">
        <f>(C142-B142)/D142</f>
        <v>124.99999999999994</v>
      </c>
      <c r="F142" s="71"/>
      <c r="G142" s="70">
        <f>IF(C142&gt;B142,C142*0.04,0)</f>
        <v>3401.699336386097</v>
      </c>
      <c r="H142" s="74">
        <f>D142*50/B142</f>
        <v>1.9999999999999997E-2</v>
      </c>
      <c r="I142" s="69">
        <f t="shared" si="11"/>
        <v>46003.93388255484</v>
      </c>
      <c r="J142" s="68">
        <f>J137+SUM(G139:G142)-3000</f>
        <v>39304.428262096888</v>
      </c>
      <c r="K142" s="78"/>
      <c r="L142" s="78"/>
    </row>
    <row r="143" spans="1:12" ht="13.5" thickBot="1">
      <c r="A143" s="67"/>
      <c r="B143" s="66"/>
      <c r="C143" s="61"/>
      <c r="D143" s="61"/>
      <c r="E143" s="65"/>
      <c r="F143" s="61"/>
      <c r="G143" s="64"/>
      <c r="H143" s="63"/>
      <c r="I143" s="62"/>
      <c r="J143" s="61"/>
    </row>
    <row r="144" spans="1:12">
      <c r="A144" s="77">
        <f>A142+7</f>
        <v>42862</v>
      </c>
      <c r="B144" s="72">
        <f>C142+F142-G142</f>
        <v>81640.784073266332</v>
      </c>
      <c r="C144" s="68">
        <f t="shared" si="9"/>
        <v>85722.823276929645</v>
      </c>
      <c r="D144" s="68">
        <f t="shared" si="10"/>
        <v>32.656313629306531</v>
      </c>
      <c r="E144" s="76">
        <f>(C144-B144)/D144</f>
        <v>124.9999999999999</v>
      </c>
      <c r="F144" s="68"/>
      <c r="G144" s="75">
        <f>IF(C144&gt;B144,C144*0.04,0)</f>
        <v>3428.9129310771859</v>
      </c>
      <c r="H144" s="74">
        <f>D144*50/B144</f>
        <v>0.02</v>
      </c>
      <c r="I144" s="69">
        <f t="shared" si="11"/>
        <v>46371.965353615276</v>
      </c>
      <c r="J144" s="68"/>
    </row>
    <row r="145" spans="1:12">
      <c r="A145" s="77">
        <f>A144+7</f>
        <v>42869</v>
      </c>
      <c r="B145" s="72">
        <f>C144+F144-G144</f>
        <v>82293.910345852462</v>
      </c>
      <c r="C145" s="68">
        <f t="shared" si="9"/>
        <v>86408.605863145087</v>
      </c>
      <c r="D145" s="68">
        <f t="shared" si="10"/>
        <v>32.917564138340985</v>
      </c>
      <c r="E145" s="76">
        <f>(C145-B145)/D145</f>
        <v>125.00000000000004</v>
      </c>
      <c r="F145" s="68"/>
      <c r="G145" s="75">
        <f>IF(C145&gt;B145,C145*0.04,0)</f>
        <v>3456.3442345258036</v>
      </c>
      <c r="H145" s="74">
        <f>D145*50/B145</f>
        <v>0.02</v>
      </c>
      <c r="I145" s="69">
        <f t="shared" si="11"/>
        <v>46742.9410764442</v>
      </c>
      <c r="J145" s="68"/>
      <c r="K145" s="78"/>
      <c r="L145" s="78"/>
    </row>
    <row r="146" spans="1:12">
      <c r="A146" s="77">
        <f>A145+7</f>
        <v>42876</v>
      </c>
      <c r="B146" s="72">
        <f>C145+F145-G145</f>
        <v>82952.261628619279</v>
      </c>
      <c r="C146" s="68">
        <f t="shared" si="9"/>
        <v>87099.874710050237</v>
      </c>
      <c r="D146" s="68">
        <f t="shared" si="10"/>
        <v>33.180904651447712</v>
      </c>
      <c r="E146" s="76">
        <f>(C146-B146)/D146</f>
        <v>124.99999999999983</v>
      </c>
      <c r="F146" s="68"/>
      <c r="G146" s="75">
        <f>IF(C146&gt;B146,C146*0.04,0)</f>
        <v>3483.9949884020098</v>
      </c>
      <c r="H146" s="74">
        <f>D146*50/B146</f>
        <v>0.02</v>
      </c>
      <c r="I146" s="69">
        <f t="shared" si="11"/>
        <v>47116.884605055748</v>
      </c>
      <c r="J146" s="68"/>
      <c r="K146" s="78"/>
      <c r="L146" s="78"/>
    </row>
    <row r="147" spans="1:12" ht="13.5" thickBot="1">
      <c r="A147" s="73">
        <f>A146+7</f>
        <v>42883</v>
      </c>
      <c r="B147" s="72">
        <f>C146+F146-G146</f>
        <v>83615.879721648234</v>
      </c>
      <c r="C147" s="68">
        <f t="shared" si="9"/>
        <v>87796.673707730646</v>
      </c>
      <c r="D147" s="68">
        <f t="shared" si="10"/>
        <v>33.446351888659294</v>
      </c>
      <c r="E147" s="76">
        <f>(C147-B147)/D147</f>
        <v>125</v>
      </c>
      <c r="F147" s="71"/>
      <c r="G147" s="70">
        <f>IF(C147&gt;B147,C147*0.04,0)</f>
        <v>3511.8669483092258</v>
      </c>
      <c r="H147" s="74">
        <f>D147*50/B147</f>
        <v>0.02</v>
      </c>
      <c r="I147" s="69">
        <f t="shared" si="11"/>
        <v>47493.819681896195</v>
      </c>
      <c r="J147" s="68">
        <f>J142+SUM(G144:G147)-3000</f>
        <v>50185.547364411112</v>
      </c>
      <c r="K147" s="78"/>
      <c r="L147" s="78"/>
    </row>
    <row r="148" spans="1:12" ht="13.5" thickBot="1">
      <c r="A148" s="67"/>
      <c r="B148" s="66"/>
      <c r="C148" s="61">
        <f t="shared" si="9"/>
        <v>0</v>
      </c>
      <c r="D148" s="61">
        <f t="shared" si="10"/>
        <v>0</v>
      </c>
      <c r="E148" s="65"/>
      <c r="F148" s="61"/>
      <c r="G148" s="64"/>
      <c r="H148" s="63"/>
      <c r="I148" s="62"/>
      <c r="J148" s="61"/>
    </row>
    <row r="149" spans="1:12">
      <c r="A149" s="77">
        <f>A147+7</f>
        <v>42890</v>
      </c>
      <c r="B149" s="72">
        <f>C147+F147-G147</f>
        <v>84284.806759421423</v>
      </c>
      <c r="C149" s="68">
        <f t="shared" si="9"/>
        <v>88499.047097392497</v>
      </c>
      <c r="D149" s="68">
        <f t="shared" si="10"/>
        <v>33.713922703768567</v>
      </c>
      <c r="E149" s="76">
        <f>(C149-B149)/D149</f>
        <v>125.0000000000001</v>
      </c>
      <c r="F149" s="68"/>
      <c r="G149" s="75">
        <f>IF(C149&gt;B149,C149*0.04,0)</f>
        <v>3539.9618838956999</v>
      </c>
      <c r="H149" s="74">
        <f>D149*50/B149</f>
        <v>0.02</v>
      </c>
      <c r="I149" s="69">
        <f t="shared" si="11"/>
        <v>47873.770239351368</v>
      </c>
      <c r="J149" s="68"/>
    </row>
    <row r="150" spans="1:12">
      <c r="A150" s="77">
        <f>A149+7</f>
        <v>42897</v>
      </c>
      <c r="B150" s="72">
        <f>C149+F149-G149</f>
        <v>84959.085213496801</v>
      </c>
      <c r="C150" s="68">
        <f t="shared" si="9"/>
        <v>89207.039474171645</v>
      </c>
      <c r="D150" s="68">
        <f t="shared" si="10"/>
        <v>33.98363408539872</v>
      </c>
      <c r="E150" s="76">
        <f>(C150-B150)/D150</f>
        <v>125.00000000000011</v>
      </c>
      <c r="F150" s="68"/>
      <c r="G150" s="75">
        <f>IF(C150&gt;B150,C150*0.04,0)</f>
        <v>3568.2815789668657</v>
      </c>
      <c r="H150" s="74">
        <f>D150*50/B150</f>
        <v>0.02</v>
      </c>
      <c r="I150" s="69">
        <f t="shared" si="11"/>
        <v>48256.760401266183</v>
      </c>
      <c r="J150" s="68"/>
      <c r="K150" s="78"/>
      <c r="L150" s="78"/>
    </row>
    <row r="151" spans="1:12">
      <c r="A151" s="77">
        <f>A150+7</f>
        <v>42904</v>
      </c>
      <c r="B151" s="72">
        <f>C150+F150-G150</f>
        <v>85638.757895204777</v>
      </c>
      <c r="C151" s="68">
        <f t="shared" si="9"/>
        <v>89920.695789965015</v>
      </c>
      <c r="D151" s="68">
        <f t="shared" si="10"/>
        <v>34.255503158081908</v>
      </c>
      <c r="E151" s="76">
        <f>(C151-B151)/D151</f>
        <v>124.99999999999999</v>
      </c>
      <c r="F151" s="68"/>
      <c r="G151" s="75">
        <f>IF(C151&gt;B151,C151*0.04,0)</f>
        <v>3596.8278315986008</v>
      </c>
      <c r="H151" s="74">
        <f>D151*50/B151</f>
        <v>1.9999999999999997E-2</v>
      </c>
      <c r="I151" s="69">
        <f t="shared" si="11"/>
        <v>48642.814484476316</v>
      </c>
      <c r="J151" s="68"/>
      <c r="K151" s="78"/>
      <c r="L151" s="78"/>
    </row>
    <row r="152" spans="1:12" ht="13.5" thickBot="1">
      <c r="A152" s="73">
        <f>A151+7</f>
        <v>42911</v>
      </c>
      <c r="B152" s="72">
        <f>C151+F151-G151</f>
        <v>86323.86795836642</v>
      </c>
      <c r="C152" s="68">
        <f t="shared" si="9"/>
        <v>90640.061356284743</v>
      </c>
      <c r="D152" s="68">
        <f t="shared" si="10"/>
        <v>34.529547183346565</v>
      </c>
      <c r="E152" s="76">
        <f>(C152-B152)/D152</f>
        <v>125.00000000000007</v>
      </c>
      <c r="F152" s="71"/>
      <c r="G152" s="70">
        <f>IF(C152&gt;B152,C152*0.04,0)</f>
        <v>3625.6024542513896</v>
      </c>
      <c r="H152" s="74">
        <f>D152*50/B152</f>
        <v>0.02</v>
      </c>
      <c r="I152" s="69">
        <f t="shared" si="11"/>
        <v>49031.957000352129</v>
      </c>
      <c r="J152" s="68">
        <f>J147+SUM(G149:G152)-3000</f>
        <v>61516.221113123669</v>
      </c>
      <c r="K152" s="78"/>
      <c r="L152" s="78"/>
    </row>
    <row r="153" spans="1:12" ht="13.5" thickBot="1">
      <c r="A153" s="67"/>
      <c r="B153" s="66"/>
      <c r="C153" s="61"/>
      <c r="D153" s="61"/>
      <c r="E153" s="65"/>
      <c r="F153" s="61"/>
      <c r="G153" s="64"/>
      <c r="H153" s="63"/>
      <c r="I153" s="62"/>
      <c r="J153" s="61"/>
    </row>
    <row r="154" spans="1:12">
      <c r="A154" s="77">
        <f>A152+7</f>
        <v>42918</v>
      </c>
      <c r="B154" s="72">
        <f>C152+F152-G152</f>
        <v>87014.458902033351</v>
      </c>
      <c r="C154" s="68">
        <f t="shared" si="9"/>
        <v>91365.181847135013</v>
      </c>
      <c r="D154" s="68">
        <f t="shared" si="10"/>
        <v>34.805783560813339</v>
      </c>
      <c r="E154" s="76">
        <f>(C154-B154)/D154</f>
        <v>124.99999999999982</v>
      </c>
      <c r="F154" s="68"/>
      <c r="G154" s="75">
        <f>IF(C154&gt;B154,C154*0.04,0)</f>
        <v>3654.6072738854004</v>
      </c>
      <c r="H154" s="74">
        <f>D154*50/B154</f>
        <v>1.9999999999999997E-2</v>
      </c>
      <c r="I154" s="69">
        <f t="shared" si="11"/>
        <v>49424.212656354946</v>
      </c>
      <c r="J154" s="68"/>
    </row>
    <row r="155" spans="1:12">
      <c r="A155" s="77">
        <f>A154+7</f>
        <v>42925</v>
      </c>
      <c r="B155" s="72">
        <f>C154+F154-G154</f>
        <v>87710.574573249614</v>
      </c>
      <c r="C155" s="68">
        <f t="shared" si="9"/>
        <v>92096.103301912095</v>
      </c>
      <c r="D155" s="68">
        <f t="shared" si="10"/>
        <v>35.084229829299844</v>
      </c>
      <c r="E155" s="76">
        <f>(C155-B155)/D155</f>
        <v>125.00000000000001</v>
      </c>
      <c r="F155" s="68"/>
      <c r="G155" s="75">
        <f>IF(C155&gt;B155,C155*0.04,0)</f>
        <v>3683.8441320764837</v>
      </c>
      <c r="H155" s="74">
        <f>D155*50/B155</f>
        <v>1.9999999999999997E-2</v>
      </c>
      <c r="I155" s="69">
        <f t="shared" si="11"/>
        <v>49819.606357605786</v>
      </c>
      <c r="J155" s="68"/>
      <c r="K155" s="78"/>
      <c r="L155" s="78"/>
    </row>
    <row r="156" spans="1:12">
      <c r="A156" s="77">
        <f>A155+7</f>
        <v>42932</v>
      </c>
      <c r="B156" s="72">
        <f>C155+F155-G155</f>
        <v>88412.259169835612</v>
      </c>
      <c r="C156" s="68">
        <f t="shared" si="9"/>
        <v>92832.872128327392</v>
      </c>
      <c r="D156" s="68">
        <f t="shared" si="10"/>
        <v>35.364903667934243</v>
      </c>
      <c r="E156" s="76">
        <f>(C156-B156)/D156</f>
        <v>124.99999999999999</v>
      </c>
      <c r="F156" s="68"/>
      <c r="G156" s="75">
        <f>IF(C156&gt;B156,C156*0.04,0)</f>
        <v>3713.3148851330957</v>
      </c>
      <c r="H156" s="74">
        <f>D156*50/B156</f>
        <v>1.9999999999999997E-2</v>
      </c>
      <c r="I156" s="69">
        <f t="shared" si="11"/>
        <v>50218.163208466627</v>
      </c>
      <c r="J156" s="68"/>
      <c r="K156" s="78"/>
      <c r="L156" s="78"/>
    </row>
    <row r="157" spans="1:12" ht="13.5" thickBot="1">
      <c r="A157" s="73">
        <f>A156+7</f>
        <v>42939</v>
      </c>
      <c r="B157" s="72">
        <f>C156+F156-G156</f>
        <v>89119.5572431943</v>
      </c>
      <c r="C157" s="68">
        <f t="shared" si="9"/>
        <v>93575.535105354022</v>
      </c>
      <c r="D157" s="68">
        <f t="shared" si="10"/>
        <v>35.64782289727772</v>
      </c>
      <c r="E157" s="76">
        <f>(C157-B157)/D157</f>
        <v>125.00000000000018</v>
      </c>
      <c r="F157" s="71"/>
      <c r="G157" s="70">
        <f>IF(C157&gt;B157,C157*0.04,0)</f>
        <v>3743.0214042141611</v>
      </c>
      <c r="H157" s="74">
        <f>D157*50/B157</f>
        <v>0.02</v>
      </c>
      <c r="I157" s="69">
        <f t="shared" si="11"/>
        <v>50619.90851413436</v>
      </c>
      <c r="J157" s="68">
        <f>J152+SUM(G154:G157)-3000</f>
        <v>73311.008808432816</v>
      </c>
      <c r="K157" s="78"/>
      <c r="L157" s="78"/>
    </row>
    <row r="158" spans="1:12" ht="13.5" thickBot="1">
      <c r="A158" s="67"/>
      <c r="B158" s="66"/>
      <c r="C158" s="61"/>
      <c r="D158" s="61"/>
      <c r="E158" s="65"/>
      <c r="F158" s="61"/>
      <c r="G158" s="64"/>
      <c r="H158" s="63"/>
      <c r="I158" s="62"/>
      <c r="J158" s="61"/>
    </row>
    <row r="159" spans="1:12">
      <c r="A159" s="77">
        <f>A157+7</f>
        <v>42946</v>
      </c>
      <c r="B159" s="72">
        <f>C157+F157-G157</f>
        <v>89832.513701139862</v>
      </c>
      <c r="C159" s="68">
        <f t="shared" si="9"/>
        <v>94324.139386196854</v>
      </c>
      <c r="D159" s="68">
        <f t="shared" si="10"/>
        <v>35.933005480455947</v>
      </c>
      <c r="E159" s="76">
        <f>(C159-B159)/D159</f>
        <v>124.99999999999996</v>
      </c>
      <c r="F159" s="68"/>
      <c r="G159" s="75">
        <f>IF(C159&gt;B159,C159*0.05,0)</f>
        <v>4716.2069693098429</v>
      </c>
      <c r="H159" s="74">
        <f>D159*50/B159</f>
        <v>0.02</v>
      </c>
      <c r="I159" s="69">
        <f t="shared" si="11"/>
        <v>51024.867782247442</v>
      </c>
      <c r="J159" s="68"/>
    </row>
    <row r="160" spans="1:12">
      <c r="A160" s="77">
        <f>A159+7</f>
        <v>42953</v>
      </c>
      <c r="B160" s="72">
        <f>C159+F159-G159</f>
        <v>89607.932416887008</v>
      </c>
      <c r="C160" s="68">
        <f t="shared" si="9"/>
        <v>94088.329037731353</v>
      </c>
      <c r="D160" s="68">
        <f t="shared" si="10"/>
        <v>35.8431729667548</v>
      </c>
      <c r="E160" s="76">
        <f>(C160-B160)/D160</f>
        <v>124.99999999999987</v>
      </c>
      <c r="F160" s="68"/>
      <c r="G160" s="75">
        <f>IF(C160&gt;B160,C160*0.05,0)</f>
        <v>4704.4164518865682</v>
      </c>
      <c r="H160" s="74">
        <f>D160*50/B160</f>
        <v>1.9999999999999997E-2</v>
      </c>
      <c r="I160" s="69">
        <f t="shared" si="11"/>
        <v>50897.305612791824</v>
      </c>
      <c r="J160" s="68"/>
      <c r="K160" s="78"/>
      <c r="L160" s="78"/>
    </row>
    <row r="161" spans="1:12">
      <c r="A161" s="77">
        <f>A160+7</f>
        <v>42960</v>
      </c>
      <c r="B161" s="72">
        <f>C160+F160-G160</f>
        <v>89383.912585844781</v>
      </c>
      <c r="C161" s="68">
        <f t="shared" si="9"/>
        <v>93853.108215137021</v>
      </c>
      <c r="D161" s="68">
        <f t="shared" si="10"/>
        <v>35.75356503433791</v>
      </c>
      <c r="E161" s="76">
        <f>(C161-B161)/D161</f>
        <v>125.00000000000004</v>
      </c>
      <c r="F161" s="68"/>
      <c r="G161" s="75">
        <f>IF(C161&gt;B161,C161*0.05,0)</f>
        <v>4692.6554107568509</v>
      </c>
      <c r="H161" s="74">
        <f>D161*50/B161</f>
        <v>0.02</v>
      </c>
      <c r="I161" s="69">
        <f t="shared" si="11"/>
        <v>50770.062348759835</v>
      </c>
      <c r="J161" s="68"/>
      <c r="K161" s="78"/>
      <c r="L161" s="78"/>
    </row>
    <row r="162" spans="1:12" ht="13.5" thickBot="1">
      <c r="A162" s="73">
        <f>A161+7</f>
        <v>42967</v>
      </c>
      <c r="B162" s="72">
        <f>C161+F161-G161</f>
        <v>89160.452804380169</v>
      </c>
      <c r="C162" s="68">
        <f t="shared" si="9"/>
        <v>93618.475444599171</v>
      </c>
      <c r="D162" s="68">
        <f t="shared" si="10"/>
        <v>35.664181121752065</v>
      </c>
      <c r="E162" s="76">
        <f>(C162-B162)/D162</f>
        <v>124.99999999999983</v>
      </c>
      <c r="F162" s="71"/>
      <c r="G162" s="70">
        <f>IF(C162&gt;B162,C162*0.05,0)</f>
        <v>4680.9237722299586</v>
      </c>
      <c r="H162" s="74">
        <f>D162*50/B162</f>
        <v>0.02</v>
      </c>
      <c r="I162" s="69">
        <f t="shared" si="11"/>
        <v>50643.137192887938</v>
      </c>
      <c r="J162" s="68">
        <f>J157+SUM(G159:G162)-3000</f>
        <v>89105.211412616045</v>
      </c>
      <c r="K162" s="78"/>
      <c r="L162" s="78"/>
    </row>
    <row r="163" spans="1:12" ht="13.5" thickBot="1">
      <c r="A163" s="67"/>
      <c r="B163" s="66"/>
      <c r="C163" s="61"/>
      <c r="D163" s="61"/>
      <c r="E163" s="65"/>
      <c r="F163" s="61"/>
      <c r="G163" s="64"/>
      <c r="H163" s="63"/>
      <c r="I163" s="62"/>
      <c r="J163" s="61"/>
    </row>
    <row r="164" spans="1:12">
      <c r="A164" s="77">
        <f>A162+7</f>
        <v>42974</v>
      </c>
      <c r="B164" s="72">
        <f>C162+F162-G162</f>
        <v>88937.551672369213</v>
      </c>
      <c r="C164" s="68">
        <f t="shared" si="9"/>
        <v>93384.429255987678</v>
      </c>
      <c r="D164" s="68">
        <f t="shared" si="10"/>
        <v>35.575020668947687</v>
      </c>
      <c r="E164" s="76">
        <f>(C164-B164)/D164</f>
        <v>125.00000000000011</v>
      </c>
      <c r="F164" s="68"/>
      <c r="G164" s="75">
        <f>IF(C164&gt;B164,C164*0.05,0)</f>
        <v>4669.2214627993844</v>
      </c>
      <c r="H164" s="74">
        <f>D164*50/B164</f>
        <v>0.02</v>
      </c>
      <c r="I164" s="69">
        <f t="shared" si="11"/>
        <v>50516.529349905708</v>
      </c>
      <c r="J164" s="68"/>
    </row>
    <row r="165" spans="1:12">
      <c r="A165" s="77">
        <f>A164+7</f>
        <v>42981</v>
      </c>
      <c r="B165" s="72">
        <f>C164+F164-G164</f>
        <v>88715.207793188296</v>
      </c>
      <c r="C165" s="68">
        <f t="shared" si="9"/>
        <v>93150.968182847704</v>
      </c>
      <c r="D165" s="68">
        <f t="shared" si="10"/>
        <v>35.486083117275321</v>
      </c>
      <c r="E165" s="76">
        <f>(C165-B165)/D165</f>
        <v>124.9999999999998</v>
      </c>
      <c r="F165" s="68"/>
      <c r="G165" s="75">
        <f>IF(C165&gt;B165,C165*0.05,0)</f>
        <v>4657.548409142385</v>
      </c>
      <c r="H165" s="74">
        <f>D165*50/B165</f>
        <v>0.02</v>
      </c>
      <c r="I165" s="69">
        <f t="shared" si="11"/>
        <v>50390.238026530948</v>
      </c>
      <c r="J165" s="68"/>
      <c r="K165" s="78"/>
      <c r="L165" s="78"/>
    </row>
    <row r="166" spans="1:12">
      <c r="A166" s="77">
        <f>A165+7</f>
        <v>42988</v>
      </c>
      <c r="B166" s="72">
        <f>C165+F165-G165</f>
        <v>88493.419773705318</v>
      </c>
      <c r="C166" s="68">
        <f t="shared" si="9"/>
        <v>92918.09076239058</v>
      </c>
      <c r="D166" s="68">
        <f t="shared" si="10"/>
        <v>35.397367909482128</v>
      </c>
      <c r="E166" s="76">
        <f>(C166-B166)/D166</f>
        <v>124.9999999999999</v>
      </c>
      <c r="F166" s="68"/>
      <c r="G166" s="75">
        <f>IF(C166&gt;B166,C166*0.05,0)</f>
        <v>4645.9045381195292</v>
      </c>
      <c r="H166" s="74">
        <f>D166*50/B166</f>
        <v>0.02</v>
      </c>
      <c r="I166" s="69">
        <f t="shared" si="11"/>
        <v>50264.262431464624</v>
      </c>
      <c r="J166" s="68"/>
      <c r="K166" s="78"/>
      <c r="L166" s="78"/>
    </row>
    <row r="167" spans="1:12" ht="13.5" thickBot="1">
      <c r="A167" s="73">
        <f>A166+7</f>
        <v>42995</v>
      </c>
      <c r="B167" s="72">
        <f>C166+F166-G166</f>
        <v>88272.186224271049</v>
      </c>
      <c r="C167" s="68">
        <f t="shared" si="9"/>
        <v>92685.795535484605</v>
      </c>
      <c r="D167" s="68">
        <f t="shared" si="10"/>
        <v>35.308874489708423</v>
      </c>
      <c r="E167" s="76">
        <f>(C167-B167)/D167</f>
        <v>125.00000000000011</v>
      </c>
      <c r="F167" s="71"/>
      <c r="G167" s="70">
        <f>IF(C167&gt;B167,C167*0.05,0)</f>
        <v>4634.2897767742306</v>
      </c>
      <c r="H167" s="74">
        <f>D167*50/B167</f>
        <v>2.0000000000000004E-2</v>
      </c>
      <c r="I167" s="69">
        <f t="shared" si="11"/>
        <v>50138.601775385949</v>
      </c>
      <c r="J167" s="68">
        <f>J162+SUM(G164:G167)-3000</f>
        <v>104712.17559945158</v>
      </c>
      <c r="K167" s="78"/>
      <c r="L167" s="78"/>
    </row>
    <row r="168" spans="1:12" ht="13.5" thickBot="1">
      <c r="A168" s="67"/>
      <c r="B168" s="66"/>
      <c r="C168" s="61"/>
      <c r="D168" s="61"/>
      <c r="E168" s="65"/>
      <c r="F168" s="61"/>
      <c r="G168" s="64"/>
      <c r="H168" s="63"/>
      <c r="I168" s="62"/>
      <c r="J168" s="61"/>
    </row>
    <row r="169" spans="1:12">
      <c r="A169" s="77">
        <f>A167+7</f>
        <v>43002</v>
      </c>
      <c r="B169" s="72">
        <f>C167+F167-G167</f>
        <v>88051.50575871038</v>
      </c>
      <c r="C169" s="68">
        <f t="shared" si="9"/>
        <v>92454.081046645893</v>
      </c>
      <c r="D169" s="68">
        <f t="shared" si="10"/>
        <v>35.220602303484149</v>
      </c>
      <c r="E169" s="76">
        <f>(C169-B169)/D169</f>
        <v>124.99999999999984</v>
      </c>
      <c r="F169" s="68"/>
      <c r="G169" s="75">
        <f>IF(C169&gt;B169,C169*0.05,0)</f>
        <v>4622.7040523322949</v>
      </c>
      <c r="H169" s="74">
        <f>D169*50/B169</f>
        <v>1.9999999999999997E-2</v>
      </c>
      <c r="I169" s="69">
        <f t="shared" si="11"/>
        <v>50013.255270947499</v>
      </c>
      <c r="J169" s="68"/>
    </row>
    <row r="170" spans="1:12">
      <c r="A170" s="77">
        <f>A169+7</f>
        <v>43009</v>
      </c>
      <c r="B170" s="72">
        <f>C169+F169-G169</f>
        <v>87831.376994313599</v>
      </c>
      <c r="C170" s="68">
        <f t="shared" si="9"/>
        <v>92222.94584402928</v>
      </c>
      <c r="D170" s="68">
        <f t="shared" si="10"/>
        <v>35.132550797725443</v>
      </c>
      <c r="E170" s="76">
        <f>(C170-B170)/D170</f>
        <v>125.00000000000001</v>
      </c>
      <c r="F170" s="68"/>
      <c r="G170" s="75">
        <f>IF(C170&gt;B170,C170*0.05,0)</f>
        <v>4611.1472922014646</v>
      </c>
      <c r="H170" s="74">
        <f>D170*50/B170</f>
        <v>2.0000000000000004E-2</v>
      </c>
      <c r="I170" s="69">
        <f t="shared" si="11"/>
        <v>49888.222132770119</v>
      </c>
      <c r="J170" s="68"/>
      <c r="K170" s="78"/>
      <c r="L170" s="78"/>
    </row>
    <row r="171" spans="1:12">
      <c r="A171" s="77">
        <f>A170+7</f>
        <v>43016</v>
      </c>
      <c r="B171" s="72">
        <f>C170+F170-G170</f>
        <v>87611.798551827815</v>
      </c>
      <c r="C171" s="68">
        <f t="shared" si="9"/>
        <v>91992.388479419198</v>
      </c>
      <c r="D171" s="68">
        <f t="shared" si="10"/>
        <v>35.044719420731127</v>
      </c>
      <c r="E171" s="76">
        <f>(C171-B171)/D171</f>
        <v>124.99999999999979</v>
      </c>
      <c r="F171" s="68"/>
      <c r="G171" s="75">
        <f>IF(C171&gt;B171,C171*0.05,0)</f>
        <v>4599.6194239709603</v>
      </c>
      <c r="H171" s="74">
        <f>D171*50/B171</f>
        <v>0.02</v>
      </c>
      <c r="I171" s="69">
        <f t="shared" si="11"/>
        <v>49763.501577438197</v>
      </c>
      <c r="J171" s="68"/>
      <c r="K171" s="78"/>
      <c r="L171" s="78"/>
    </row>
    <row r="172" spans="1:12" ht="13.5" thickBot="1">
      <c r="A172" s="73">
        <f>A171+7</f>
        <v>43023</v>
      </c>
      <c r="B172" s="72">
        <f>C171+F171-G171</f>
        <v>87392.76905544824</v>
      </c>
      <c r="C172" s="68">
        <f t="shared" si="9"/>
        <v>91762.407508220655</v>
      </c>
      <c r="D172" s="68">
        <f t="shared" si="10"/>
        <v>34.957107622179294</v>
      </c>
      <c r="E172" s="76">
        <f>(C172-B172)/D172</f>
        <v>125.00000000000009</v>
      </c>
      <c r="F172" s="71"/>
      <c r="G172" s="70">
        <f>IF(C172&gt;B172,C172*0.05,0)</f>
        <v>4588.1203754110329</v>
      </c>
      <c r="H172" s="74">
        <f>D172*50/B172</f>
        <v>1.9999999999999997E-2</v>
      </c>
      <c r="I172" s="69">
        <f t="shared" si="11"/>
        <v>49639.092823494604</v>
      </c>
      <c r="J172" s="68">
        <f>J167+SUM(G169:G172)-3000</f>
        <v>120133.76674336733</v>
      </c>
      <c r="K172" s="78"/>
      <c r="L172" s="78"/>
    </row>
    <row r="173" spans="1:12" ht="13.5" thickBot="1">
      <c r="A173" s="67"/>
      <c r="B173" s="66"/>
      <c r="C173" s="61"/>
      <c r="D173" s="61"/>
      <c r="E173" s="65"/>
      <c r="F173" s="61"/>
      <c r="G173" s="64"/>
      <c r="H173" s="63"/>
      <c r="I173" s="62"/>
      <c r="J173" s="61"/>
    </row>
    <row r="174" spans="1:12">
      <c r="A174" s="77">
        <f>A172+7</f>
        <v>43030</v>
      </c>
      <c r="B174" s="72">
        <f>C172+F172-G172</f>
        <v>87174.287132809623</v>
      </c>
      <c r="C174" s="68">
        <f t="shared" si="9"/>
        <v>91533.001489450107</v>
      </c>
      <c r="D174" s="68">
        <f t="shared" si="10"/>
        <v>34.869714853123853</v>
      </c>
      <c r="E174" s="76">
        <f>(C174-B174)/D174</f>
        <v>125.00000000000009</v>
      </c>
      <c r="F174" s="68"/>
      <c r="G174" s="75">
        <f>IF(C174&gt;B174,C174*0.05,0)</f>
        <v>4576.6500744725054</v>
      </c>
      <c r="H174" s="74">
        <f>D174*50/B174</f>
        <v>0.02</v>
      </c>
      <c r="I174" s="69">
        <f t="shared" si="11"/>
        <v>49514.995091435863</v>
      </c>
      <c r="J174" s="68"/>
    </row>
    <row r="175" spans="1:12">
      <c r="A175" s="77">
        <f>A174+7</f>
        <v>43037</v>
      </c>
      <c r="B175" s="72">
        <f>C174+F174-G174</f>
        <v>86956.351414977602</v>
      </c>
      <c r="C175" s="68">
        <f t="shared" si="9"/>
        <v>91304.168985726486</v>
      </c>
      <c r="D175" s="68">
        <f t="shared" si="10"/>
        <v>34.782540565991042</v>
      </c>
      <c r="E175" s="76">
        <f>(C175-B175)/D175</f>
        <v>125.00000000000013</v>
      </c>
      <c r="F175" s="68"/>
      <c r="G175" s="75">
        <f>IF(C175&gt;B175,C175*0.05,0)</f>
        <v>4565.2084492863241</v>
      </c>
      <c r="H175" s="74">
        <f>D175*50/B175</f>
        <v>0.02</v>
      </c>
      <c r="I175" s="69">
        <f t="shared" si="11"/>
        <v>49391.207603707277</v>
      </c>
      <c r="J175" s="68"/>
      <c r="K175" s="78"/>
      <c r="L175" s="78"/>
    </row>
    <row r="176" spans="1:12">
      <c r="A176" s="77">
        <f>A175+7</f>
        <v>43044</v>
      </c>
      <c r="B176" s="72">
        <f>C175+F175-G175</f>
        <v>86738.960536440165</v>
      </c>
      <c r="C176" s="68">
        <f t="shared" si="9"/>
        <v>91075.908563262172</v>
      </c>
      <c r="D176" s="68">
        <f t="shared" si="10"/>
        <v>34.695584214576066</v>
      </c>
      <c r="E176" s="76">
        <f>(C176-B176)/D176</f>
        <v>124.99999999999996</v>
      </c>
      <c r="F176" s="68"/>
      <c r="G176" s="75">
        <f>IF(C176&gt;B176,C176*0.05,0)</f>
        <v>4553.7954281631091</v>
      </c>
      <c r="H176" s="74">
        <f>D176*50/B176</f>
        <v>0.02</v>
      </c>
      <c r="I176" s="69">
        <f t="shared" si="11"/>
        <v>49267.729584698012</v>
      </c>
      <c r="J176" s="68"/>
      <c r="K176" s="78"/>
      <c r="L176" s="78"/>
    </row>
    <row r="177" spans="1:12" ht="13.5" thickBot="1">
      <c r="A177" s="73">
        <f>A176+7</f>
        <v>43051</v>
      </c>
      <c r="B177" s="72">
        <f>C176+F176-G176</f>
        <v>86522.113135099062</v>
      </c>
      <c r="C177" s="68">
        <f t="shared" si="9"/>
        <v>90848.218791854015</v>
      </c>
      <c r="D177" s="68">
        <f t="shared" si="10"/>
        <v>34.608845254039622</v>
      </c>
      <c r="E177" s="76">
        <f>(C177-B177)/D177</f>
        <v>125.00000000000001</v>
      </c>
      <c r="F177" s="71"/>
      <c r="G177" s="70">
        <f>IF(C177&gt;B177,C177*0.05,0)</f>
        <v>4542.4109395927007</v>
      </c>
      <c r="H177" s="74">
        <f>D177*50/B177</f>
        <v>1.9999999999999997E-2</v>
      </c>
      <c r="I177" s="69">
        <f t="shared" si="11"/>
        <v>49144.560260736267</v>
      </c>
      <c r="J177" s="68">
        <f>J172+SUM(G174:G177)-3000</f>
        <v>135371.83163488196</v>
      </c>
      <c r="K177" s="78"/>
      <c r="L177" s="78"/>
    </row>
    <row r="178" spans="1:12" ht="13.5" thickBot="1">
      <c r="A178" s="67"/>
      <c r="B178" s="66"/>
      <c r="C178" s="61"/>
      <c r="D178" s="61"/>
      <c r="E178" s="65"/>
      <c r="F178" s="61"/>
      <c r="G178" s="64"/>
      <c r="H178" s="63"/>
      <c r="I178" s="62"/>
      <c r="J178" s="61"/>
    </row>
    <row r="179" spans="1:12">
      <c r="A179" s="77">
        <f>A177+7</f>
        <v>43058</v>
      </c>
      <c r="B179" s="72">
        <f>C177+F177-G177</f>
        <v>86305.807852261321</v>
      </c>
      <c r="C179" s="68">
        <f t="shared" si="9"/>
        <v>90621.098244874389</v>
      </c>
      <c r="D179" s="68">
        <f t="shared" si="10"/>
        <v>34.522323140904525</v>
      </c>
      <c r="E179" s="76">
        <f>(C179-B179)/D179</f>
        <v>125.00000000000006</v>
      </c>
      <c r="F179" s="68"/>
      <c r="G179" s="75">
        <f>IF(C179&gt;B179,C179*0.05,0)</f>
        <v>4531.0549122437196</v>
      </c>
      <c r="H179" s="74">
        <f>D179*50/B179</f>
        <v>0.02</v>
      </c>
      <c r="I179" s="69">
        <f t="shared" si="11"/>
        <v>49021.698860084434</v>
      </c>
      <c r="J179" s="68"/>
    </row>
    <row r="180" spans="1:12">
      <c r="A180" s="77">
        <f>A179+7</f>
        <v>43065</v>
      </c>
      <c r="B180" s="72">
        <f>C179+F179-G179</f>
        <v>86090.043332630667</v>
      </c>
      <c r="C180" s="68">
        <f>B180+(B180*0.05)</f>
        <v>90394.545499262196</v>
      </c>
      <c r="D180" s="68">
        <f t="shared" si="10"/>
        <v>34.43601733305227</v>
      </c>
      <c r="E180" s="76">
        <f>(C180-B180)/D180</f>
        <v>124.99999999999989</v>
      </c>
      <c r="F180" s="68"/>
      <c r="G180" s="75">
        <f>IF(C180&gt;B180,C180*0.05,0)</f>
        <v>4519.7272749631102</v>
      </c>
      <c r="H180" s="74">
        <f>D180*50/B180</f>
        <v>0.02</v>
      </c>
      <c r="I180" s="69">
        <f t="shared" si="11"/>
        <v>48899.144612934215</v>
      </c>
      <c r="J180" s="68"/>
      <c r="K180" s="78"/>
      <c r="L180" s="78"/>
    </row>
    <row r="181" spans="1:12">
      <c r="A181" s="77">
        <f>A180+7</f>
        <v>43072</v>
      </c>
      <c r="B181" s="72">
        <f>C180+F180-G180</f>
        <v>85874.818224299088</v>
      </c>
      <c r="C181" s="68">
        <f>B181+(B181*0.05)</f>
        <v>90168.55913551405</v>
      </c>
      <c r="D181" s="68">
        <f t="shared" si="10"/>
        <v>34.349927289719638</v>
      </c>
      <c r="E181" s="76">
        <f>(C181-B181)/D181</f>
        <v>125.0000000000002</v>
      </c>
      <c r="F181" s="68"/>
      <c r="G181" s="75">
        <f>IF(C181&gt;B181,C181*0.05,0)</f>
        <v>4508.427956775703</v>
      </c>
      <c r="H181" s="74">
        <f>D181*50/B181</f>
        <v>2.0000000000000004E-2</v>
      </c>
      <c r="I181" s="69">
        <f t="shared" si="11"/>
        <v>48776.89675140188</v>
      </c>
      <c r="J181" s="68"/>
      <c r="K181" s="78"/>
      <c r="L181" s="78"/>
    </row>
    <row r="182" spans="1:12" ht="13.5" thickBot="1">
      <c r="A182" s="73">
        <f>A181+7</f>
        <v>43079</v>
      </c>
      <c r="B182" s="72">
        <f>C181+F181-G181</f>
        <v>85660.131178738346</v>
      </c>
      <c r="C182" s="68">
        <f t="shared" si="9"/>
        <v>89943.137737675264</v>
      </c>
      <c r="D182" s="68">
        <f t="shared" si="10"/>
        <v>34.26405247149534</v>
      </c>
      <c r="E182" s="76">
        <f>(C182-B182)/D182</f>
        <v>125.00000000000004</v>
      </c>
      <c r="F182" s="71"/>
      <c r="G182" s="70">
        <f>IF(C182&gt;B182,C182*0.05,0)</f>
        <v>4497.156886883763</v>
      </c>
      <c r="H182" s="74">
        <f>D182*50/B182</f>
        <v>0.02</v>
      </c>
      <c r="I182" s="69">
        <f t="shared" si="11"/>
        <v>48654.954509523377</v>
      </c>
      <c r="J182" s="68">
        <f>J177+SUM(G179:G182)-3000</f>
        <v>150428.19866574826</v>
      </c>
      <c r="K182" s="78"/>
      <c r="L182" s="78"/>
    </row>
    <row r="183" spans="1:12" ht="13.5" thickBot="1">
      <c r="A183" s="67"/>
      <c r="B183" s="66"/>
      <c r="C183" s="61"/>
      <c r="D183" s="61"/>
      <c r="E183" s="65"/>
      <c r="F183" s="61"/>
      <c r="G183" s="64"/>
      <c r="H183" s="63"/>
      <c r="I183" s="62"/>
      <c r="J183" s="61"/>
    </row>
    <row r="184" spans="1:12">
      <c r="A184" s="77">
        <f>A182+7</f>
        <v>43086</v>
      </c>
      <c r="B184" s="72">
        <f>C182+F182-G182</f>
        <v>85445.9808507915</v>
      </c>
      <c r="C184" s="68">
        <f t="shared" si="9"/>
        <v>89718.27989333107</v>
      </c>
      <c r="D184" s="68">
        <f t="shared" si="10"/>
        <v>34.178392340316599</v>
      </c>
      <c r="E184" s="76">
        <f>(C184-B184)/D184</f>
        <v>124.99999999999983</v>
      </c>
      <c r="F184" s="68"/>
      <c r="G184" s="75">
        <f>IF(C184&gt;B184,C184*0.05,0)</f>
        <v>4485.9139946665537</v>
      </c>
      <c r="H184" s="74">
        <f>D184*50/B184</f>
        <v>0.02</v>
      </c>
      <c r="I184" s="69">
        <f t="shared" si="11"/>
        <v>48533.317123249573</v>
      </c>
      <c r="J184" s="68"/>
    </row>
    <row r="185" spans="1:12">
      <c r="A185" s="89">
        <f>A184+7</f>
        <v>43093</v>
      </c>
      <c r="B185" s="90">
        <f>C184+F184-G184</f>
        <v>85232.365898664517</v>
      </c>
      <c r="C185" s="91">
        <f>B185+(B185*0)</f>
        <v>85232.365898664517</v>
      </c>
      <c r="D185" s="91">
        <f t="shared" si="10"/>
        <v>34.092946359465806</v>
      </c>
      <c r="E185" s="92">
        <f>(C185-B185)/D185</f>
        <v>0</v>
      </c>
      <c r="F185" s="91"/>
      <c r="G185" s="93">
        <f>IF(C185&gt;B185,C185*0.05,0)</f>
        <v>0</v>
      </c>
      <c r="H185" s="94">
        <f>D185*50/B185</f>
        <v>0.02</v>
      </c>
      <c r="I185" s="95">
        <f t="shared" si="11"/>
        <v>48411.983830441444</v>
      </c>
      <c r="J185" s="91"/>
    </row>
    <row r="186" spans="1:12">
      <c r="A186" s="89">
        <f>A185+7</f>
        <v>43100</v>
      </c>
      <c r="B186" s="90">
        <f>C185+F185-G185</f>
        <v>85232.365898664517</v>
      </c>
      <c r="C186" s="91">
        <f>B186+(B186*0.02)</f>
        <v>86937.013216637803</v>
      </c>
      <c r="D186" s="91">
        <f t="shared" si="10"/>
        <v>34.092946359465806</v>
      </c>
      <c r="E186" s="92">
        <f>(C186-B186)/D186</f>
        <v>49.999999999999865</v>
      </c>
      <c r="F186" s="91"/>
      <c r="G186" s="93">
        <f>IF(C186&gt;B186,C186*0.05,0)</f>
        <v>4346.8506608318903</v>
      </c>
      <c r="H186" s="94">
        <f>D186*50/B186</f>
        <v>0.02</v>
      </c>
      <c r="I186" s="95">
        <f t="shared" si="11"/>
        <v>48411.983830441444</v>
      </c>
      <c r="J186" s="91"/>
    </row>
    <row r="187" spans="1:12" ht="13.5" thickBot="1">
      <c r="A187" s="73">
        <f>A186+7</f>
        <v>43107</v>
      </c>
      <c r="B187" s="72">
        <f>C186+F186-G186</f>
        <v>82590.162555805917</v>
      </c>
      <c r="C187" s="68">
        <f t="shared" si="9"/>
        <v>86719.67068359621</v>
      </c>
      <c r="D187" s="68">
        <f t="shared" si="10"/>
        <v>33.036065022322369</v>
      </c>
      <c r="E187" s="76">
        <f>(C187-B187)/D187</f>
        <v>124.99999999999993</v>
      </c>
      <c r="F187" s="71"/>
      <c r="G187" s="70">
        <f>IF(C187&gt;B187,C187*0.05,0)</f>
        <v>4335.9835341798107</v>
      </c>
      <c r="H187" s="74">
        <f>D187*50/B187</f>
        <v>0.02</v>
      </c>
      <c r="I187" s="69">
        <f t="shared" si="11"/>
        <v>46911.21233169776</v>
      </c>
      <c r="J187" s="68">
        <f>J182+SUM(G184:G187)-3000</f>
        <v>160596.94685542653</v>
      </c>
    </row>
    <row r="188" spans="1:12" ht="13.5" thickBot="1">
      <c r="A188" s="67"/>
      <c r="B188" s="66"/>
      <c r="C188" s="61"/>
      <c r="D188" s="61"/>
      <c r="E188" s="65"/>
      <c r="F188" s="61"/>
      <c r="G188" s="64"/>
      <c r="H188" s="63"/>
      <c r="I188" s="62"/>
      <c r="J188" s="61"/>
    </row>
    <row r="189" spans="1:12">
      <c r="A189" s="77">
        <f>A187+7</f>
        <v>43114</v>
      </c>
      <c r="B189" s="72">
        <f>C187+F187-G187</f>
        <v>82383.687149416393</v>
      </c>
      <c r="C189" s="68">
        <f t="shared" si="9"/>
        <v>86502.871506887212</v>
      </c>
      <c r="D189" s="68">
        <f t="shared" si="10"/>
        <v>32.953474859766558</v>
      </c>
      <c r="E189" s="76">
        <f>(C189-B189)/D189</f>
        <v>124.99999999999996</v>
      </c>
      <c r="F189" s="68"/>
      <c r="G189" s="75">
        <f>IF(C189&gt;B189,C189*0.05,0)</f>
        <v>4325.1435753443611</v>
      </c>
      <c r="H189" s="74">
        <f>D189*50/B189</f>
        <v>0.02</v>
      </c>
      <c r="I189" s="69">
        <f t="shared" si="11"/>
        <v>46793.93430086851</v>
      </c>
      <c r="J189" s="68"/>
    </row>
    <row r="190" spans="1:12">
      <c r="A190" s="77">
        <f>A189+7</f>
        <v>43121</v>
      </c>
      <c r="B190" s="72">
        <f>C189+F189-G189</f>
        <v>82177.727931542846</v>
      </c>
      <c r="C190" s="68">
        <f t="shared" si="9"/>
        <v>86286.614328119991</v>
      </c>
      <c r="D190" s="68">
        <f t="shared" si="10"/>
        <v>32.871091172617142</v>
      </c>
      <c r="E190" s="76">
        <f>(C190-B190)/D190</f>
        <v>125.00000000000007</v>
      </c>
      <c r="F190" s="68"/>
      <c r="G190" s="75">
        <f>IF(C190&gt;B190,C190*0.05,0)</f>
        <v>4314.3307164059997</v>
      </c>
      <c r="H190" s="74">
        <f>D190*50/B190</f>
        <v>2.0000000000000004E-2</v>
      </c>
      <c r="I190" s="69">
        <f t="shared" si="11"/>
        <v>46676.949465116333</v>
      </c>
      <c r="J190" s="68"/>
    </row>
    <row r="191" spans="1:12">
      <c r="A191" s="77">
        <f>A190+7</f>
        <v>43128</v>
      </c>
      <c r="B191" s="72">
        <f>C190+F190-G190</f>
        <v>81972.283611713996</v>
      </c>
      <c r="C191" s="68">
        <f t="shared" si="9"/>
        <v>86070.8977922997</v>
      </c>
      <c r="D191" s="68">
        <f t="shared" si="10"/>
        <v>32.788913444685598</v>
      </c>
      <c r="E191" s="76">
        <f>(C191-B191)/D191</f>
        <v>125.00000000000014</v>
      </c>
      <c r="F191" s="68"/>
      <c r="G191" s="75">
        <f>IF(C191&gt;B191,C191*0.05,0)</f>
        <v>4303.5448896149855</v>
      </c>
      <c r="H191" s="74">
        <f>D191*50/B191</f>
        <v>0.02</v>
      </c>
      <c r="I191" s="69">
        <f t="shared" si="11"/>
        <v>46560.257091453554</v>
      </c>
      <c r="J191" s="68"/>
    </row>
    <row r="192" spans="1:12" ht="13.5" thickBot="1">
      <c r="A192" s="73">
        <f>A191+7</f>
        <v>43135</v>
      </c>
      <c r="B192" s="72">
        <f>C191+F191-G191</f>
        <v>81767.35290268471</v>
      </c>
      <c r="C192" s="68">
        <f t="shared" si="9"/>
        <v>85855.720547818943</v>
      </c>
      <c r="D192" s="68">
        <f t="shared" si="10"/>
        <v>32.706941161073885</v>
      </c>
      <c r="E192" s="76">
        <f>(C192-B192)/D192</f>
        <v>124.9999999999999</v>
      </c>
      <c r="F192" s="71"/>
      <c r="G192" s="70">
        <f>IF(C192&gt;B192,C192*0.05,0)</f>
        <v>4292.7860273909473</v>
      </c>
      <c r="H192" s="74">
        <f>D192*50/B192</f>
        <v>0.02</v>
      </c>
      <c r="I192" s="69">
        <f t="shared" si="11"/>
        <v>46443.856448724917</v>
      </c>
      <c r="J192" s="68">
        <f>J187+SUM(G189:G192)-3000</f>
        <v>174832.75206418283</v>
      </c>
    </row>
    <row r="193" spans="1:10" ht="13.5" thickBot="1">
      <c r="A193" s="67"/>
      <c r="B193" s="66"/>
      <c r="C193" s="61"/>
      <c r="D193" s="61"/>
      <c r="E193" s="65"/>
      <c r="F193" s="61"/>
      <c r="G193" s="64"/>
      <c r="H193" s="63"/>
      <c r="I193" s="62"/>
      <c r="J193" s="61"/>
    </row>
    <row r="194" spans="1:10">
      <c r="A194" s="77">
        <f>A192+7</f>
        <v>43142</v>
      </c>
      <c r="B194" s="72">
        <f>C192+F192-G192</f>
        <v>81562.934520427996</v>
      </c>
      <c r="C194" s="68">
        <f t="shared" si="9"/>
        <v>85641.081246449394</v>
      </c>
      <c r="D194" s="68">
        <f t="shared" si="10"/>
        <v>32.625173808171198</v>
      </c>
      <c r="E194" s="76">
        <f>(C194-B194)/D194</f>
        <v>124.99999999999993</v>
      </c>
      <c r="F194" s="68"/>
      <c r="G194" s="75">
        <f>IF(C194&gt;B194,C194*0.05,0)</f>
        <v>4282.0540623224697</v>
      </c>
      <c r="H194" s="74">
        <f>D194*50/B194</f>
        <v>0.02</v>
      </c>
      <c r="I194" s="69">
        <f t="shared" si="11"/>
        <v>46327.7468076031</v>
      </c>
      <c r="J194" s="68"/>
    </row>
    <row r="195" spans="1:10">
      <c r="A195" s="77">
        <f>A194+7</f>
        <v>43149</v>
      </c>
      <c r="B195" s="72">
        <f>C194+F194-G194</f>
        <v>81359.027184126928</v>
      </c>
      <c r="C195" s="68">
        <f t="shared" si="9"/>
        <v>85426.978543333273</v>
      </c>
      <c r="D195" s="68">
        <f t="shared" si="10"/>
        <v>32.543610873650771</v>
      </c>
      <c r="E195" s="76">
        <f>(C195-B195)/D195</f>
        <v>124.99999999999996</v>
      </c>
      <c r="F195" s="68"/>
      <c r="G195" s="75">
        <f>IF(C195&gt;B195,C195*0.05,0)</f>
        <v>4271.348927166664</v>
      </c>
      <c r="H195" s="74">
        <f>D195*50/B195</f>
        <v>1.9999999999999997E-2</v>
      </c>
      <c r="I195" s="69">
        <f t="shared" si="11"/>
        <v>46211.927440584099</v>
      </c>
      <c r="J195" s="68"/>
    </row>
    <row r="196" spans="1:10">
      <c r="A196" s="77">
        <f>A195+7</f>
        <v>43156</v>
      </c>
      <c r="B196" s="72">
        <f>C195+F195-G195</f>
        <v>81155.629616166611</v>
      </c>
      <c r="C196" s="68">
        <f t="shared" si="9"/>
        <v>85213.411096974945</v>
      </c>
      <c r="D196" s="68">
        <f t="shared" si="10"/>
        <v>32.462251846466643</v>
      </c>
      <c r="E196" s="76">
        <f>(C196-B196)/D196</f>
        <v>125.00000000000014</v>
      </c>
      <c r="F196" s="68"/>
      <c r="G196" s="75">
        <f>IF(C196&gt;B196,C196*0.05,0)</f>
        <v>4260.6705548487471</v>
      </c>
      <c r="H196" s="74">
        <f>D196*50/B196</f>
        <v>0.02</v>
      </c>
      <c r="I196" s="69">
        <f t="shared" si="11"/>
        <v>46096.397621982636</v>
      </c>
      <c r="J196" s="68"/>
    </row>
    <row r="197" spans="1:10" ht="13.5" thickBot="1">
      <c r="A197" s="73">
        <f>A196+7</f>
        <v>43163</v>
      </c>
      <c r="B197" s="72">
        <f>C196+F196-G196</f>
        <v>80952.740542126194</v>
      </c>
      <c r="C197" s="68">
        <f t="shared" si="9"/>
        <v>85000.3775692325</v>
      </c>
      <c r="D197" s="68">
        <f t="shared" si="10"/>
        <v>32.38109621685048</v>
      </c>
      <c r="E197" s="76">
        <f>(C197-B197)/D197</f>
        <v>124.99999999999987</v>
      </c>
      <c r="F197" s="71"/>
      <c r="G197" s="70">
        <f>IF(C197&gt;B197,C197*0.05,0)</f>
        <v>4250.0188784616248</v>
      </c>
      <c r="H197" s="74">
        <f>D197*50/B197</f>
        <v>0.02</v>
      </c>
      <c r="I197" s="69">
        <f t="shared" si="11"/>
        <v>45981.156627927674</v>
      </c>
      <c r="J197" s="68">
        <f>J192+SUM(G194:G197)-3000</f>
        <v>188896.84448698233</v>
      </c>
    </row>
    <row r="198" spans="1:10" ht="13.5" thickBot="1">
      <c r="A198" s="67"/>
      <c r="B198" s="66"/>
      <c r="C198" s="61"/>
      <c r="D198" s="61"/>
      <c r="E198" s="65"/>
      <c r="F198" s="61"/>
      <c r="G198" s="64"/>
      <c r="H198" s="63"/>
      <c r="I198" s="62"/>
      <c r="J198" s="61"/>
    </row>
    <row r="199" spans="1:10">
      <c r="A199" s="77">
        <f>A197+7</f>
        <v>43170</v>
      </c>
      <c r="B199" s="72">
        <f>C197+F197-G197</f>
        <v>80750.358690770881</v>
      </c>
      <c r="C199" s="68">
        <f t="shared" ref="C199:C207" si="12">B199+(B199*0.05)</f>
        <v>84787.876625309422</v>
      </c>
      <c r="D199" s="68">
        <f t="shared" ref="D199:D207" si="13">B199/2500</f>
        <v>32.300143476308349</v>
      </c>
      <c r="E199" s="76">
        <f>(C199-B199)/D199</f>
        <v>124.9999999999999</v>
      </c>
      <c r="F199" s="68"/>
      <c r="G199" s="75">
        <f>IF(C199&gt;B199,C199*0.05,0)</f>
        <v>4239.3938312654709</v>
      </c>
      <c r="H199" s="74">
        <f>D199*50/B199</f>
        <v>1.9999999999999997E-2</v>
      </c>
      <c r="I199" s="69">
        <f t="shared" ref="I199:I207" si="14">B199-(D199*1080)</f>
        <v>45866.203736357864</v>
      </c>
      <c r="J199" s="68"/>
    </row>
    <row r="200" spans="1:10">
      <c r="A200" s="77">
        <f>A199+7</f>
        <v>43177</v>
      </c>
      <c r="B200" s="72">
        <f>C199+F199-G199</f>
        <v>80548.482794043957</v>
      </c>
      <c r="C200" s="68">
        <f t="shared" si="12"/>
        <v>84575.906933746155</v>
      </c>
      <c r="D200" s="68">
        <f t="shared" si="13"/>
        <v>32.219393117617585</v>
      </c>
      <c r="E200" s="76">
        <f>(C200-B200)/D200</f>
        <v>124.99999999999999</v>
      </c>
      <c r="F200" s="68"/>
      <c r="G200" s="75">
        <f>IF(C200&gt;B200,C200*0.05,0)</f>
        <v>4228.7953466873078</v>
      </c>
      <c r="H200" s="74">
        <f>D200*50/B200</f>
        <v>0.02</v>
      </c>
      <c r="I200" s="69">
        <f t="shared" si="14"/>
        <v>45751.538227016965</v>
      </c>
      <c r="J200" s="68"/>
    </row>
    <row r="201" spans="1:10">
      <c r="A201" s="77">
        <f>A200+7</f>
        <v>43184</v>
      </c>
      <c r="B201" s="72">
        <f>C200+F200-G200</f>
        <v>80347.11158705884</v>
      </c>
      <c r="C201" s="68">
        <f t="shared" si="12"/>
        <v>84364.467166411778</v>
      </c>
      <c r="D201" s="68">
        <f t="shared" si="13"/>
        <v>32.138844634823535</v>
      </c>
      <c r="E201" s="76">
        <f>(C201-B201)/D201</f>
        <v>124.99999999999987</v>
      </c>
      <c r="F201" s="68"/>
      <c r="G201" s="75">
        <f>IF(C201&gt;B201,C201*0.05,0)</f>
        <v>4218.2233583205889</v>
      </c>
      <c r="H201" s="74">
        <f>D201*50/B201</f>
        <v>0.02</v>
      </c>
      <c r="I201" s="69">
        <f t="shared" si="14"/>
        <v>45637.159381449419</v>
      </c>
      <c r="J201" s="68"/>
    </row>
    <row r="202" spans="1:10" ht="13.5" thickBot="1">
      <c r="A202" s="73">
        <f>A201+7</f>
        <v>43191</v>
      </c>
      <c r="B202" s="72">
        <f>C201+F201-G201</f>
        <v>80146.243808091182</v>
      </c>
      <c r="C202" s="68">
        <f t="shared" si="12"/>
        <v>84153.555998495736</v>
      </c>
      <c r="D202" s="68">
        <f t="shared" si="13"/>
        <v>32.058497523236476</v>
      </c>
      <c r="E202" s="76">
        <f>(C202-B202)/D202</f>
        <v>124.99999999999986</v>
      </c>
      <c r="F202" s="71"/>
      <c r="G202" s="70">
        <f>IF(C202&gt;B202,C202*0.05,0)</f>
        <v>4207.677799924787</v>
      </c>
      <c r="H202" s="74">
        <f>D202*50/B202</f>
        <v>0.02</v>
      </c>
      <c r="I202" s="69">
        <f t="shared" si="14"/>
        <v>45523.06648299579</v>
      </c>
      <c r="J202" s="68">
        <f>J197+SUM(G199:G202)-3000</f>
        <v>202790.93482318049</v>
      </c>
    </row>
    <row r="203" spans="1:10" ht="13.5" thickBot="1">
      <c r="A203" s="67"/>
      <c r="B203" s="66"/>
      <c r="C203" s="61"/>
      <c r="D203" s="61"/>
      <c r="E203" s="65"/>
      <c r="F203" s="61"/>
      <c r="G203" s="64"/>
      <c r="H203" s="63"/>
      <c r="I203" s="62"/>
      <c r="J203" s="61"/>
    </row>
    <row r="204" spans="1:10">
      <c r="A204" s="77">
        <f>A202+7</f>
        <v>43198</v>
      </c>
      <c r="B204" s="72">
        <f>C202+F202-G202</f>
        <v>79945.87819857095</v>
      </c>
      <c r="C204" s="68">
        <f t="shared" si="12"/>
        <v>83943.172108499493</v>
      </c>
      <c r="D204" s="68">
        <f t="shared" si="13"/>
        <v>31.978351279428381</v>
      </c>
      <c r="E204" s="76">
        <f>(C204-B204)/D204</f>
        <v>124.99999999999986</v>
      </c>
      <c r="F204" s="68"/>
      <c r="G204" s="75">
        <f>IF(C204&gt;B204,C204*0.05,0)</f>
        <v>4197.1586054249747</v>
      </c>
      <c r="H204" s="74">
        <f>D204*50/B204</f>
        <v>0.02</v>
      </c>
      <c r="I204" s="69">
        <f t="shared" si="14"/>
        <v>45409.2588167883</v>
      </c>
      <c r="J204" s="68"/>
    </row>
    <row r="205" spans="1:10">
      <c r="A205" s="77">
        <f>A204+7</f>
        <v>43205</v>
      </c>
      <c r="B205" s="72">
        <f>C204+F204-G204</f>
        <v>79746.013503074515</v>
      </c>
      <c r="C205" s="68">
        <f t="shared" si="12"/>
        <v>83733.314178228247</v>
      </c>
      <c r="D205" s="68">
        <f t="shared" si="13"/>
        <v>31.898405401229805</v>
      </c>
      <c r="E205" s="76">
        <f>(C205-B205)/D205</f>
        <v>125.00000000000021</v>
      </c>
      <c r="F205" s="68"/>
      <c r="G205" s="75">
        <f>IF(C205&gt;B205,C205*0.05,0)</f>
        <v>4186.6657089114124</v>
      </c>
      <c r="H205" s="74">
        <f>D205*50/B205</f>
        <v>0.02</v>
      </c>
      <c r="I205" s="69">
        <f t="shared" si="14"/>
        <v>45295.735669746326</v>
      </c>
      <c r="J205" s="68"/>
    </row>
    <row r="206" spans="1:10">
      <c r="A206" s="77">
        <f>A205+7</f>
        <v>43212</v>
      </c>
      <c r="B206" s="72">
        <f>C205+F205-G205</f>
        <v>79546.648469316831</v>
      </c>
      <c r="C206" s="68">
        <f t="shared" si="12"/>
        <v>83523.980892782667</v>
      </c>
      <c r="D206" s="68">
        <f t="shared" si="13"/>
        <v>31.818659387726733</v>
      </c>
      <c r="E206" s="76">
        <f>(C206-B206)/D206</f>
        <v>124.99999999999982</v>
      </c>
      <c r="F206" s="68"/>
      <c r="G206" s="75">
        <f>IF(C206&gt;B206,C206*0.05,0)</f>
        <v>4176.1990446391337</v>
      </c>
      <c r="H206" s="74">
        <f>D206*50/B206</f>
        <v>0.02</v>
      </c>
      <c r="I206" s="69">
        <f t="shared" si="14"/>
        <v>45182.496330571958</v>
      </c>
      <c r="J206" s="68"/>
    </row>
    <row r="207" spans="1:10" ht="13.5" thickBot="1">
      <c r="A207" s="73">
        <f>A206+7</f>
        <v>43219</v>
      </c>
      <c r="B207" s="72">
        <f>C206+F206-G206</f>
        <v>79347.781848143539</v>
      </c>
      <c r="C207" s="68">
        <f t="shared" si="12"/>
        <v>83315.170940550714</v>
      </c>
      <c r="D207" s="68">
        <f t="shared" si="13"/>
        <v>31.739112739257415</v>
      </c>
      <c r="E207" s="76">
        <f>(C207-B207)/D207</f>
        <v>124.99999999999993</v>
      </c>
      <c r="F207" s="71"/>
      <c r="G207" s="70">
        <f>IF(C207&gt;B207,C207*0.05,0)</f>
        <v>4165.7585470275362</v>
      </c>
      <c r="H207" s="74">
        <f>D207*50/B207</f>
        <v>0.02</v>
      </c>
      <c r="I207" s="69">
        <f t="shared" si="14"/>
        <v>45069.540089745533</v>
      </c>
      <c r="J207" s="68">
        <f>J202+SUM(G204:G207)-3000</f>
        <v>216516.71672918354</v>
      </c>
    </row>
    <row r="208" spans="1:10" ht="13.5" thickBot="1">
      <c r="A208" s="67"/>
      <c r="B208" s="66"/>
      <c r="C208" s="61"/>
      <c r="D208" s="61"/>
      <c r="E208" s="65"/>
      <c r="F208" s="61"/>
      <c r="G208" s="64"/>
      <c r="H208" s="63"/>
      <c r="I208" s="62"/>
      <c r="J208" s="61"/>
    </row>
  </sheetData>
  <mergeCells count="1">
    <mergeCell ref="A1:J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workbookViewId="0">
      <selection activeCell="L29" sqref="L29"/>
    </sheetView>
  </sheetViews>
  <sheetFormatPr defaultRowHeight="15"/>
  <cols>
    <col min="1" max="1" width="6.42578125" style="40" bestFit="1" customWidth="1"/>
    <col min="2" max="2" width="9" style="40" bestFit="1" customWidth="1"/>
    <col min="3" max="3" width="14.140625" style="40" customWidth="1"/>
    <col min="4" max="4" width="14" style="40" customWidth="1"/>
    <col min="5" max="5" width="13.42578125" style="40" customWidth="1"/>
    <col min="6" max="6" width="12" style="40" customWidth="1"/>
    <col min="7" max="7" width="6.5703125" style="40" bestFit="1" customWidth="1"/>
    <col min="8" max="8" width="7.5703125" style="40" bestFit="1" customWidth="1"/>
    <col min="9" max="9" width="9" style="40" bestFit="1" customWidth="1"/>
    <col min="10" max="10" width="10.140625" style="40" bestFit="1" customWidth="1"/>
    <col min="11" max="11" width="6.85546875" style="40" bestFit="1" customWidth="1"/>
    <col min="12" max="12" width="11.42578125" style="40" bestFit="1" customWidth="1"/>
    <col min="13" max="13" width="42.42578125" style="39" bestFit="1" customWidth="1"/>
    <col min="14" max="16384" width="9.140625" style="40"/>
  </cols>
  <sheetData>
    <row r="1" spans="1:14" s="60" customFormat="1" ht="18.75" thickBot="1">
      <c r="A1" s="202" t="s">
        <v>36</v>
      </c>
      <c r="B1" s="202"/>
      <c r="C1" s="202"/>
      <c r="D1" s="202"/>
      <c r="E1" s="202"/>
      <c r="F1" s="202"/>
      <c r="G1" s="202"/>
      <c r="H1" s="202"/>
      <c r="I1" s="202"/>
      <c r="J1" s="202"/>
      <c r="K1" s="208"/>
      <c r="L1" s="208"/>
    </row>
    <row r="2" spans="1:14" ht="35.25" thickBot="1">
      <c r="A2" s="206" t="s">
        <v>0</v>
      </c>
      <c r="B2" s="206" t="s">
        <v>6</v>
      </c>
      <c r="C2" s="106" t="s">
        <v>7</v>
      </c>
      <c r="D2" s="106" t="s">
        <v>7</v>
      </c>
      <c r="E2" s="106" t="s">
        <v>7</v>
      </c>
      <c r="F2" s="106" t="s">
        <v>7</v>
      </c>
      <c r="G2" s="106"/>
      <c r="H2" s="106"/>
      <c r="I2" s="41" t="s">
        <v>1</v>
      </c>
      <c r="J2" s="5" t="s">
        <v>8</v>
      </c>
      <c r="K2" s="6" t="s">
        <v>9</v>
      </c>
      <c r="L2" s="151">
        <v>0.05</v>
      </c>
    </row>
    <row r="3" spans="1:14" ht="15.75" thickBot="1">
      <c r="A3" s="207"/>
      <c r="B3" s="207"/>
      <c r="C3" s="7" t="s">
        <v>10</v>
      </c>
      <c r="D3" s="8" t="s">
        <v>11</v>
      </c>
      <c r="E3" s="7" t="s">
        <v>12</v>
      </c>
      <c r="F3" s="7" t="s">
        <v>13</v>
      </c>
      <c r="G3" s="7" t="s">
        <v>3</v>
      </c>
      <c r="H3" s="7" t="s">
        <v>4</v>
      </c>
      <c r="I3" s="41" t="s">
        <v>5</v>
      </c>
      <c r="J3" s="6" t="s">
        <v>14</v>
      </c>
      <c r="K3" s="6" t="s">
        <v>15</v>
      </c>
      <c r="L3" s="150" t="s">
        <v>33</v>
      </c>
    </row>
    <row r="4" spans="1:14">
      <c r="A4" s="203">
        <v>1</v>
      </c>
      <c r="B4" s="120">
        <v>42008</v>
      </c>
      <c r="C4" s="121">
        <v>2000</v>
      </c>
      <c r="D4" s="121">
        <v>2073</v>
      </c>
      <c r="E4" s="121">
        <f>C4/3500</f>
        <v>0.5714285714285714</v>
      </c>
      <c r="F4" s="122">
        <v>127.75</v>
      </c>
      <c r="G4" s="123"/>
      <c r="H4" s="123"/>
      <c r="I4" s="124"/>
      <c r="J4" s="123"/>
      <c r="K4" s="121"/>
      <c r="L4" s="121"/>
    </row>
    <row r="5" spans="1:14" ht="14.25" customHeight="1">
      <c r="A5" s="204"/>
      <c r="B5" s="125">
        <v>42015</v>
      </c>
      <c r="C5" s="126">
        <f>D4</f>
        <v>2073</v>
      </c>
      <c r="D5" s="127">
        <v>2073</v>
      </c>
      <c r="E5" s="126">
        <v>1888</v>
      </c>
      <c r="F5" s="126">
        <f t="shared" ref="F5:F6" si="0">D5/3500</f>
        <v>0.5922857142857143</v>
      </c>
      <c r="G5" s="128"/>
      <c r="H5" s="129"/>
      <c r="I5" s="129"/>
      <c r="J5" s="130"/>
      <c r="K5" s="129"/>
      <c r="L5" s="129"/>
      <c r="M5" s="154"/>
    </row>
    <row r="6" spans="1:14" ht="16.5" customHeight="1">
      <c r="A6" s="204"/>
      <c r="B6" s="125">
        <v>42022</v>
      </c>
      <c r="C6" s="126">
        <f>D6</f>
        <v>400</v>
      </c>
      <c r="D6" s="127">
        <v>400</v>
      </c>
      <c r="E6" s="126">
        <v>400</v>
      </c>
      <c r="F6" s="126">
        <f t="shared" si="0"/>
        <v>0.11428571428571428</v>
      </c>
      <c r="G6" s="131"/>
      <c r="H6" s="129"/>
      <c r="I6" s="129"/>
      <c r="J6" s="130"/>
      <c r="K6" s="129"/>
      <c r="L6" s="129"/>
      <c r="M6" s="155"/>
    </row>
    <row r="7" spans="1:14" ht="15.75" thickBot="1">
      <c r="A7" s="205"/>
      <c r="B7" s="120">
        <v>42029</v>
      </c>
      <c r="C7" s="121">
        <f>D6</f>
        <v>400</v>
      </c>
      <c r="D7" s="132">
        <v>400</v>
      </c>
      <c r="E7" s="121">
        <v>398</v>
      </c>
      <c r="F7" s="133">
        <v>0.11</v>
      </c>
      <c r="G7" s="122"/>
      <c r="H7" s="122"/>
      <c r="I7" s="122"/>
      <c r="J7" s="122"/>
      <c r="K7" s="122"/>
      <c r="L7" s="122"/>
      <c r="M7" s="156"/>
    </row>
    <row r="8" spans="1:14" ht="15.75" thickBot="1">
      <c r="A8" s="19"/>
      <c r="B8" s="134"/>
      <c r="C8" s="135"/>
      <c r="D8" s="136"/>
      <c r="E8" s="137"/>
      <c r="F8" s="137"/>
      <c r="G8" s="136"/>
      <c r="H8" s="138"/>
      <c r="I8" s="139"/>
      <c r="J8" s="140"/>
      <c r="K8" s="136"/>
      <c r="L8" s="136"/>
      <c r="N8" s="39"/>
    </row>
    <row r="9" spans="1:14">
      <c r="A9" s="203">
        <v>2</v>
      </c>
      <c r="B9" s="120">
        <v>42036</v>
      </c>
      <c r="C9" s="132">
        <f>D7</f>
        <v>400</v>
      </c>
      <c r="D9" s="121">
        <v>363</v>
      </c>
      <c r="E9" s="133">
        <f>C9/3500</f>
        <v>0.11428571428571428</v>
      </c>
      <c r="F9" s="122">
        <f>(D9-C9)/E9</f>
        <v>-323.75</v>
      </c>
      <c r="G9" s="123"/>
      <c r="H9" s="123"/>
      <c r="I9" s="124"/>
      <c r="J9" s="123"/>
      <c r="K9" s="121"/>
      <c r="L9" s="121"/>
    </row>
    <row r="10" spans="1:14">
      <c r="A10" s="204"/>
      <c r="B10" s="120">
        <v>42043</v>
      </c>
      <c r="C10" s="132">
        <f>D9</f>
        <v>363</v>
      </c>
      <c r="D10" s="121">
        <v>383</v>
      </c>
      <c r="E10" s="133">
        <f t="shared" ref="E10:E12" si="1">C10/3500</f>
        <v>0.10371428571428572</v>
      </c>
      <c r="F10" s="122">
        <f>(D10-C10)/E10</f>
        <v>192.8374655647383</v>
      </c>
      <c r="G10" s="123"/>
      <c r="H10" s="123"/>
      <c r="I10" s="124"/>
      <c r="J10" s="123"/>
      <c r="K10" s="121"/>
      <c r="L10" s="121"/>
    </row>
    <row r="11" spans="1:14">
      <c r="A11" s="204"/>
      <c r="B11" s="120">
        <v>42050</v>
      </c>
      <c r="C11" s="132">
        <f>D10</f>
        <v>383</v>
      </c>
      <c r="D11" s="121">
        <v>403</v>
      </c>
      <c r="E11" s="133">
        <f t="shared" si="1"/>
        <v>0.10942857142857143</v>
      </c>
      <c r="F11" s="122">
        <f>(D11-C11)/E11</f>
        <v>182.76762402088772</v>
      </c>
      <c r="G11" s="123"/>
      <c r="H11" s="123"/>
      <c r="I11" s="124"/>
      <c r="J11" s="123"/>
      <c r="K11" s="121"/>
      <c r="L11" s="121"/>
    </row>
    <row r="12" spans="1:14" ht="15.75" thickBot="1">
      <c r="A12" s="205"/>
      <c r="B12" s="120">
        <v>42057</v>
      </c>
      <c r="C12" s="132">
        <f>D11</f>
        <v>403</v>
      </c>
      <c r="D12" s="121">
        <v>422</v>
      </c>
      <c r="E12" s="133">
        <f t="shared" si="1"/>
        <v>0.11514285714285714</v>
      </c>
      <c r="F12" s="122">
        <f>(D12-C12)/E12</f>
        <v>165.01240694789081</v>
      </c>
      <c r="G12" s="123"/>
      <c r="H12" s="123"/>
      <c r="I12" s="124"/>
      <c r="J12" s="123"/>
      <c r="K12" s="121"/>
      <c r="L12" s="121"/>
      <c r="M12" s="157"/>
    </row>
    <row r="13" spans="1:14" ht="15.75" thickBot="1">
      <c r="A13" s="19"/>
      <c r="B13" s="134"/>
      <c r="C13" s="135"/>
      <c r="D13" s="136"/>
      <c r="E13" s="137"/>
      <c r="F13" s="137"/>
      <c r="G13" s="136"/>
      <c r="H13" s="138"/>
      <c r="I13" s="139"/>
      <c r="J13" s="140"/>
      <c r="K13" s="136"/>
      <c r="L13" s="136"/>
      <c r="N13" s="39"/>
    </row>
    <row r="14" spans="1:14">
      <c r="A14" s="203">
        <v>3</v>
      </c>
      <c r="B14" s="120">
        <v>42064</v>
      </c>
      <c r="C14" s="132">
        <f>D12</f>
        <v>422</v>
      </c>
      <c r="D14" s="121">
        <v>381</v>
      </c>
      <c r="E14" s="133">
        <f>C14/3500</f>
        <v>0.12057142857142857</v>
      </c>
      <c r="F14" s="122">
        <f>(D14-C14)/E14</f>
        <v>-340.04739336492895</v>
      </c>
      <c r="G14" s="123">
        <v>192</v>
      </c>
      <c r="H14" s="123"/>
      <c r="I14" s="124"/>
      <c r="J14" s="123"/>
      <c r="K14" s="121"/>
      <c r="L14" s="121"/>
    </row>
    <row r="15" spans="1:14">
      <c r="A15" s="204"/>
      <c r="B15" s="120">
        <v>42071</v>
      </c>
      <c r="C15" s="132">
        <f>D14+G14</f>
        <v>573</v>
      </c>
      <c r="D15" s="121">
        <v>615</v>
      </c>
      <c r="E15" s="133">
        <f>C15/3500</f>
        <v>0.1637142857142857</v>
      </c>
      <c r="F15" s="122">
        <f>(D15-C15)/E15</f>
        <v>256.54450261780107</v>
      </c>
      <c r="G15" s="123"/>
      <c r="H15" s="123"/>
      <c r="I15" s="124"/>
      <c r="J15" s="123"/>
      <c r="K15" s="121"/>
      <c r="L15" s="121"/>
    </row>
    <row r="16" spans="1:14">
      <c r="A16" s="204"/>
      <c r="B16" s="120">
        <v>42078</v>
      </c>
      <c r="C16" s="132">
        <f>D15</f>
        <v>615</v>
      </c>
      <c r="D16" s="121">
        <v>654</v>
      </c>
      <c r="E16" s="133">
        <f>C16/3500</f>
        <v>0.17571428571428571</v>
      </c>
      <c r="F16" s="122">
        <f>(D16-C16)/E16</f>
        <v>221.95121951219514</v>
      </c>
      <c r="G16" s="123">
        <v>100</v>
      </c>
      <c r="H16" s="123"/>
      <c r="I16" s="124"/>
      <c r="J16" s="123"/>
      <c r="K16" s="121"/>
      <c r="L16" s="121"/>
      <c r="M16" s="158"/>
    </row>
    <row r="17" spans="1:14" ht="15.75" thickBot="1">
      <c r="A17" s="205"/>
      <c r="B17" s="120">
        <v>42085</v>
      </c>
      <c r="C17" s="132">
        <f>D16+G16</f>
        <v>754</v>
      </c>
      <c r="D17" s="121">
        <v>800</v>
      </c>
      <c r="E17" s="133">
        <f>C17/3000</f>
        <v>0.25133333333333335</v>
      </c>
      <c r="F17" s="122">
        <f>(D17-C17)/E17</f>
        <v>183.02387267904507</v>
      </c>
      <c r="G17" s="123"/>
      <c r="H17" s="123"/>
      <c r="I17" s="124"/>
      <c r="J17" s="123"/>
      <c r="K17" s="121"/>
      <c r="L17" s="121"/>
      <c r="M17" s="157"/>
    </row>
    <row r="18" spans="1:14" ht="15.75" thickBot="1">
      <c r="A18" s="19"/>
      <c r="B18" s="134"/>
      <c r="C18" s="135"/>
      <c r="D18" s="136"/>
      <c r="E18" s="137"/>
      <c r="F18" s="137"/>
      <c r="G18" s="136"/>
      <c r="H18" s="138"/>
      <c r="I18" s="139"/>
      <c r="J18" s="140"/>
      <c r="K18" s="136"/>
      <c r="L18" s="136"/>
      <c r="N18" s="39"/>
    </row>
    <row r="19" spans="1:14">
      <c r="A19" s="203">
        <v>4</v>
      </c>
      <c r="B19" s="120">
        <v>42092</v>
      </c>
      <c r="C19" s="132">
        <f>D17</f>
        <v>800</v>
      </c>
      <c r="D19" s="121">
        <v>929</v>
      </c>
      <c r="E19" s="133">
        <f>C19/3000</f>
        <v>0.26666666666666666</v>
      </c>
      <c r="F19" s="122">
        <f>(D19-C19)/E19</f>
        <v>483.75</v>
      </c>
      <c r="G19" s="123"/>
      <c r="H19" s="123"/>
      <c r="I19" s="124"/>
      <c r="J19" s="123"/>
      <c r="K19" s="121"/>
      <c r="L19" s="121"/>
      <c r="M19" s="157"/>
    </row>
    <row r="20" spans="1:14">
      <c r="A20" s="204"/>
      <c r="B20" s="120">
        <v>42099</v>
      </c>
      <c r="C20" s="132">
        <f>D19+G19</f>
        <v>929</v>
      </c>
      <c r="D20" s="121">
        <v>973</v>
      </c>
      <c r="E20" s="133">
        <f>C20/2500</f>
        <v>0.37159999999999999</v>
      </c>
      <c r="F20" s="122">
        <f>(D20-C20)/E20</f>
        <v>118.40688912809473</v>
      </c>
      <c r="G20" s="123">
        <v>150</v>
      </c>
      <c r="H20" s="123"/>
      <c r="I20" s="124"/>
      <c r="J20" s="123"/>
      <c r="K20" s="121"/>
      <c r="L20" s="121"/>
      <c r="M20" s="157"/>
    </row>
    <row r="21" spans="1:14">
      <c r="A21" s="204"/>
      <c r="B21" s="120">
        <v>42106</v>
      </c>
      <c r="C21" s="132">
        <f>D20+G20</f>
        <v>1123</v>
      </c>
      <c r="D21" s="121">
        <v>1200</v>
      </c>
      <c r="E21" s="133">
        <f>C21/2500</f>
        <v>0.44919999999999999</v>
      </c>
      <c r="F21" s="122">
        <f>(D21-C21)/E21</f>
        <v>171.41585040071237</v>
      </c>
      <c r="G21" s="123"/>
      <c r="H21" s="123"/>
      <c r="I21" s="124"/>
      <c r="J21" s="123"/>
      <c r="K21" s="121"/>
      <c r="L21" s="121"/>
      <c r="M21" s="157"/>
    </row>
    <row r="22" spans="1:14" ht="15.75" thickBot="1">
      <c r="A22" s="205"/>
      <c r="B22" s="120">
        <v>42113</v>
      </c>
      <c r="C22" s="132">
        <f>D21+G21</f>
        <v>1200</v>
      </c>
      <c r="D22" s="121">
        <v>1261</v>
      </c>
      <c r="E22" s="133">
        <f>C22/2500</f>
        <v>0.48</v>
      </c>
      <c r="F22" s="122">
        <f>(D22-C22)/E22</f>
        <v>127.08333333333334</v>
      </c>
      <c r="G22" s="123"/>
      <c r="H22" s="123"/>
      <c r="I22" s="124"/>
      <c r="J22" s="123"/>
      <c r="K22" s="121"/>
      <c r="L22" s="121"/>
      <c r="M22" s="157"/>
    </row>
    <row r="23" spans="1:14" ht="15.75" thickBot="1">
      <c r="A23" s="19"/>
      <c r="B23" s="134"/>
      <c r="C23" s="135"/>
      <c r="D23" s="136"/>
      <c r="E23" s="137"/>
      <c r="F23" s="137"/>
      <c r="G23" s="136"/>
      <c r="H23" s="138"/>
      <c r="I23" s="139"/>
      <c r="J23" s="140"/>
      <c r="K23" s="136"/>
      <c r="L23" s="136"/>
      <c r="N23" s="39"/>
    </row>
    <row r="24" spans="1:14">
      <c r="A24" s="203">
        <v>5</v>
      </c>
      <c r="B24" s="120">
        <v>42120</v>
      </c>
      <c r="C24" s="132">
        <f>D22</f>
        <v>1261</v>
      </c>
      <c r="D24" s="121">
        <v>1325</v>
      </c>
      <c r="E24" s="133">
        <f>C24/2500</f>
        <v>0.50439999999999996</v>
      </c>
      <c r="F24" s="122">
        <f>(D24-C24)/E24</f>
        <v>126.88342585249802</v>
      </c>
      <c r="G24" s="123"/>
      <c r="H24" s="123"/>
      <c r="I24" s="124"/>
      <c r="J24" s="123"/>
      <c r="K24" s="121"/>
      <c r="L24" s="121"/>
    </row>
    <row r="25" spans="1:14">
      <c r="A25" s="204"/>
      <c r="B25" s="120">
        <v>42127</v>
      </c>
      <c r="C25" s="132">
        <f>D24</f>
        <v>1325</v>
      </c>
      <c r="D25" s="121">
        <v>938</v>
      </c>
      <c r="E25" s="133">
        <f>C25/2500</f>
        <v>0.53</v>
      </c>
      <c r="F25" s="122">
        <f>(D25-C25)/E25</f>
        <v>-730.18867924528297</v>
      </c>
      <c r="G25" s="123"/>
      <c r="H25" s="123"/>
      <c r="I25" s="124"/>
      <c r="J25" s="123"/>
      <c r="K25" s="121"/>
      <c r="L25" s="121"/>
    </row>
    <row r="26" spans="1:14">
      <c r="A26" s="204"/>
      <c r="B26" s="120">
        <v>42134</v>
      </c>
      <c r="C26" s="132">
        <v>500</v>
      </c>
      <c r="D26" s="121">
        <v>0</v>
      </c>
      <c r="E26" s="133">
        <v>0</v>
      </c>
      <c r="F26" s="122">
        <v>0</v>
      </c>
      <c r="G26" s="123">
        <v>700</v>
      </c>
      <c r="H26" s="123"/>
      <c r="I26" s="124"/>
      <c r="J26" s="123"/>
      <c r="K26" s="121"/>
      <c r="L26" s="121"/>
    </row>
    <row r="27" spans="1:14" ht="15.75" thickBot="1">
      <c r="A27" s="205"/>
      <c r="B27" s="9">
        <v>42141</v>
      </c>
      <c r="C27" s="197">
        <v>1204</v>
      </c>
      <c r="D27" s="11">
        <v>1440</v>
      </c>
      <c r="E27" s="200">
        <f>C27/2500</f>
        <v>0.48159999999999997</v>
      </c>
      <c r="F27" s="201">
        <f>(D27-C27)/E27</f>
        <v>490.03322259136218</v>
      </c>
      <c r="G27" s="12"/>
      <c r="H27" s="12"/>
      <c r="I27" s="13"/>
      <c r="J27" s="14"/>
      <c r="K27" s="15"/>
      <c r="L27" s="15"/>
      <c r="M27" s="157"/>
    </row>
    <row r="28" spans="1:14" ht="15.75" thickBot="1">
      <c r="A28" s="19"/>
      <c r="B28" s="19"/>
      <c r="C28" s="20"/>
      <c r="D28" s="21"/>
      <c r="E28" s="22"/>
      <c r="F28" s="22"/>
      <c r="G28" s="21"/>
      <c r="H28" s="23"/>
      <c r="I28" s="24"/>
      <c r="J28" s="25"/>
      <c r="K28" s="21"/>
      <c r="L28" s="21"/>
      <c r="N28" s="39"/>
    </row>
    <row r="29" spans="1:14">
      <c r="A29" s="203">
        <v>6</v>
      </c>
      <c r="B29" s="9">
        <v>42148</v>
      </c>
      <c r="C29" s="10">
        <f>D27+G27</f>
        <v>1440</v>
      </c>
      <c r="D29" s="11">
        <v>1514</v>
      </c>
      <c r="E29" s="200">
        <f>C29/2500</f>
        <v>0.57599999999999996</v>
      </c>
      <c r="F29" s="201">
        <f>(D29-C29)/E29</f>
        <v>128.47222222222223</v>
      </c>
      <c r="G29" s="12"/>
      <c r="H29" s="12"/>
      <c r="I29" s="13"/>
      <c r="J29" s="14"/>
      <c r="K29" s="15"/>
      <c r="L29" s="199"/>
    </row>
    <row r="30" spans="1:14">
      <c r="A30" s="204"/>
      <c r="B30" s="9">
        <v>42155</v>
      </c>
      <c r="C30" s="10">
        <f>D29</f>
        <v>1514</v>
      </c>
      <c r="D30" s="11"/>
      <c r="E30" s="16"/>
      <c r="F30" s="16"/>
      <c r="G30" s="12"/>
      <c r="H30" s="12"/>
      <c r="I30" s="13"/>
      <c r="J30" s="14"/>
      <c r="K30" s="15"/>
      <c r="L30" s="15"/>
    </row>
    <row r="31" spans="1:14">
      <c r="A31" s="204"/>
      <c r="B31" s="9">
        <v>42162</v>
      </c>
      <c r="C31" s="10">
        <f>D30</f>
        <v>0</v>
      </c>
      <c r="D31" s="11"/>
      <c r="E31" s="16"/>
      <c r="F31" s="16"/>
      <c r="G31" s="12"/>
      <c r="H31" s="12"/>
      <c r="I31" s="13"/>
      <c r="J31" s="14"/>
      <c r="K31" s="15"/>
      <c r="L31" s="15"/>
    </row>
    <row r="32" spans="1:14" ht="15.75" thickBot="1">
      <c r="A32" s="205"/>
      <c r="B32" s="9">
        <v>42169</v>
      </c>
      <c r="C32" s="10">
        <f>D31</f>
        <v>0</v>
      </c>
      <c r="D32" s="11"/>
      <c r="E32" s="16"/>
      <c r="F32" s="16"/>
      <c r="G32" s="12"/>
      <c r="H32" s="12"/>
      <c r="I32" s="13"/>
      <c r="J32" s="14"/>
      <c r="K32" s="15"/>
      <c r="L32" s="15"/>
      <c r="M32" s="157"/>
    </row>
    <row r="33" spans="1:14" ht="15.75" thickBot="1">
      <c r="A33" s="19"/>
      <c r="B33" s="19"/>
      <c r="C33" s="20"/>
      <c r="D33" s="21"/>
      <c r="E33" s="22"/>
      <c r="F33" s="22"/>
      <c r="G33" s="21"/>
      <c r="H33" s="23"/>
      <c r="I33" s="24"/>
      <c r="J33" s="25"/>
      <c r="K33" s="21"/>
      <c r="L33" s="21"/>
      <c r="N33" s="39"/>
    </row>
    <row r="34" spans="1:14">
      <c r="A34" s="203">
        <v>7</v>
      </c>
      <c r="B34" s="9">
        <v>42176</v>
      </c>
      <c r="C34" s="10">
        <f>D32</f>
        <v>0</v>
      </c>
      <c r="D34" s="11"/>
      <c r="E34" s="16"/>
      <c r="F34" s="16"/>
      <c r="G34" s="12"/>
      <c r="H34" s="12"/>
      <c r="I34" s="13"/>
      <c r="J34" s="14"/>
      <c r="K34" s="15"/>
      <c r="L34" s="15"/>
    </row>
    <row r="35" spans="1:14">
      <c r="A35" s="204"/>
      <c r="B35" s="9">
        <v>42183</v>
      </c>
      <c r="C35" s="10">
        <f>D34</f>
        <v>0</v>
      </c>
      <c r="D35" s="11"/>
      <c r="E35" s="16"/>
      <c r="F35" s="16"/>
      <c r="G35" s="12"/>
      <c r="H35" s="12"/>
      <c r="I35" s="13"/>
      <c r="J35" s="14"/>
      <c r="K35" s="15"/>
      <c r="L35" s="15"/>
    </row>
    <row r="36" spans="1:14">
      <c r="A36" s="204"/>
      <c r="B36" s="9">
        <v>42190</v>
      </c>
      <c r="C36" s="10">
        <f>D35</f>
        <v>0</v>
      </c>
      <c r="D36" s="11"/>
      <c r="E36" s="16"/>
      <c r="F36" s="16"/>
      <c r="G36" s="12"/>
      <c r="H36" s="12"/>
      <c r="I36" s="13"/>
      <c r="J36" s="14"/>
      <c r="K36" s="15"/>
      <c r="L36" s="15"/>
    </row>
    <row r="37" spans="1:14" ht="15.75" thickBot="1">
      <c r="A37" s="205"/>
      <c r="B37" s="9">
        <v>42197</v>
      </c>
      <c r="C37" s="10">
        <f>D36</f>
        <v>0</v>
      </c>
      <c r="D37" s="11"/>
      <c r="E37" s="16"/>
      <c r="F37" s="16"/>
      <c r="G37" s="12"/>
      <c r="H37" s="12"/>
      <c r="I37" s="13"/>
      <c r="J37" s="14"/>
      <c r="K37" s="15"/>
      <c r="L37" s="15"/>
    </row>
    <row r="38" spans="1:14" ht="15.75" thickBot="1">
      <c r="A38" s="19"/>
      <c r="B38" s="19"/>
      <c r="C38" s="20"/>
      <c r="D38" s="21"/>
      <c r="E38" s="22"/>
      <c r="F38" s="22"/>
      <c r="G38" s="21"/>
      <c r="H38" s="23"/>
      <c r="I38" s="24"/>
      <c r="J38" s="25"/>
      <c r="K38" s="21"/>
      <c r="L38" s="21"/>
      <c r="N38" s="39"/>
    </row>
    <row r="39" spans="1:14">
      <c r="A39" s="203">
        <v>8</v>
      </c>
      <c r="B39" s="9">
        <v>42204</v>
      </c>
      <c r="C39" s="10">
        <f>D37</f>
        <v>0</v>
      </c>
      <c r="D39" s="11"/>
      <c r="E39" s="16"/>
      <c r="F39" s="16"/>
      <c r="G39" s="12"/>
      <c r="H39" s="12"/>
      <c r="I39" s="13"/>
      <c r="J39" s="14"/>
      <c r="K39" s="15"/>
      <c r="L39" s="15"/>
    </row>
    <row r="40" spans="1:14">
      <c r="A40" s="204"/>
      <c r="B40" s="9">
        <v>42211</v>
      </c>
      <c r="C40" s="10">
        <f>D39</f>
        <v>0</v>
      </c>
      <c r="D40" s="11"/>
      <c r="E40" s="16"/>
      <c r="F40" s="16"/>
      <c r="G40" s="12"/>
      <c r="H40" s="12"/>
      <c r="I40" s="13"/>
      <c r="J40" s="14"/>
      <c r="K40" s="15"/>
      <c r="L40" s="15"/>
    </row>
    <row r="41" spans="1:14">
      <c r="A41" s="204"/>
      <c r="B41" s="9">
        <v>42218</v>
      </c>
      <c r="C41" s="10">
        <f>D40</f>
        <v>0</v>
      </c>
      <c r="D41" s="11"/>
      <c r="E41" s="16"/>
      <c r="F41" s="16"/>
      <c r="G41" s="12"/>
      <c r="H41" s="12"/>
      <c r="I41" s="13"/>
      <c r="J41" s="14"/>
      <c r="K41" s="15"/>
      <c r="L41" s="15"/>
    </row>
    <row r="42" spans="1:14" ht="15.75" thickBot="1">
      <c r="A42" s="205"/>
      <c r="B42" s="9">
        <v>42225</v>
      </c>
      <c r="C42" s="10">
        <f>D41</f>
        <v>0</v>
      </c>
      <c r="D42" s="11"/>
      <c r="E42" s="16"/>
      <c r="F42" s="16"/>
      <c r="G42" s="12"/>
      <c r="H42" s="12"/>
      <c r="I42" s="13"/>
      <c r="J42" s="14"/>
      <c r="K42" s="15"/>
      <c r="L42" s="15"/>
    </row>
    <row r="43" spans="1:14" ht="15.75" thickBot="1">
      <c r="A43" s="19"/>
      <c r="B43" s="19"/>
      <c r="C43" s="20"/>
      <c r="D43" s="21"/>
      <c r="E43" s="22"/>
      <c r="F43" s="22"/>
      <c r="G43" s="21"/>
      <c r="H43" s="23"/>
      <c r="I43" s="24"/>
      <c r="J43" s="25"/>
      <c r="K43" s="21"/>
      <c r="L43" s="21"/>
      <c r="N43" s="39"/>
    </row>
    <row r="44" spans="1:14">
      <c r="A44" s="203">
        <v>9</v>
      </c>
      <c r="B44" s="9">
        <v>42232</v>
      </c>
      <c r="C44" s="10">
        <f>D42</f>
        <v>0</v>
      </c>
      <c r="D44" s="11"/>
      <c r="E44" s="16"/>
      <c r="F44" s="16"/>
      <c r="G44" s="12"/>
      <c r="H44" s="12"/>
      <c r="I44" s="13"/>
      <c r="J44" s="14"/>
      <c r="K44" s="15"/>
      <c r="L44" s="15"/>
    </row>
    <row r="45" spans="1:14">
      <c r="A45" s="204"/>
      <c r="B45" s="9">
        <v>42239</v>
      </c>
      <c r="C45" s="10">
        <f>D44</f>
        <v>0</v>
      </c>
      <c r="D45" s="11"/>
      <c r="E45" s="16"/>
      <c r="F45" s="16"/>
      <c r="G45" s="12"/>
      <c r="H45" s="12"/>
      <c r="I45" s="13"/>
      <c r="J45" s="14"/>
      <c r="K45" s="15"/>
      <c r="L45" s="15"/>
    </row>
    <row r="46" spans="1:14">
      <c r="A46" s="204"/>
      <c r="B46" s="9">
        <v>42246</v>
      </c>
      <c r="C46" s="10">
        <f>D45</f>
        <v>0</v>
      </c>
      <c r="D46" s="11"/>
      <c r="E46" s="16"/>
      <c r="F46" s="16"/>
      <c r="G46" s="12"/>
      <c r="H46" s="12"/>
      <c r="I46" s="13"/>
      <c r="J46" s="14"/>
      <c r="K46" s="15"/>
      <c r="L46" s="15"/>
    </row>
    <row r="47" spans="1:14" ht="15.75" thickBot="1">
      <c r="A47" s="205"/>
      <c r="B47" s="9">
        <v>42253</v>
      </c>
      <c r="C47" s="10">
        <f>D46</f>
        <v>0</v>
      </c>
      <c r="D47" s="11"/>
      <c r="E47" s="16"/>
      <c r="F47" s="16"/>
      <c r="G47" s="12"/>
      <c r="H47" s="12"/>
      <c r="I47" s="13"/>
      <c r="J47" s="14"/>
      <c r="K47" s="15"/>
      <c r="L47" s="15"/>
    </row>
    <row r="48" spans="1:14" ht="15.75" thickBot="1">
      <c r="A48" s="19"/>
      <c r="B48" s="19"/>
      <c r="C48" s="20"/>
      <c r="D48" s="21"/>
      <c r="E48" s="22"/>
      <c r="F48" s="22"/>
      <c r="G48" s="21"/>
      <c r="H48" s="23"/>
      <c r="I48" s="24"/>
      <c r="J48" s="25"/>
      <c r="K48" s="21"/>
      <c r="L48" s="21"/>
      <c r="N48" s="39"/>
    </row>
    <row r="49" spans="1:14">
      <c r="A49" s="203">
        <v>10</v>
      </c>
      <c r="B49" s="9">
        <v>42260</v>
      </c>
      <c r="C49" s="10">
        <f>D47</f>
        <v>0</v>
      </c>
      <c r="D49" s="11"/>
      <c r="E49" s="16"/>
      <c r="F49" s="16"/>
      <c r="G49" s="12"/>
      <c r="H49" s="12"/>
      <c r="I49" s="13"/>
      <c r="J49" s="14"/>
      <c r="K49" s="15"/>
      <c r="L49" s="15"/>
    </row>
    <row r="50" spans="1:14">
      <c r="A50" s="204"/>
      <c r="B50" s="9">
        <v>42267</v>
      </c>
      <c r="C50" s="10">
        <f>D49</f>
        <v>0</v>
      </c>
      <c r="D50" s="11"/>
      <c r="E50" s="16"/>
      <c r="F50" s="16"/>
      <c r="G50" s="12"/>
      <c r="H50" s="12"/>
      <c r="I50" s="13"/>
      <c r="J50" s="14"/>
      <c r="K50" s="15"/>
      <c r="L50" s="15"/>
    </row>
    <row r="51" spans="1:14">
      <c r="A51" s="204"/>
      <c r="B51" s="9">
        <v>42274</v>
      </c>
      <c r="C51" s="10">
        <f>D50</f>
        <v>0</v>
      </c>
      <c r="D51" s="11"/>
      <c r="E51" s="16"/>
      <c r="F51" s="16"/>
      <c r="G51" s="12"/>
      <c r="H51" s="12"/>
      <c r="I51" s="13"/>
      <c r="J51" s="14"/>
      <c r="K51" s="15"/>
      <c r="L51" s="15"/>
    </row>
    <row r="52" spans="1:14" ht="15.75" thickBot="1">
      <c r="A52" s="205"/>
      <c r="B52" s="9">
        <v>42281</v>
      </c>
      <c r="C52" s="10">
        <f>D51</f>
        <v>0</v>
      </c>
      <c r="D52" s="11"/>
      <c r="E52" s="16"/>
      <c r="F52" s="16"/>
      <c r="G52" s="12"/>
      <c r="H52" s="12"/>
      <c r="I52" s="13"/>
      <c r="J52" s="14"/>
      <c r="K52" s="15"/>
      <c r="L52" s="15"/>
    </row>
    <row r="53" spans="1:14" ht="15.75" thickBot="1">
      <c r="A53" s="19"/>
      <c r="B53" s="19"/>
      <c r="C53" s="20"/>
      <c r="D53" s="21"/>
      <c r="E53" s="22"/>
      <c r="F53" s="22"/>
      <c r="G53" s="21"/>
      <c r="H53" s="23"/>
      <c r="I53" s="24"/>
      <c r="J53" s="25"/>
      <c r="K53" s="21"/>
      <c r="L53" s="21"/>
      <c r="N53" s="39"/>
    </row>
    <row r="54" spans="1:14">
      <c r="A54" s="203">
        <v>11</v>
      </c>
      <c r="B54" s="9">
        <v>42288</v>
      </c>
      <c r="C54" s="10">
        <f>D52</f>
        <v>0</v>
      </c>
      <c r="D54" s="11"/>
      <c r="E54" s="16"/>
      <c r="F54" s="16"/>
      <c r="G54" s="12"/>
      <c r="H54" s="12"/>
      <c r="I54" s="13"/>
      <c r="J54" s="14"/>
      <c r="K54" s="15"/>
      <c r="L54" s="15"/>
    </row>
    <row r="55" spans="1:14">
      <c r="A55" s="204"/>
      <c r="B55" s="9">
        <v>42295</v>
      </c>
      <c r="C55" s="10">
        <f>D54</f>
        <v>0</v>
      </c>
      <c r="D55" s="11"/>
      <c r="E55" s="16"/>
      <c r="F55" s="16"/>
      <c r="G55" s="12"/>
      <c r="H55" s="12"/>
      <c r="I55" s="13"/>
      <c r="J55" s="14"/>
      <c r="K55" s="15"/>
      <c r="L55" s="15"/>
    </row>
    <row r="56" spans="1:14">
      <c r="A56" s="204"/>
      <c r="B56" s="9">
        <v>42302</v>
      </c>
      <c r="C56" s="10">
        <f>D55</f>
        <v>0</v>
      </c>
      <c r="D56" s="11"/>
      <c r="E56" s="16"/>
      <c r="F56" s="16"/>
      <c r="G56" s="12"/>
      <c r="H56" s="12"/>
      <c r="I56" s="13"/>
      <c r="J56" s="14"/>
      <c r="K56" s="15"/>
      <c r="L56" s="15"/>
    </row>
    <row r="57" spans="1:14" ht="15.75" thickBot="1">
      <c r="A57" s="205"/>
      <c r="B57" s="9">
        <v>42309</v>
      </c>
      <c r="C57" s="10">
        <f>D56</f>
        <v>0</v>
      </c>
      <c r="D57" s="11"/>
      <c r="E57" s="16"/>
      <c r="F57" s="16"/>
      <c r="G57" s="12"/>
      <c r="H57" s="12"/>
      <c r="I57" s="13"/>
      <c r="J57" s="14"/>
      <c r="K57" s="15"/>
      <c r="L57" s="15"/>
    </row>
    <row r="58" spans="1:14" ht="15.75" thickBot="1">
      <c r="A58" s="19"/>
      <c r="B58" s="19"/>
      <c r="C58" s="20"/>
      <c r="D58" s="21"/>
      <c r="E58" s="22"/>
      <c r="F58" s="22"/>
      <c r="G58" s="21"/>
      <c r="H58" s="23"/>
      <c r="I58" s="24"/>
      <c r="J58" s="25"/>
      <c r="K58" s="21"/>
      <c r="L58" s="21"/>
      <c r="N58" s="39"/>
    </row>
    <row r="59" spans="1:14">
      <c r="A59" s="203">
        <v>12</v>
      </c>
      <c r="B59" s="9">
        <v>42316</v>
      </c>
      <c r="C59" s="10">
        <f>D57</f>
        <v>0</v>
      </c>
      <c r="D59" s="11"/>
      <c r="E59" s="16"/>
      <c r="F59" s="16"/>
      <c r="G59" s="12"/>
      <c r="H59" s="12"/>
      <c r="I59" s="13"/>
      <c r="J59" s="14"/>
      <c r="K59" s="15"/>
      <c r="L59" s="15"/>
    </row>
    <row r="60" spans="1:14">
      <c r="A60" s="204"/>
      <c r="B60" s="9">
        <v>42323</v>
      </c>
      <c r="C60" s="10">
        <f>D59</f>
        <v>0</v>
      </c>
      <c r="D60" s="11"/>
      <c r="E60" s="16"/>
      <c r="F60" s="16"/>
      <c r="G60" s="12"/>
      <c r="H60" s="12"/>
      <c r="I60" s="13"/>
      <c r="J60" s="14"/>
      <c r="K60" s="15"/>
      <c r="L60" s="15"/>
    </row>
    <row r="61" spans="1:14">
      <c r="A61" s="204"/>
      <c r="B61" s="9">
        <v>42330</v>
      </c>
      <c r="C61" s="10">
        <f>D60</f>
        <v>0</v>
      </c>
      <c r="D61" s="11"/>
      <c r="E61" s="16"/>
      <c r="F61" s="16"/>
      <c r="G61" s="12"/>
      <c r="H61" s="12"/>
      <c r="I61" s="13"/>
      <c r="J61" s="14"/>
      <c r="K61" s="15"/>
      <c r="L61" s="15"/>
    </row>
    <row r="62" spans="1:14" ht="15.75" thickBot="1">
      <c r="A62" s="205"/>
      <c r="B62" s="9">
        <v>42337</v>
      </c>
      <c r="C62" s="10">
        <f>D61</f>
        <v>0</v>
      </c>
      <c r="D62" s="11"/>
      <c r="E62" s="16"/>
      <c r="F62" s="16"/>
      <c r="G62" s="12"/>
      <c r="H62" s="12"/>
      <c r="I62" s="13"/>
      <c r="J62" s="14"/>
      <c r="K62" s="15"/>
      <c r="L62" s="15"/>
    </row>
    <row r="63" spans="1:14" ht="15.75" thickBot="1">
      <c r="A63" s="19"/>
      <c r="B63" s="19"/>
      <c r="C63" s="20"/>
      <c r="D63" s="21"/>
      <c r="E63" s="22"/>
      <c r="F63" s="22"/>
      <c r="G63" s="21"/>
      <c r="H63" s="23"/>
      <c r="I63" s="24"/>
      <c r="J63" s="25"/>
      <c r="K63" s="21"/>
      <c r="L63" s="21"/>
      <c r="N63" s="39"/>
    </row>
    <row r="64" spans="1:14">
      <c r="A64" s="203">
        <v>13</v>
      </c>
      <c r="B64" s="9">
        <v>42344</v>
      </c>
      <c r="C64" s="10">
        <f>D62</f>
        <v>0</v>
      </c>
      <c r="D64" s="11"/>
      <c r="E64" s="16"/>
      <c r="F64" s="16"/>
      <c r="G64" s="12"/>
      <c r="H64" s="12"/>
      <c r="I64" s="13"/>
      <c r="J64" s="14"/>
      <c r="K64" s="15"/>
      <c r="L64" s="15"/>
    </row>
    <row r="65" spans="1:14">
      <c r="A65" s="204"/>
      <c r="B65" s="9">
        <v>42351</v>
      </c>
      <c r="C65" s="10">
        <f>D64</f>
        <v>0</v>
      </c>
      <c r="D65" s="11"/>
      <c r="E65" s="16"/>
      <c r="F65" s="16"/>
      <c r="G65" s="12"/>
      <c r="H65" s="12"/>
      <c r="I65" s="13"/>
      <c r="J65" s="14"/>
      <c r="K65" s="15"/>
      <c r="L65" s="15"/>
    </row>
    <row r="66" spans="1:14">
      <c r="A66" s="204"/>
      <c r="B66" s="9">
        <v>42358</v>
      </c>
      <c r="C66" s="10">
        <f>D65</f>
        <v>0</v>
      </c>
      <c r="D66" s="11"/>
      <c r="E66" s="16"/>
      <c r="F66" s="16"/>
      <c r="G66" s="12"/>
      <c r="H66" s="12"/>
      <c r="I66" s="13"/>
      <c r="J66" s="14"/>
      <c r="K66" s="15"/>
      <c r="L66" s="15"/>
    </row>
    <row r="67" spans="1:14" ht="15.75" thickBot="1">
      <c r="A67" s="205"/>
      <c r="B67" s="9">
        <v>42365</v>
      </c>
      <c r="C67" s="10">
        <f>D66</f>
        <v>0</v>
      </c>
      <c r="D67" s="11"/>
      <c r="E67" s="16"/>
      <c r="F67" s="16"/>
      <c r="G67" s="12"/>
      <c r="H67" s="12"/>
      <c r="I67" s="13"/>
      <c r="J67" s="14"/>
      <c r="K67" s="15"/>
      <c r="L67" s="15"/>
    </row>
    <row r="68" spans="1:14" ht="15.75" thickBot="1">
      <c r="A68" s="19"/>
      <c r="B68" s="19"/>
      <c r="C68" s="20"/>
      <c r="D68" s="21"/>
      <c r="E68" s="22"/>
      <c r="F68" s="22"/>
      <c r="G68" s="21"/>
      <c r="H68" s="23"/>
      <c r="I68" s="24"/>
      <c r="J68" s="25"/>
      <c r="K68" s="21"/>
      <c r="L68" s="21"/>
      <c r="N68" s="39"/>
    </row>
    <row r="69" spans="1:14">
      <c r="A69" s="203">
        <v>14</v>
      </c>
      <c r="B69" s="9">
        <v>42372</v>
      </c>
      <c r="C69" s="10">
        <f>D67</f>
        <v>0</v>
      </c>
      <c r="D69" s="11"/>
      <c r="E69" s="16"/>
      <c r="F69" s="16"/>
      <c r="G69" s="12"/>
      <c r="H69" s="12"/>
      <c r="I69" s="13"/>
      <c r="J69" s="14"/>
      <c r="K69" s="15"/>
      <c r="L69" s="15"/>
    </row>
    <row r="70" spans="1:14">
      <c r="A70" s="204"/>
      <c r="B70" s="9">
        <v>42379</v>
      </c>
      <c r="C70" s="10">
        <f>D69</f>
        <v>0</v>
      </c>
      <c r="D70" s="11"/>
      <c r="E70" s="16"/>
      <c r="F70" s="16"/>
      <c r="G70" s="12"/>
      <c r="H70" s="12"/>
      <c r="I70" s="13"/>
      <c r="J70" s="14"/>
      <c r="K70" s="15"/>
      <c r="L70" s="15"/>
    </row>
    <row r="71" spans="1:14">
      <c r="A71" s="204"/>
      <c r="B71" s="9">
        <v>42386</v>
      </c>
      <c r="C71" s="10">
        <f>D70</f>
        <v>0</v>
      </c>
      <c r="D71" s="11"/>
      <c r="E71" s="16"/>
      <c r="F71" s="16"/>
      <c r="G71" s="12"/>
      <c r="H71" s="12"/>
      <c r="I71" s="13"/>
      <c r="J71" s="14"/>
      <c r="K71" s="15"/>
      <c r="L71" s="15"/>
    </row>
    <row r="72" spans="1:14" ht="15.75" thickBot="1">
      <c r="A72" s="205"/>
      <c r="B72" s="26">
        <v>42393</v>
      </c>
      <c r="C72" s="10">
        <f>D71</f>
        <v>0</v>
      </c>
      <c r="D72" s="27"/>
      <c r="E72" s="28"/>
      <c r="F72" s="28"/>
      <c r="G72" s="29"/>
      <c r="H72" s="29"/>
      <c r="I72" s="13"/>
      <c r="J72" s="30"/>
      <c r="K72" s="31"/>
      <c r="L72" s="31"/>
    </row>
    <row r="73" spans="1:14" ht="15.75" thickBot="1">
      <c r="A73" s="19"/>
      <c r="B73" s="19"/>
      <c r="C73" s="20"/>
      <c r="D73" s="21"/>
      <c r="E73" s="22"/>
      <c r="F73" s="22"/>
      <c r="G73" s="21"/>
      <c r="H73" s="23"/>
      <c r="I73" s="24"/>
      <c r="J73" s="25"/>
      <c r="K73" s="21"/>
      <c r="L73" s="21"/>
      <c r="N73" s="39"/>
    </row>
    <row r="74" spans="1:14">
      <c r="A74" s="203">
        <v>15</v>
      </c>
      <c r="B74" s="9">
        <v>42400</v>
      </c>
      <c r="C74" s="10">
        <f>D72</f>
        <v>0</v>
      </c>
      <c r="D74" s="11"/>
      <c r="E74" s="16"/>
      <c r="F74" s="16"/>
      <c r="G74" s="12"/>
      <c r="H74" s="12"/>
      <c r="I74" s="13"/>
      <c r="J74" s="14"/>
      <c r="K74" s="15"/>
      <c r="L74" s="15"/>
    </row>
    <row r="75" spans="1:14">
      <c r="A75" s="204"/>
      <c r="B75" s="9">
        <v>42407</v>
      </c>
      <c r="C75" s="10">
        <f>D74</f>
        <v>0</v>
      </c>
      <c r="D75" s="11"/>
      <c r="E75" s="16"/>
      <c r="F75" s="16"/>
      <c r="G75" s="12"/>
      <c r="H75" s="12"/>
      <c r="I75" s="13"/>
      <c r="J75" s="14"/>
      <c r="K75" s="15"/>
      <c r="L75" s="15"/>
    </row>
    <row r="76" spans="1:14">
      <c r="A76" s="204"/>
      <c r="B76" s="9">
        <v>42414</v>
      </c>
      <c r="C76" s="10">
        <f>D75</f>
        <v>0</v>
      </c>
      <c r="D76" s="11"/>
      <c r="E76" s="16"/>
      <c r="F76" s="16"/>
      <c r="G76" s="12"/>
      <c r="H76" s="12"/>
      <c r="I76" s="13"/>
      <c r="J76" s="14"/>
      <c r="K76" s="15"/>
      <c r="L76" s="15"/>
    </row>
    <row r="77" spans="1:14" ht="15.75" thickBot="1">
      <c r="A77" s="205"/>
      <c r="B77" s="9">
        <v>42421</v>
      </c>
      <c r="C77" s="10">
        <f>D76</f>
        <v>0</v>
      </c>
      <c r="D77" s="11"/>
      <c r="E77" s="16"/>
      <c r="F77" s="16"/>
      <c r="G77" s="12"/>
      <c r="H77" s="12"/>
      <c r="I77" s="13"/>
      <c r="J77" s="14"/>
      <c r="K77" s="15"/>
      <c r="L77" s="15"/>
    </row>
    <row r="78" spans="1:14" ht="15.75" thickBot="1">
      <c r="A78" s="19"/>
      <c r="B78" s="19"/>
      <c r="C78" s="20"/>
      <c r="D78" s="21"/>
      <c r="E78" s="22"/>
      <c r="F78" s="22"/>
      <c r="G78" s="21"/>
      <c r="H78" s="23"/>
      <c r="I78" s="24"/>
      <c r="J78" s="25"/>
      <c r="K78" s="21"/>
      <c r="L78" s="21"/>
      <c r="N78" s="39"/>
    </row>
    <row r="79" spans="1:14">
      <c r="A79" s="203">
        <v>16</v>
      </c>
      <c r="B79" s="9">
        <v>42428</v>
      </c>
      <c r="C79" s="10">
        <f>D77</f>
        <v>0</v>
      </c>
      <c r="D79" s="11"/>
      <c r="E79" s="16"/>
      <c r="F79" s="16"/>
      <c r="G79" s="12"/>
      <c r="H79" s="12"/>
      <c r="I79" s="13"/>
      <c r="J79" s="14"/>
      <c r="K79" s="15"/>
      <c r="L79" s="15"/>
    </row>
    <row r="80" spans="1:14">
      <c r="A80" s="204"/>
      <c r="B80" s="9">
        <v>42435</v>
      </c>
      <c r="C80" s="10">
        <f>D79</f>
        <v>0</v>
      </c>
      <c r="D80" s="11"/>
      <c r="E80" s="16"/>
      <c r="F80" s="16"/>
      <c r="G80" s="12"/>
      <c r="H80" s="12"/>
      <c r="I80" s="13"/>
      <c r="J80" s="14"/>
      <c r="K80" s="15"/>
      <c r="L80" s="15"/>
    </row>
    <row r="81" spans="1:14">
      <c r="A81" s="204"/>
      <c r="B81" s="9">
        <v>42442</v>
      </c>
      <c r="C81" s="10">
        <f>D80</f>
        <v>0</v>
      </c>
      <c r="D81" s="11"/>
      <c r="E81" s="16"/>
      <c r="F81" s="16"/>
      <c r="G81" s="12"/>
      <c r="H81" s="12"/>
      <c r="I81" s="13"/>
      <c r="J81" s="14"/>
      <c r="K81" s="15"/>
      <c r="L81" s="15"/>
    </row>
    <row r="82" spans="1:14" ht="15.75" thickBot="1">
      <c r="A82" s="205"/>
      <c r="B82" s="9">
        <v>42449</v>
      </c>
      <c r="C82" s="10">
        <f>D81</f>
        <v>0</v>
      </c>
      <c r="D82" s="11"/>
      <c r="E82" s="16"/>
      <c r="F82" s="16"/>
      <c r="G82" s="12"/>
      <c r="H82" s="12"/>
      <c r="I82" s="13"/>
      <c r="J82" s="14"/>
      <c r="K82" s="15"/>
      <c r="L82" s="15"/>
    </row>
    <row r="83" spans="1:14" ht="15.75" thickBot="1">
      <c r="A83" s="19"/>
      <c r="B83" s="19"/>
      <c r="C83" s="20"/>
      <c r="D83" s="21"/>
      <c r="E83" s="22"/>
      <c r="F83" s="22"/>
      <c r="G83" s="21"/>
      <c r="H83" s="23"/>
      <c r="I83" s="24"/>
      <c r="J83" s="25"/>
      <c r="K83" s="21"/>
      <c r="L83" s="21"/>
      <c r="N83" s="39"/>
    </row>
    <row r="84" spans="1:14">
      <c r="A84" s="203">
        <v>17</v>
      </c>
      <c r="B84" s="9">
        <v>42456</v>
      </c>
      <c r="C84" s="10">
        <f>D82</f>
        <v>0</v>
      </c>
      <c r="D84" s="11"/>
      <c r="E84" s="16"/>
      <c r="F84" s="16"/>
      <c r="G84" s="12"/>
      <c r="H84" s="12"/>
      <c r="I84" s="13"/>
      <c r="J84" s="14"/>
      <c r="K84" s="15"/>
      <c r="L84" s="15"/>
    </row>
    <row r="85" spans="1:14">
      <c r="A85" s="204"/>
      <c r="B85" s="9">
        <v>42463</v>
      </c>
      <c r="C85" s="10">
        <f>D84</f>
        <v>0</v>
      </c>
      <c r="D85" s="11"/>
      <c r="E85" s="16"/>
      <c r="F85" s="16"/>
      <c r="G85" s="12"/>
      <c r="H85" s="12"/>
      <c r="I85" s="13"/>
      <c r="J85" s="14"/>
      <c r="K85" s="15"/>
      <c r="L85" s="15"/>
    </row>
    <row r="86" spans="1:14">
      <c r="A86" s="204"/>
      <c r="B86" s="9">
        <v>42470</v>
      </c>
      <c r="C86" s="10">
        <f>D85</f>
        <v>0</v>
      </c>
      <c r="D86" s="11"/>
      <c r="E86" s="16"/>
      <c r="F86" s="16"/>
      <c r="G86" s="12"/>
      <c r="H86" s="12"/>
      <c r="I86" s="13"/>
      <c r="J86" s="14"/>
      <c r="K86" s="15"/>
      <c r="L86" s="15"/>
    </row>
    <row r="87" spans="1:14" ht="15.75" thickBot="1">
      <c r="A87" s="205"/>
      <c r="B87" s="9">
        <v>42477</v>
      </c>
      <c r="C87" s="10">
        <f>D86</f>
        <v>0</v>
      </c>
      <c r="D87" s="11"/>
      <c r="E87" s="16"/>
      <c r="F87" s="16"/>
      <c r="G87" s="12"/>
      <c r="H87" s="12"/>
      <c r="I87" s="13"/>
      <c r="J87" s="14"/>
      <c r="K87" s="15"/>
      <c r="L87" s="15"/>
    </row>
    <row r="88" spans="1:14" ht="15.75" thickBot="1">
      <c r="A88" s="19"/>
      <c r="B88" s="19"/>
      <c r="C88" s="20"/>
      <c r="D88" s="21"/>
      <c r="E88" s="22"/>
      <c r="F88" s="22"/>
      <c r="G88" s="21"/>
      <c r="H88" s="23"/>
      <c r="I88" s="24"/>
      <c r="J88" s="25"/>
      <c r="K88" s="21"/>
      <c r="L88" s="21"/>
      <c r="N88" s="39"/>
    </row>
    <row r="89" spans="1:14">
      <c r="A89" s="203">
        <v>18</v>
      </c>
      <c r="B89" s="9">
        <v>42484</v>
      </c>
      <c r="C89" s="10">
        <f>D87</f>
        <v>0</v>
      </c>
      <c r="D89" s="11"/>
      <c r="E89" s="16"/>
      <c r="F89" s="16"/>
      <c r="G89" s="12"/>
      <c r="H89" s="12"/>
      <c r="I89" s="13"/>
      <c r="J89" s="14"/>
      <c r="K89" s="15"/>
      <c r="L89" s="15"/>
    </row>
    <row r="90" spans="1:14">
      <c r="A90" s="204"/>
      <c r="B90" s="9">
        <v>42491</v>
      </c>
      <c r="C90" s="10">
        <f>D89</f>
        <v>0</v>
      </c>
      <c r="D90" s="11"/>
      <c r="E90" s="16"/>
      <c r="F90" s="16"/>
      <c r="G90" s="12"/>
      <c r="H90" s="12"/>
      <c r="I90" s="13"/>
      <c r="J90" s="14"/>
      <c r="K90" s="15"/>
      <c r="L90" s="15"/>
    </row>
    <row r="91" spans="1:14">
      <c r="A91" s="204"/>
      <c r="B91" s="9">
        <v>42498</v>
      </c>
      <c r="C91" s="10">
        <f>D90</f>
        <v>0</v>
      </c>
      <c r="D91" s="11"/>
      <c r="E91" s="16"/>
      <c r="F91" s="16"/>
      <c r="G91" s="12"/>
      <c r="H91" s="12"/>
      <c r="I91" s="13"/>
      <c r="J91" s="14"/>
      <c r="K91" s="15"/>
      <c r="L91" s="15"/>
    </row>
    <row r="92" spans="1:14" ht="15.75" thickBot="1">
      <c r="A92" s="205"/>
      <c r="B92" s="9">
        <v>42505</v>
      </c>
      <c r="C92" s="10">
        <f>D91</f>
        <v>0</v>
      </c>
      <c r="D92" s="11"/>
      <c r="E92" s="16"/>
      <c r="F92" s="16"/>
      <c r="G92" s="12"/>
      <c r="H92" s="12"/>
      <c r="I92" s="13"/>
      <c r="J92" s="14"/>
      <c r="K92" s="15"/>
      <c r="L92" s="15"/>
    </row>
    <row r="93" spans="1:14" ht="15.75" thickBot="1">
      <c r="A93" s="19"/>
      <c r="B93" s="19"/>
      <c r="C93" s="20"/>
      <c r="D93" s="21"/>
      <c r="E93" s="22"/>
      <c r="F93" s="22"/>
      <c r="G93" s="21"/>
      <c r="H93" s="23"/>
      <c r="I93" s="24"/>
      <c r="J93" s="25"/>
      <c r="K93" s="21"/>
      <c r="L93" s="21"/>
      <c r="N93" s="39"/>
    </row>
    <row r="94" spans="1:14">
      <c r="A94" s="203">
        <v>19</v>
      </c>
      <c r="B94" s="9">
        <v>42512</v>
      </c>
      <c r="C94" s="10">
        <f>D92</f>
        <v>0</v>
      </c>
      <c r="D94" s="11"/>
      <c r="E94" s="16"/>
      <c r="F94" s="16"/>
      <c r="G94" s="12"/>
      <c r="H94" s="12"/>
      <c r="I94" s="13"/>
      <c r="J94" s="14"/>
      <c r="K94" s="15"/>
      <c r="L94" s="15"/>
    </row>
    <row r="95" spans="1:14">
      <c r="A95" s="204"/>
      <c r="B95" s="9">
        <v>42519</v>
      </c>
      <c r="C95" s="10">
        <f>D94</f>
        <v>0</v>
      </c>
      <c r="D95" s="11"/>
      <c r="E95" s="16"/>
      <c r="F95" s="16"/>
      <c r="G95" s="12"/>
      <c r="H95" s="12"/>
      <c r="I95" s="13"/>
      <c r="J95" s="14"/>
      <c r="K95" s="15"/>
      <c r="L95" s="15"/>
    </row>
    <row r="96" spans="1:14">
      <c r="A96" s="204"/>
      <c r="B96" s="9">
        <v>42526</v>
      </c>
      <c r="C96" s="10">
        <f>D95</f>
        <v>0</v>
      </c>
      <c r="D96" s="11"/>
      <c r="E96" s="16"/>
      <c r="F96" s="16"/>
      <c r="G96" s="12"/>
      <c r="H96" s="12"/>
      <c r="I96" s="13"/>
      <c r="J96" s="14"/>
      <c r="K96" s="15"/>
      <c r="L96" s="15"/>
    </row>
    <row r="97" spans="1:14" ht="15.75" thickBot="1">
      <c r="A97" s="205"/>
      <c r="B97" s="9">
        <v>42533</v>
      </c>
      <c r="C97" s="10">
        <f>D96</f>
        <v>0</v>
      </c>
      <c r="D97" s="11"/>
      <c r="E97" s="16"/>
      <c r="F97" s="16"/>
      <c r="G97" s="12"/>
      <c r="H97" s="12"/>
      <c r="I97" s="13"/>
      <c r="J97" s="14"/>
      <c r="K97" s="15"/>
      <c r="L97" s="15"/>
    </row>
    <row r="98" spans="1:14" ht="15.75" thickBot="1">
      <c r="A98" s="19"/>
      <c r="B98" s="19"/>
      <c r="C98" s="20"/>
      <c r="D98" s="21"/>
      <c r="E98" s="22"/>
      <c r="F98" s="22"/>
      <c r="G98" s="21"/>
      <c r="H98" s="23"/>
      <c r="I98" s="24"/>
      <c r="J98" s="25"/>
      <c r="K98" s="21"/>
      <c r="L98" s="21"/>
      <c r="N98" s="39"/>
    </row>
    <row r="99" spans="1:14">
      <c r="A99" s="203">
        <v>20</v>
      </c>
      <c r="B99" s="9">
        <v>42540</v>
      </c>
      <c r="C99" s="10">
        <f>D97</f>
        <v>0</v>
      </c>
      <c r="D99" s="11"/>
      <c r="E99" s="16"/>
      <c r="F99" s="16"/>
      <c r="G99" s="12"/>
      <c r="H99" s="12"/>
      <c r="I99" s="13"/>
      <c r="J99" s="14"/>
      <c r="K99" s="15"/>
      <c r="L99" s="15"/>
    </row>
    <row r="100" spans="1:14">
      <c r="A100" s="204"/>
      <c r="B100" s="9">
        <v>42547</v>
      </c>
      <c r="C100" s="10">
        <f>D99</f>
        <v>0</v>
      </c>
      <c r="D100" s="11"/>
      <c r="E100" s="16"/>
      <c r="F100" s="16"/>
      <c r="G100" s="12"/>
      <c r="H100" s="12"/>
      <c r="I100" s="13"/>
      <c r="J100" s="14"/>
      <c r="K100" s="15"/>
      <c r="L100" s="15"/>
    </row>
    <row r="101" spans="1:14">
      <c r="A101" s="204"/>
      <c r="B101" s="9">
        <v>42554</v>
      </c>
      <c r="C101" s="10">
        <f>D100</f>
        <v>0</v>
      </c>
      <c r="D101" s="11"/>
      <c r="E101" s="16"/>
      <c r="F101" s="16"/>
      <c r="G101" s="12"/>
      <c r="H101" s="12"/>
      <c r="I101" s="13"/>
      <c r="J101" s="14"/>
      <c r="K101" s="15"/>
      <c r="L101" s="15"/>
    </row>
    <row r="102" spans="1:14" ht="15.75" thickBot="1">
      <c r="A102" s="205"/>
      <c r="B102" s="9">
        <v>42561</v>
      </c>
      <c r="C102" s="10">
        <f>D101</f>
        <v>0</v>
      </c>
      <c r="D102" s="11"/>
      <c r="E102" s="16"/>
      <c r="F102" s="16"/>
      <c r="G102" s="12"/>
      <c r="H102" s="12"/>
      <c r="I102" s="13"/>
      <c r="J102" s="14"/>
      <c r="K102" s="15"/>
      <c r="L102" s="15"/>
    </row>
    <row r="103" spans="1:14" ht="15.75" thickBot="1">
      <c r="A103" s="19"/>
      <c r="B103" s="19"/>
      <c r="C103" s="20"/>
      <c r="D103" s="21"/>
      <c r="E103" s="22"/>
      <c r="F103" s="22"/>
      <c r="G103" s="21"/>
      <c r="H103" s="23"/>
      <c r="I103" s="24"/>
      <c r="J103" s="25"/>
      <c r="K103" s="21"/>
      <c r="L103" s="21"/>
      <c r="N103" s="39"/>
    </row>
    <row r="104" spans="1:14">
      <c r="A104" s="203">
        <v>21</v>
      </c>
      <c r="B104" s="9">
        <v>42568</v>
      </c>
      <c r="C104" s="10">
        <f>D102</f>
        <v>0</v>
      </c>
      <c r="D104" s="11"/>
      <c r="E104" s="16"/>
      <c r="F104" s="16"/>
      <c r="G104" s="12"/>
      <c r="H104" s="12"/>
      <c r="I104" s="13"/>
      <c r="J104" s="14"/>
      <c r="K104" s="15"/>
      <c r="L104" s="15"/>
    </row>
    <row r="105" spans="1:14">
      <c r="A105" s="204"/>
      <c r="B105" s="9">
        <v>42575</v>
      </c>
      <c r="C105" s="10">
        <f>D104</f>
        <v>0</v>
      </c>
      <c r="D105" s="11"/>
      <c r="E105" s="16"/>
      <c r="F105" s="16"/>
      <c r="G105" s="12"/>
      <c r="H105" s="12"/>
      <c r="I105" s="13"/>
      <c r="J105" s="14"/>
      <c r="K105" s="15"/>
      <c r="L105" s="15"/>
    </row>
    <row r="106" spans="1:14">
      <c r="A106" s="204"/>
      <c r="B106" s="9">
        <v>42582</v>
      </c>
      <c r="C106" s="10">
        <f>D105</f>
        <v>0</v>
      </c>
      <c r="D106" s="11"/>
      <c r="E106" s="16"/>
      <c r="F106" s="16"/>
      <c r="G106" s="12"/>
      <c r="H106" s="12"/>
      <c r="I106" s="13"/>
      <c r="J106" s="14"/>
      <c r="K106" s="15"/>
      <c r="L106" s="15"/>
    </row>
    <row r="107" spans="1:14" ht="15.75" thickBot="1">
      <c r="A107" s="205"/>
      <c r="B107" s="9">
        <v>42589</v>
      </c>
      <c r="C107" s="10">
        <f>D106</f>
        <v>0</v>
      </c>
      <c r="D107" s="11"/>
      <c r="E107" s="16"/>
      <c r="F107" s="16"/>
      <c r="G107" s="12"/>
      <c r="H107" s="12"/>
      <c r="I107" s="13"/>
      <c r="J107" s="14"/>
      <c r="K107" s="15"/>
      <c r="L107" s="15"/>
    </row>
    <row r="108" spans="1:14" ht="15.75" thickBot="1">
      <c r="A108" s="19"/>
      <c r="B108" s="19"/>
      <c r="C108" s="20"/>
      <c r="D108" s="21"/>
      <c r="E108" s="22"/>
      <c r="F108" s="22"/>
      <c r="G108" s="21"/>
      <c r="H108" s="23"/>
      <c r="I108" s="24"/>
      <c r="J108" s="25"/>
      <c r="K108" s="21"/>
      <c r="L108" s="21"/>
      <c r="N108" s="39"/>
    </row>
    <row r="109" spans="1:14">
      <c r="A109" s="203">
        <v>22</v>
      </c>
      <c r="B109" s="9">
        <v>42596</v>
      </c>
      <c r="C109" s="10">
        <f>D107</f>
        <v>0</v>
      </c>
      <c r="D109" s="11"/>
      <c r="E109" s="16"/>
      <c r="F109" s="16"/>
      <c r="G109" s="12"/>
      <c r="H109" s="12"/>
      <c r="I109" s="13"/>
      <c r="J109" s="14"/>
      <c r="K109" s="15"/>
      <c r="L109" s="15"/>
    </row>
    <row r="110" spans="1:14">
      <c r="A110" s="204"/>
      <c r="B110" s="9">
        <v>42603</v>
      </c>
      <c r="C110" s="10">
        <f>D109</f>
        <v>0</v>
      </c>
      <c r="D110" s="11"/>
      <c r="E110" s="16"/>
      <c r="F110" s="16"/>
      <c r="G110" s="12"/>
      <c r="H110" s="12"/>
      <c r="I110" s="13"/>
      <c r="J110" s="14"/>
      <c r="K110" s="15"/>
      <c r="L110" s="15"/>
    </row>
    <row r="111" spans="1:14">
      <c r="A111" s="204"/>
      <c r="B111" s="9">
        <v>42610</v>
      </c>
      <c r="C111" s="10">
        <f>D110</f>
        <v>0</v>
      </c>
      <c r="D111" s="11"/>
      <c r="E111" s="16"/>
      <c r="F111" s="16"/>
      <c r="G111" s="12"/>
      <c r="H111" s="12"/>
      <c r="I111" s="13"/>
      <c r="J111" s="14"/>
      <c r="K111" s="15"/>
      <c r="L111" s="15"/>
    </row>
    <row r="112" spans="1:14" ht="15.75" thickBot="1">
      <c r="A112" s="205"/>
      <c r="B112" s="9">
        <v>42617</v>
      </c>
      <c r="C112" s="10">
        <f>D111</f>
        <v>0</v>
      </c>
      <c r="D112" s="11"/>
      <c r="E112" s="16"/>
      <c r="F112" s="16"/>
      <c r="G112" s="12"/>
      <c r="H112" s="12"/>
      <c r="I112" s="13"/>
      <c r="J112" s="14"/>
      <c r="K112" s="15"/>
      <c r="L112" s="15"/>
    </row>
    <row r="113" spans="1:14" ht="15.75" thickBot="1">
      <c r="A113" s="19"/>
      <c r="B113" s="19"/>
      <c r="C113" s="20"/>
      <c r="D113" s="21"/>
      <c r="E113" s="22"/>
      <c r="F113" s="22"/>
      <c r="G113" s="21"/>
      <c r="H113" s="23"/>
      <c r="I113" s="24"/>
      <c r="J113" s="25"/>
      <c r="K113" s="21"/>
      <c r="L113" s="21"/>
      <c r="N113" s="39"/>
    </row>
    <row r="114" spans="1:14">
      <c r="A114" s="203">
        <v>23</v>
      </c>
      <c r="B114" s="9">
        <v>42624</v>
      </c>
      <c r="C114" s="10">
        <f>D112</f>
        <v>0</v>
      </c>
      <c r="D114" s="11"/>
      <c r="E114" s="16"/>
      <c r="F114" s="16"/>
      <c r="G114" s="12"/>
      <c r="H114" s="12"/>
      <c r="I114" s="13"/>
      <c r="J114" s="14"/>
      <c r="K114" s="15"/>
      <c r="L114" s="15"/>
    </row>
    <row r="115" spans="1:14">
      <c r="A115" s="204"/>
      <c r="B115" s="9">
        <v>42631</v>
      </c>
      <c r="C115" s="10">
        <f>D114</f>
        <v>0</v>
      </c>
      <c r="D115" s="11"/>
      <c r="E115" s="16"/>
      <c r="F115" s="16"/>
      <c r="G115" s="12"/>
      <c r="H115" s="12"/>
      <c r="I115" s="13"/>
      <c r="J115" s="14"/>
      <c r="K115" s="15"/>
      <c r="L115" s="15"/>
    </row>
    <row r="116" spans="1:14">
      <c r="A116" s="204"/>
      <c r="B116" s="9">
        <v>42638</v>
      </c>
      <c r="C116" s="10">
        <f>D115</f>
        <v>0</v>
      </c>
      <c r="D116" s="11"/>
      <c r="E116" s="16"/>
      <c r="F116" s="16"/>
      <c r="G116" s="12"/>
      <c r="H116" s="12"/>
      <c r="I116" s="13"/>
      <c r="J116" s="14"/>
      <c r="K116" s="15"/>
      <c r="L116" s="15"/>
    </row>
    <row r="117" spans="1:14" ht="15.75" thickBot="1">
      <c r="A117" s="205"/>
      <c r="B117" s="9">
        <v>42645</v>
      </c>
      <c r="C117" s="10">
        <f>D116</f>
        <v>0</v>
      </c>
      <c r="D117" s="11"/>
      <c r="E117" s="16"/>
      <c r="F117" s="16"/>
      <c r="G117" s="12"/>
      <c r="H117" s="12"/>
      <c r="I117" s="13"/>
      <c r="J117" s="14"/>
      <c r="K117" s="15"/>
      <c r="L117" s="15"/>
    </row>
    <row r="118" spans="1:14" ht="15.75" thickBot="1">
      <c r="A118" s="19"/>
      <c r="B118" s="19"/>
      <c r="C118" s="20"/>
      <c r="D118" s="21"/>
      <c r="E118" s="22"/>
      <c r="F118" s="22"/>
      <c r="G118" s="21"/>
      <c r="H118" s="23"/>
      <c r="I118" s="24"/>
      <c r="J118" s="25"/>
      <c r="K118" s="21"/>
      <c r="L118" s="21"/>
      <c r="N118" s="39"/>
    </row>
    <row r="119" spans="1:14">
      <c r="A119" s="203">
        <v>24</v>
      </c>
      <c r="B119" s="9">
        <v>42652</v>
      </c>
      <c r="C119" s="10">
        <f>D117</f>
        <v>0</v>
      </c>
      <c r="D119" s="11"/>
      <c r="E119" s="16"/>
      <c r="F119" s="16"/>
      <c r="G119" s="12"/>
      <c r="H119" s="12"/>
      <c r="I119" s="13"/>
      <c r="J119" s="14"/>
      <c r="K119" s="15"/>
      <c r="L119" s="15"/>
    </row>
    <row r="120" spans="1:14">
      <c r="A120" s="204"/>
      <c r="B120" s="9">
        <v>42659</v>
      </c>
      <c r="C120" s="10">
        <f>D119</f>
        <v>0</v>
      </c>
      <c r="D120" s="11"/>
      <c r="E120" s="16"/>
      <c r="F120" s="16"/>
      <c r="G120" s="12"/>
      <c r="H120" s="12"/>
      <c r="I120" s="13"/>
      <c r="J120" s="14"/>
      <c r="K120" s="15"/>
      <c r="L120" s="15"/>
    </row>
    <row r="121" spans="1:14">
      <c r="A121" s="204"/>
      <c r="B121" s="9">
        <v>42666</v>
      </c>
      <c r="C121" s="10">
        <f>D120</f>
        <v>0</v>
      </c>
      <c r="D121" s="11"/>
      <c r="E121" s="16"/>
      <c r="F121" s="16"/>
      <c r="G121" s="12"/>
      <c r="H121" s="12"/>
      <c r="I121" s="13"/>
      <c r="J121" s="14"/>
      <c r="K121" s="15"/>
      <c r="L121" s="15"/>
    </row>
    <row r="122" spans="1:14" ht="15.75" thickBot="1">
      <c r="A122" s="205"/>
      <c r="B122" s="9">
        <v>42673</v>
      </c>
      <c r="C122" s="10">
        <f>D121</f>
        <v>0</v>
      </c>
      <c r="D122" s="11"/>
      <c r="E122" s="16"/>
      <c r="F122" s="16"/>
      <c r="G122" s="12"/>
      <c r="H122" s="12"/>
      <c r="I122" s="13"/>
      <c r="J122" s="14"/>
      <c r="K122" s="15"/>
      <c r="L122" s="15"/>
    </row>
    <row r="123" spans="1:14" ht="15.75" thickBot="1">
      <c r="A123" s="19"/>
      <c r="B123" s="19"/>
      <c r="C123" s="20"/>
      <c r="D123" s="21"/>
      <c r="E123" s="22"/>
      <c r="F123" s="22"/>
      <c r="G123" s="21"/>
      <c r="H123" s="23"/>
      <c r="I123" s="24"/>
      <c r="J123" s="25"/>
      <c r="K123" s="21"/>
      <c r="L123" s="21"/>
      <c r="N123" s="39"/>
    </row>
    <row r="124" spans="1:14">
      <c r="A124" s="203">
        <v>25</v>
      </c>
      <c r="B124" s="9">
        <v>42680</v>
      </c>
      <c r="C124" s="10">
        <f>D122</f>
        <v>0</v>
      </c>
      <c r="D124" s="11"/>
      <c r="E124" s="16"/>
      <c r="F124" s="16"/>
      <c r="G124" s="12"/>
      <c r="H124" s="12"/>
      <c r="I124" s="13"/>
      <c r="J124" s="14"/>
      <c r="K124" s="15"/>
      <c r="L124" s="15"/>
    </row>
    <row r="125" spans="1:14">
      <c r="A125" s="204"/>
      <c r="B125" s="9">
        <v>42687</v>
      </c>
      <c r="C125" s="10">
        <f>D124</f>
        <v>0</v>
      </c>
      <c r="D125" s="11"/>
      <c r="E125" s="16"/>
      <c r="F125" s="16"/>
      <c r="G125" s="12"/>
      <c r="H125" s="12"/>
      <c r="I125" s="13"/>
      <c r="J125" s="14"/>
      <c r="K125" s="15"/>
      <c r="L125" s="15"/>
    </row>
    <row r="126" spans="1:14">
      <c r="A126" s="204"/>
      <c r="B126" s="9">
        <v>42694</v>
      </c>
      <c r="C126" s="10">
        <f>D125</f>
        <v>0</v>
      </c>
      <c r="D126" s="11"/>
      <c r="E126" s="16"/>
      <c r="F126" s="16"/>
      <c r="G126" s="12"/>
      <c r="H126" s="12"/>
      <c r="I126" s="13"/>
      <c r="J126" s="14"/>
      <c r="K126" s="15"/>
      <c r="L126" s="15"/>
    </row>
    <row r="127" spans="1:14" ht="15.75" thickBot="1">
      <c r="A127" s="205"/>
      <c r="B127" s="9">
        <v>42701</v>
      </c>
      <c r="C127" s="10">
        <f>D126</f>
        <v>0</v>
      </c>
      <c r="D127" s="11"/>
      <c r="E127" s="16"/>
      <c r="F127" s="16"/>
      <c r="G127" s="12"/>
      <c r="H127" s="12"/>
      <c r="I127" s="13"/>
      <c r="J127" s="14"/>
      <c r="K127" s="15"/>
      <c r="L127" s="15"/>
    </row>
    <row r="128" spans="1:14" ht="15.75" thickBot="1">
      <c r="A128" s="19"/>
      <c r="B128" s="19"/>
      <c r="C128" s="20"/>
      <c r="D128" s="21"/>
      <c r="E128" s="22"/>
      <c r="F128" s="22"/>
      <c r="G128" s="21"/>
      <c r="H128" s="23"/>
      <c r="I128" s="24"/>
      <c r="J128" s="25"/>
      <c r="K128" s="21"/>
      <c r="L128" s="21"/>
      <c r="N128" s="39"/>
    </row>
    <row r="129" spans="1:14">
      <c r="A129" s="203">
        <v>26</v>
      </c>
      <c r="B129" s="9">
        <v>42708</v>
      </c>
      <c r="C129" s="10">
        <f>D127</f>
        <v>0</v>
      </c>
      <c r="D129" s="11"/>
      <c r="E129" s="16"/>
      <c r="F129" s="16"/>
      <c r="G129" s="12"/>
      <c r="H129" s="12"/>
      <c r="I129" s="13"/>
      <c r="J129" s="14"/>
      <c r="K129" s="15"/>
      <c r="L129" s="15"/>
    </row>
    <row r="130" spans="1:14">
      <c r="A130" s="204"/>
      <c r="B130" s="9">
        <v>42715</v>
      </c>
      <c r="C130" s="10">
        <f>D129</f>
        <v>0</v>
      </c>
      <c r="D130" s="11"/>
      <c r="E130" s="16"/>
      <c r="F130" s="16"/>
      <c r="G130" s="12"/>
      <c r="H130" s="12"/>
      <c r="I130" s="13"/>
      <c r="J130" s="14"/>
      <c r="K130" s="15"/>
      <c r="L130" s="15"/>
    </row>
    <row r="131" spans="1:14">
      <c r="A131" s="204"/>
      <c r="B131" s="9">
        <v>42722</v>
      </c>
      <c r="C131" s="10">
        <f>D130</f>
        <v>0</v>
      </c>
      <c r="D131" s="11"/>
      <c r="E131" s="16"/>
      <c r="F131" s="16"/>
      <c r="G131" s="12"/>
      <c r="H131" s="12"/>
      <c r="I131" s="13"/>
      <c r="J131" s="14"/>
      <c r="K131" s="15"/>
      <c r="L131" s="15"/>
    </row>
    <row r="132" spans="1:14" ht="15.75" thickBot="1">
      <c r="A132" s="205"/>
      <c r="B132" s="9">
        <v>42729</v>
      </c>
      <c r="C132" s="10">
        <f>D131</f>
        <v>0</v>
      </c>
      <c r="D132" s="11"/>
      <c r="E132" s="16"/>
      <c r="F132" s="16"/>
      <c r="G132" s="12"/>
      <c r="H132" s="12"/>
      <c r="I132" s="13"/>
      <c r="J132" s="14"/>
      <c r="K132" s="15"/>
      <c r="L132" s="15"/>
    </row>
    <row r="133" spans="1:14" ht="15.75" thickBot="1">
      <c r="A133" s="19"/>
      <c r="B133" s="19"/>
      <c r="C133" s="20"/>
      <c r="D133" s="21"/>
      <c r="E133" s="22"/>
      <c r="F133" s="22"/>
      <c r="G133" s="21"/>
      <c r="H133" s="23"/>
      <c r="I133" s="24"/>
      <c r="J133" s="25"/>
      <c r="K133" s="21"/>
      <c r="L133" s="21"/>
      <c r="N133" s="39"/>
    </row>
    <row r="134" spans="1:14">
      <c r="A134" s="203">
        <v>27</v>
      </c>
      <c r="B134" s="9">
        <v>42736</v>
      </c>
      <c r="C134" s="10">
        <f>D132</f>
        <v>0</v>
      </c>
      <c r="D134" s="11"/>
      <c r="E134" s="16"/>
      <c r="F134" s="16"/>
      <c r="G134" s="12"/>
      <c r="H134" s="12"/>
      <c r="I134" s="13"/>
      <c r="J134" s="14"/>
      <c r="K134" s="15"/>
      <c r="L134" s="15"/>
    </row>
    <row r="135" spans="1:14">
      <c r="A135" s="204"/>
      <c r="B135" s="9">
        <v>42743</v>
      </c>
      <c r="C135" s="10">
        <f>D134</f>
        <v>0</v>
      </c>
      <c r="D135" s="11"/>
      <c r="E135" s="16"/>
      <c r="F135" s="16"/>
      <c r="G135" s="12"/>
      <c r="H135" s="12"/>
      <c r="I135" s="13"/>
      <c r="J135" s="14"/>
      <c r="K135" s="15"/>
      <c r="L135" s="15"/>
    </row>
    <row r="136" spans="1:14">
      <c r="A136" s="204"/>
      <c r="B136" s="9">
        <v>42750</v>
      </c>
      <c r="C136" s="10">
        <f>D135</f>
        <v>0</v>
      </c>
      <c r="D136" s="11"/>
      <c r="E136" s="16"/>
      <c r="F136" s="16"/>
      <c r="G136" s="12"/>
      <c r="H136" s="12"/>
      <c r="I136" s="13"/>
      <c r="J136" s="14"/>
      <c r="K136" s="15"/>
      <c r="L136" s="15"/>
    </row>
    <row r="137" spans="1:14" ht="15.75" thickBot="1">
      <c r="A137" s="205"/>
      <c r="B137" s="9">
        <v>42757</v>
      </c>
      <c r="C137" s="10">
        <f>D136</f>
        <v>0</v>
      </c>
      <c r="D137" s="11"/>
      <c r="E137" s="16"/>
      <c r="F137" s="16"/>
      <c r="G137" s="12"/>
      <c r="H137" s="12"/>
      <c r="I137" s="13"/>
      <c r="J137" s="14"/>
      <c r="K137" s="15"/>
      <c r="L137" s="15"/>
    </row>
    <row r="138" spans="1:14" ht="15.75" thickBot="1">
      <c r="A138" s="19"/>
      <c r="B138" s="19"/>
      <c r="C138" s="20"/>
      <c r="D138" s="21"/>
      <c r="E138" s="22"/>
      <c r="F138" s="22"/>
      <c r="G138" s="21"/>
      <c r="H138" s="23"/>
      <c r="I138" s="24"/>
      <c r="J138" s="25"/>
      <c r="K138" s="21"/>
      <c r="L138" s="21"/>
      <c r="N138" s="39"/>
    </row>
    <row r="139" spans="1:14">
      <c r="A139" s="203">
        <v>28</v>
      </c>
      <c r="B139" s="9">
        <v>42764</v>
      </c>
      <c r="C139" s="10">
        <f>D137</f>
        <v>0</v>
      </c>
      <c r="D139" s="11"/>
      <c r="E139" s="16"/>
      <c r="F139" s="16"/>
      <c r="G139" s="12"/>
      <c r="H139" s="12"/>
      <c r="I139" s="13"/>
      <c r="J139" s="14"/>
      <c r="K139" s="15"/>
      <c r="L139" s="15"/>
    </row>
    <row r="140" spans="1:14">
      <c r="A140" s="204"/>
      <c r="B140" s="9">
        <v>42771</v>
      </c>
      <c r="C140" s="10">
        <f>D139</f>
        <v>0</v>
      </c>
      <c r="D140" s="11"/>
      <c r="E140" s="16"/>
      <c r="F140" s="16"/>
      <c r="G140" s="12"/>
      <c r="H140" s="12"/>
      <c r="I140" s="13"/>
      <c r="J140" s="14"/>
      <c r="K140" s="15"/>
      <c r="L140" s="15"/>
    </row>
    <row r="141" spans="1:14">
      <c r="A141" s="204"/>
      <c r="B141" s="9">
        <v>42778</v>
      </c>
      <c r="C141" s="10">
        <f>D140</f>
        <v>0</v>
      </c>
      <c r="D141" s="11"/>
      <c r="E141" s="16"/>
      <c r="F141" s="16"/>
      <c r="G141" s="12"/>
      <c r="H141" s="12"/>
      <c r="I141" s="13"/>
      <c r="J141" s="14"/>
      <c r="K141" s="15"/>
      <c r="L141" s="15"/>
    </row>
    <row r="142" spans="1:14" ht="15.75" thickBot="1">
      <c r="A142" s="205"/>
      <c r="B142" s="9">
        <v>42785</v>
      </c>
      <c r="C142" s="10">
        <f>D141</f>
        <v>0</v>
      </c>
      <c r="D142" s="11"/>
      <c r="E142" s="16"/>
      <c r="F142" s="16"/>
      <c r="G142" s="12"/>
      <c r="H142" s="12"/>
      <c r="I142" s="13"/>
      <c r="J142" s="14"/>
      <c r="K142" s="15"/>
      <c r="L142" s="15"/>
    </row>
    <row r="143" spans="1:14" ht="15.75" thickBot="1">
      <c r="A143" s="19"/>
      <c r="B143" s="19"/>
      <c r="C143" s="20"/>
      <c r="D143" s="21"/>
      <c r="E143" s="22"/>
      <c r="F143" s="22"/>
      <c r="G143" s="21"/>
      <c r="H143" s="23"/>
      <c r="I143" s="24"/>
      <c r="J143" s="25"/>
      <c r="K143" s="21"/>
      <c r="L143" s="21"/>
      <c r="N143" s="39"/>
    </row>
    <row r="144" spans="1:14">
      <c r="A144" s="203">
        <v>29</v>
      </c>
      <c r="B144" s="9">
        <v>42792</v>
      </c>
      <c r="C144" s="10">
        <f>D142</f>
        <v>0</v>
      </c>
      <c r="D144" s="11"/>
      <c r="E144" s="16"/>
      <c r="F144" s="16"/>
      <c r="G144" s="12"/>
      <c r="H144" s="12"/>
      <c r="I144" s="13"/>
      <c r="J144" s="14"/>
      <c r="K144" s="15"/>
      <c r="L144" s="15"/>
    </row>
    <row r="145" spans="1:14">
      <c r="A145" s="204"/>
      <c r="B145" s="9">
        <v>42799</v>
      </c>
      <c r="C145" s="10">
        <f>D144</f>
        <v>0</v>
      </c>
      <c r="D145" s="11"/>
      <c r="E145" s="16"/>
      <c r="F145" s="16"/>
      <c r="G145" s="12"/>
      <c r="H145" s="12"/>
      <c r="I145" s="13"/>
      <c r="J145" s="14"/>
      <c r="K145" s="15"/>
      <c r="L145" s="15"/>
    </row>
    <row r="146" spans="1:14">
      <c r="A146" s="204"/>
      <c r="B146" s="9">
        <v>42806</v>
      </c>
      <c r="C146" s="10">
        <f>D145</f>
        <v>0</v>
      </c>
      <c r="D146" s="11"/>
      <c r="E146" s="16"/>
      <c r="F146" s="16"/>
      <c r="G146" s="12"/>
      <c r="H146" s="12"/>
      <c r="I146" s="13"/>
      <c r="J146" s="14"/>
      <c r="K146" s="15"/>
      <c r="L146" s="15"/>
    </row>
    <row r="147" spans="1:14" ht="15.75" thickBot="1">
      <c r="A147" s="205"/>
      <c r="B147" s="9">
        <v>42813</v>
      </c>
      <c r="C147" s="10">
        <f>D146</f>
        <v>0</v>
      </c>
      <c r="D147" s="11"/>
      <c r="E147" s="16"/>
      <c r="F147" s="16"/>
      <c r="G147" s="12"/>
      <c r="H147" s="12"/>
      <c r="I147" s="13"/>
      <c r="J147" s="14"/>
      <c r="K147" s="15"/>
      <c r="L147" s="15"/>
    </row>
    <row r="148" spans="1:14" ht="15.75" thickBot="1">
      <c r="A148" s="19"/>
      <c r="B148" s="19"/>
      <c r="C148" s="20"/>
      <c r="D148" s="21"/>
      <c r="E148" s="22"/>
      <c r="F148" s="22"/>
      <c r="G148" s="21"/>
      <c r="H148" s="23"/>
      <c r="I148" s="24"/>
      <c r="J148" s="25"/>
      <c r="K148" s="21"/>
      <c r="L148" s="21"/>
      <c r="N148" s="39"/>
    </row>
    <row r="149" spans="1:14">
      <c r="A149" s="203">
        <v>30</v>
      </c>
      <c r="B149" s="9">
        <v>42820</v>
      </c>
      <c r="C149" s="10">
        <f>D147</f>
        <v>0</v>
      </c>
      <c r="D149" s="11"/>
      <c r="E149" s="16"/>
      <c r="F149" s="16"/>
      <c r="G149" s="12"/>
      <c r="H149" s="12"/>
      <c r="I149" s="13"/>
      <c r="J149" s="14"/>
      <c r="K149" s="15"/>
      <c r="L149" s="15"/>
    </row>
    <row r="150" spans="1:14">
      <c r="A150" s="204"/>
      <c r="B150" s="9">
        <v>42827</v>
      </c>
      <c r="C150" s="10">
        <f>D149</f>
        <v>0</v>
      </c>
      <c r="D150" s="11"/>
      <c r="E150" s="16"/>
      <c r="F150" s="16"/>
      <c r="G150" s="12"/>
      <c r="H150" s="12"/>
      <c r="I150" s="13"/>
      <c r="J150" s="14"/>
      <c r="K150" s="15"/>
      <c r="L150" s="15"/>
    </row>
    <row r="151" spans="1:14">
      <c r="A151" s="204"/>
      <c r="B151" s="9">
        <v>42834</v>
      </c>
      <c r="C151" s="10">
        <f>D150</f>
        <v>0</v>
      </c>
      <c r="D151" s="11"/>
      <c r="E151" s="16"/>
      <c r="F151" s="16"/>
      <c r="G151" s="12"/>
      <c r="H151" s="12"/>
      <c r="I151" s="13"/>
      <c r="J151" s="14"/>
      <c r="K151" s="15"/>
      <c r="L151" s="15"/>
    </row>
    <row r="152" spans="1:14" ht="15.75" thickBot="1">
      <c r="A152" s="205"/>
      <c r="B152" s="9">
        <v>42841</v>
      </c>
      <c r="C152" s="10">
        <f>D151</f>
        <v>0</v>
      </c>
      <c r="D152" s="11"/>
      <c r="E152" s="16"/>
      <c r="F152" s="16"/>
      <c r="G152" s="12"/>
      <c r="H152" s="12"/>
      <c r="I152" s="13"/>
      <c r="J152" s="14"/>
      <c r="K152" s="15"/>
      <c r="L152" s="15"/>
    </row>
    <row r="153" spans="1:14" ht="15.75" thickBot="1">
      <c r="A153" s="19"/>
      <c r="B153" s="19"/>
      <c r="C153" s="20"/>
      <c r="D153" s="21"/>
      <c r="E153" s="22"/>
      <c r="F153" s="22"/>
      <c r="G153" s="21"/>
      <c r="H153" s="23"/>
      <c r="I153" s="24"/>
      <c r="J153" s="25"/>
      <c r="K153" s="21"/>
      <c r="L153" s="21"/>
      <c r="N153" s="39"/>
    </row>
    <row r="154" spans="1:14" ht="15.75" thickBot="1">
      <c r="A154" s="32"/>
      <c r="B154" s="32">
        <v>42848</v>
      </c>
      <c r="C154" s="33">
        <f>D152</f>
        <v>0</v>
      </c>
      <c r="D154" s="33"/>
      <c r="E154" s="34"/>
      <c r="F154" s="34"/>
      <c r="G154" s="35"/>
      <c r="H154" s="35"/>
      <c r="I154" s="36"/>
      <c r="J154" s="37"/>
      <c r="K154" s="38"/>
      <c r="L154" s="38"/>
    </row>
  </sheetData>
  <mergeCells count="33">
    <mergeCell ref="A1:L1"/>
    <mergeCell ref="A144:A147"/>
    <mergeCell ref="A149:A152"/>
    <mergeCell ref="A114:A117"/>
    <mergeCell ref="A119:A122"/>
    <mergeCell ref="A124:A127"/>
    <mergeCell ref="A129:A132"/>
    <mergeCell ref="A134:A137"/>
    <mergeCell ref="A139:A142"/>
    <mergeCell ref="A109:A112"/>
    <mergeCell ref="A54:A5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49:A52"/>
    <mergeCell ref="A2:A3"/>
    <mergeCell ref="B2:B3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</mergeCells>
  <pageMargins left="0.7" right="0.7" top="0.75" bottom="0.75" header="0.3" footer="0.3"/>
  <pageSetup orientation="portrait" r:id="rId1"/>
  <ignoredErrors>
    <ignoredError sqref="C16 C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workbookViewId="0">
      <selection activeCell="N32" sqref="N32"/>
    </sheetView>
  </sheetViews>
  <sheetFormatPr defaultRowHeight="12.75"/>
  <cols>
    <col min="1" max="1" width="9.7109375" style="60" bestFit="1" customWidth="1"/>
    <col min="2" max="3" width="11.7109375" style="60" bestFit="1" customWidth="1"/>
    <col min="4" max="4" width="8.7109375" style="60" bestFit="1" customWidth="1"/>
    <col min="5" max="5" width="6.28515625" style="60" bestFit="1" customWidth="1"/>
    <col min="6" max="6" width="8.7109375" style="60" bestFit="1" customWidth="1"/>
    <col min="7" max="7" width="10.85546875" style="60" bestFit="1" customWidth="1"/>
    <col min="8" max="8" width="9" style="60" bestFit="1" customWidth="1"/>
    <col min="9" max="10" width="11.7109375" style="60" bestFit="1" customWidth="1"/>
    <col min="11" max="16384" width="9.140625" style="60"/>
  </cols>
  <sheetData>
    <row r="1" spans="1:10" ht="18.75" thickBot="1">
      <c r="A1" s="202" t="s">
        <v>38</v>
      </c>
      <c r="B1" s="202"/>
      <c r="C1" s="202"/>
      <c r="D1" s="202"/>
      <c r="E1" s="202"/>
      <c r="F1" s="202"/>
      <c r="G1" s="202"/>
      <c r="H1" s="202"/>
      <c r="I1" s="202"/>
      <c r="J1" s="202"/>
    </row>
    <row r="2" spans="1:10" ht="13.5" thickBot="1">
      <c r="A2" s="82" t="s">
        <v>29</v>
      </c>
      <c r="B2" s="83" t="s">
        <v>28</v>
      </c>
      <c r="C2" s="84" t="s">
        <v>27</v>
      </c>
      <c r="D2" s="84" t="s">
        <v>26</v>
      </c>
      <c r="E2" s="84" t="s">
        <v>25</v>
      </c>
      <c r="F2" s="84" t="s">
        <v>24</v>
      </c>
      <c r="G2" s="84" t="s">
        <v>24</v>
      </c>
      <c r="H2" s="85" t="s">
        <v>23</v>
      </c>
      <c r="I2" s="85" t="s">
        <v>30</v>
      </c>
      <c r="J2" s="85" t="s">
        <v>22</v>
      </c>
    </row>
    <row r="3" spans="1:10" ht="13.5" thickBot="1">
      <c r="A3" s="82" t="s">
        <v>21</v>
      </c>
      <c r="B3" s="86" t="s">
        <v>20</v>
      </c>
      <c r="C3" s="87" t="s">
        <v>20</v>
      </c>
      <c r="D3" s="87" t="s">
        <v>2</v>
      </c>
      <c r="E3" s="87" t="s">
        <v>19</v>
      </c>
      <c r="F3" s="87" t="s">
        <v>3</v>
      </c>
      <c r="G3" s="87" t="s">
        <v>4</v>
      </c>
      <c r="H3" s="85" t="s">
        <v>5</v>
      </c>
      <c r="I3" s="85" t="s">
        <v>31</v>
      </c>
      <c r="J3" s="85" t="s">
        <v>15</v>
      </c>
    </row>
    <row r="4" spans="1:10">
      <c r="A4" s="77">
        <v>42078</v>
      </c>
      <c r="B4" s="72">
        <v>615</v>
      </c>
      <c r="C4" s="68">
        <f>B4+(B4*0.05)</f>
        <v>645.75</v>
      </c>
      <c r="D4" s="68">
        <f>B4/3500</f>
        <v>0.17571428571428571</v>
      </c>
      <c r="E4" s="76">
        <f>(C4-B4)/D4</f>
        <v>175</v>
      </c>
      <c r="F4" s="69">
        <v>100</v>
      </c>
      <c r="G4" s="69"/>
      <c r="H4" s="74">
        <f>D4*50/B4</f>
        <v>1.4285714285714284E-2</v>
      </c>
      <c r="I4" s="69">
        <f>B4-(D4*1080)</f>
        <v>425.2285714285714</v>
      </c>
      <c r="J4" s="68"/>
    </row>
    <row r="5" spans="1:10">
      <c r="A5" s="77">
        <f>A4+7</f>
        <v>42085</v>
      </c>
      <c r="B5" s="72">
        <f>C4+F4-G4</f>
        <v>745.75</v>
      </c>
      <c r="C5" s="68">
        <f>B5+(B5*0.06)</f>
        <v>790.495</v>
      </c>
      <c r="D5" s="68">
        <f>B5/3000</f>
        <v>0.24858333333333332</v>
      </c>
      <c r="E5" s="76">
        <f>(C5-B5)/D5</f>
        <v>180.00000000000003</v>
      </c>
      <c r="F5" s="69"/>
      <c r="G5" s="69"/>
      <c r="H5" s="74">
        <f>D5*50/B5</f>
        <v>1.6666666666666666E-2</v>
      </c>
      <c r="I5" s="69">
        <f t="shared" ref="I5:I67" si="0">B5-(D5*1080)</f>
        <v>477.28000000000003</v>
      </c>
      <c r="J5" s="68"/>
    </row>
    <row r="6" spans="1:10">
      <c r="A6" s="77">
        <f>A5+7</f>
        <v>42092</v>
      </c>
      <c r="B6" s="72">
        <f>C5+F5-G5</f>
        <v>790.495</v>
      </c>
      <c r="C6" s="68">
        <f>B6+(B6*0.06)</f>
        <v>837.92470000000003</v>
      </c>
      <c r="D6" s="68">
        <f>B6/3000</f>
        <v>0.26349833333333333</v>
      </c>
      <c r="E6" s="76">
        <f>(C6-B6)/D6</f>
        <v>180.00000000000009</v>
      </c>
      <c r="F6" s="69"/>
      <c r="G6" s="69"/>
      <c r="H6" s="74">
        <f>D6*50/B6</f>
        <v>1.6666666666666666E-2</v>
      </c>
      <c r="I6" s="69">
        <f t="shared" si="0"/>
        <v>505.91680000000002</v>
      </c>
      <c r="J6" s="68"/>
    </row>
    <row r="7" spans="1:10" ht="13.5" thickBot="1">
      <c r="A7" s="77">
        <f>A6+7</f>
        <v>42099</v>
      </c>
      <c r="B7" s="72">
        <f>C6+F6-G6</f>
        <v>837.92470000000003</v>
      </c>
      <c r="C7" s="68">
        <f t="shared" ref="C7:C15" si="1">B7+(B7*0.05)</f>
        <v>879.82093500000008</v>
      </c>
      <c r="D7" s="68">
        <f t="shared" ref="D7:D14" si="2">B7/2500</f>
        <v>0.33516988000000003</v>
      </c>
      <c r="E7" s="76">
        <f>(C7-B7)/D7</f>
        <v>125.00000000000013</v>
      </c>
      <c r="F7" s="69">
        <v>150</v>
      </c>
      <c r="G7" s="69"/>
      <c r="H7" s="74">
        <f>D7*50/B7</f>
        <v>2.0000000000000004E-2</v>
      </c>
      <c r="I7" s="69">
        <f t="shared" si="0"/>
        <v>475.94122959999999</v>
      </c>
      <c r="J7" s="68"/>
    </row>
    <row r="8" spans="1:10" ht="13.5" thickBot="1">
      <c r="A8" s="67"/>
      <c r="B8" s="66"/>
      <c r="C8" s="61"/>
      <c r="D8" s="61"/>
      <c r="E8" s="65"/>
      <c r="F8" s="61"/>
      <c r="G8" s="64"/>
      <c r="H8" s="63"/>
      <c r="I8" s="62"/>
      <c r="J8" s="61"/>
    </row>
    <row r="9" spans="1:10">
      <c r="A9" s="77">
        <f>A7+7</f>
        <v>42106</v>
      </c>
      <c r="B9" s="72">
        <f>C7+F7</f>
        <v>1029.8209350000002</v>
      </c>
      <c r="C9" s="68">
        <f t="shared" si="1"/>
        <v>1081.3119817500001</v>
      </c>
      <c r="D9" s="68">
        <f t="shared" si="2"/>
        <v>0.4119283740000001</v>
      </c>
      <c r="E9" s="76">
        <f>(C9-B9)/D9</f>
        <v>124.99999999999972</v>
      </c>
      <c r="F9" s="69"/>
      <c r="G9" s="69"/>
      <c r="H9" s="74">
        <f>D9*50/B9</f>
        <v>0.02</v>
      </c>
      <c r="I9" s="69">
        <f t="shared" si="0"/>
        <v>584.93829108000011</v>
      </c>
      <c r="J9" s="68"/>
    </row>
    <row r="10" spans="1:10">
      <c r="A10" s="77">
        <f>A9+7</f>
        <v>42113</v>
      </c>
      <c r="B10" s="72">
        <f>C9+F9-G9</f>
        <v>1081.3119817500001</v>
      </c>
      <c r="C10" s="68">
        <f t="shared" si="1"/>
        <v>1135.3775808375001</v>
      </c>
      <c r="D10" s="68">
        <f t="shared" si="2"/>
        <v>0.43252479270000005</v>
      </c>
      <c r="E10" s="76">
        <f>(C10-B10)/D10</f>
        <v>125</v>
      </c>
      <c r="F10" s="69"/>
      <c r="G10" s="69"/>
      <c r="H10" s="74">
        <f>D10*50/B10</f>
        <v>0.02</v>
      </c>
      <c r="I10" s="69">
        <f t="shared" si="0"/>
        <v>614.18520563400011</v>
      </c>
      <c r="J10" s="68"/>
    </row>
    <row r="11" spans="1:10">
      <c r="A11" s="77">
        <f>A10+7</f>
        <v>42120</v>
      </c>
      <c r="B11" s="72">
        <f>C10+F10-G10</f>
        <v>1135.3775808375001</v>
      </c>
      <c r="C11" s="68">
        <f t="shared" si="1"/>
        <v>1192.146459879375</v>
      </c>
      <c r="D11" s="68">
        <f t="shared" si="2"/>
        <v>0.45415103233500004</v>
      </c>
      <c r="E11" s="76">
        <f>(C11-B11)/D11</f>
        <v>124.99999999999983</v>
      </c>
      <c r="F11" s="69"/>
      <c r="G11" s="69"/>
      <c r="H11" s="74">
        <f>D11*50/B11</f>
        <v>0.02</v>
      </c>
      <c r="I11" s="69">
        <f t="shared" si="0"/>
        <v>644.89446591570004</v>
      </c>
      <c r="J11" s="68"/>
    </row>
    <row r="12" spans="1:10" ht="13.5" thickBot="1">
      <c r="A12" s="77">
        <f>A11+7</f>
        <v>42127</v>
      </c>
      <c r="B12" s="72">
        <f>C11+F11-G11</f>
        <v>1192.146459879375</v>
      </c>
      <c r="C12" s="68">
        <f t="shared" si="1"/>
        <v>1251.7537828733439</v>
      </c>
      <c r="D12" s="68">
        <f t="shared" si="2"/>
        <v>0.47685858395175001</v>
      </c>
      <c r="E12" s="76">
        <f>(C12-B12)/D12</f>
        <v>125.00000000000024</v>
      </c>
      <c r="F12" s="69"/>
      <c r="G12" s="142">
        <v>500</v>
      </c>
      <c r="H12" s="74">
        <f>D12*50/B12</f>
        <v>0.02</v>
      </c>
      <c r="I12" s="69">
        <f t="shared" si="0"/>
        <v>677.13918921148502</v>
      </c>
      <c r="J12" s="68"/>
    </row>
    <row r="13" spans="1:10" ht="13.5" thickBot="1">
      <c r="A13" s="67"/>
      <c r="B13" s="66"/>
      <c r="C13" s="61"/>
      <c r="D13" s="61"/>
      <c r="E13" s="65"/>
      <c r="F13" s="61"/>
      <c r="G13" s="64"/>
      <c r="H13" s="63"/>
      <c r="I13" s="62"/>
      <c r="J13" s="61"/>
    </row>
    <row r="14" spans="1:10">
      <c r="A14" s="77">
        <f>A12+7</f>
        <v>42134</v>
      </c>
      <c r="B14" s="72">
        <f>C12-G12</f>
        <v>751.75378287334388</v>
      </c>
      <c r="C14" s="68">
        <f t="shared" si="1"/>
        <v>789.34147201701103</v>
      </c>
      <c r="D14" s="68">
        <f t="shared" si="2"/>
        <v>0.30070151314933757</v>
      </c>
      <c r="E14" s="76">
        <f>(C14-B14)/D14</f>
        <v>124.99999999999984</v>
      </c>
      <c r="F14" s="69">
        <v>600</v>
      </c>
      <c r="G14" s="69"/>
      <c r="H14" s="74">
        <f>D14*50/B14</f>
        <v>0.02</v>
      </c>
      <c r="I14" s="69">
        <f t="shared" si="0"/>
        <v>426.99614867205929</v>
      </c>
      <c r="J14" s="68"/>
    </row>
    <row r="15" spans="1:10">
      <c r="A15" s="77">
        <f>A14+7</f>
        <v>42141</v>
      </c>
      <c r="B15" s="72">
        <f>C14+F14</f>
        <v>1389.341472017011</v>
      </c>
      <c r="C15" s="68">
        <f t="shared" si="1"/>
        <v>1458.8085456178617</v>
      </c>
      <c r="D15" s="68">
        <f>B15/2500</f>
        <v>0.55573658880680443</v>
      </c>
      <c r="E15" s="76">
        <f>(C15-B15)/D15</f>
        <v>125.00000000000018</v>
      </c>
      <c r="F15" s="69"/>
      <c r="G15" s="69"/>
      <c r="H15" s="74">
        <f>D15*50/B15</f>
        <v>0.02</v>
      </c>
      <c r="I15" s="69">
        <f t="shared" si="0"/>
        <v>789.14595610566221</v>
      </c>
      <c r="J15" s="68"/>
    </row>
    <row r="16" spans="1:10">
      <c r="A16" s="77">
        <f>A15+7</f>
        <v>42148</v>
      </c>
      <c r="B16" s="72">
        <f>C15</f>
        <v>1458.8085456178617</v>
      </c>
      <c r="C16" s="68">
        <f>B16+(B16*0.1)</f>
        <v>1604.6894001796479</v>
      </c>
      <c r="D16" s="68">
        <f t="shared" ref="D16:D17" si="3">B16/2500</f>
        <v>0.58352341824714471</v>
      </c>
      <c r="E16" s="76">
        <f>(C16-B16)/D16</f>
        <v>250.00000000000011</v>
      </c>
      <c r="F16" s="69"/>
      <c r="G16" s="69"/>
      <c r="H16" s="74">
        <f>D16*50/B16</f>
        <v>0.02</v>
      </c>
      <c r="I16" s="69">
        <f t="shared" si="0"/>
        <v>828.60325391094534</v>
      </c>
      <c r="J16" s="68"/>
    </row>
    <row r="17" spans="1:10" ht="13.5" thickBot="1">
      <c r="A17" s="77">
        <f>A16+7</f>
        <v>42155</v>
      </c>
      <c r="B17" s="72">
        <f>C16+F16-G16</f>
        <v>1604.6894001796479</v>
      </c>
      <c r="C17" s="68">
        <f>B17+(B17*0.1)</f>
        <v>1765.1583401976127</v>
      </c>
      <c r="D17" s="68">
        <f t="shared" si="3"/>
        <v>0.6418757600718592</v>
      </c>
      <c r="E17" s="76">
        <f>(C17-B17)/D17</f>
        <v>249.99999999999994</v>
      </c>
      <c r="F17" s="69"/>
      <c r="G17" s="69"/>
      <c r="H17" s="74">
        <f>D17*50/B17</f>
        <v>2.0000000000000004E-2</v>
      </c>
      <c r="I17" s="69">
        <f t="shared" si="0"/>
        <v>911.46357930203999</v>
      </c>
      <c r="J17" s="68"/>
    </row>
    <row r="18" spans="1:10" ht="13.5" thickBot="1">
      <c r="A18" s="67"/>
      <c r="B18" s="66"/>
      <c r="C18" s="61"/>
      <c r="D18" s="61"/>
      <c r="E18" s="65"/>
      <c r="F18" s="61"/>
      <c r="G18" s="64"/>
      <c r="H18" s="63"/>
      <c r="I18" s="62"/>
      <c r="J18" s="61"/>
    </row>
    <row r="19" spans="1:10">
      <c r="A19" s="77">
        <f>A17+7</f>
        <v>42162</v>
      </c>
      <c r="B19" s="72">
        <f>C17+F17-G17</f>
        <v>1765.1583401976127</v>
      </c>
      <c r="C19" s="68">
        <f>B19+(B19*0.1)</f>
        <v>1941.674174217374</v>
      </c>
      <c r="D19" s="68">
        <f t="shared" ref="D19" si="4">B19/2500</f>
        <v>0.70606333607904503</v>
      </c>
      <c r="E19" s="76">
        <f>(C19-B19)/D19</f>
        <v>250.00000000000009</v>
      </c>
      <c r="F19" s="69"/>
      <c r="G19" s="69"/>
      <c r="H19" s="74">
        <f>D19*50/B19</f>
        <v>0.02</v>
      </c>
      <c r="I19" s="69">
        <f t="shared" si="0"/>
        <v>1002.6099372322441</v>
      </c>
      <c r="J19" s="68"/>
    </row>
    <row r="20" spans="1:10">
      <c r="A20" s="77">
        <f>A19+7</f>
        <v>42169</v>
      </c>
      <c r="B20" s="72">
        <f>C19+F19-G19</f>
        <v>1941.674174217374</v>
      </c>
      <c r="C20" s="68">
        <f>B20+(B20*0.1)</f>
        <v>2135.8415916391114</v>
      </c>
      <c r="D20" s="68">
        <f>B20/2500</f>
        <v>0.77666966968694962</v>
      </c>
      <c r="E20" s="76">
        <f>(C20-B20)/D20</f>
        <v>249.99999999999994</v>
      </c>
      <c r="F20" s="69"/>
      <c r="G20" s="69"/>
      <c r="H20" s="74">
        <f>D20*50/B20</f>
        <v>0.02</v>
      </c>
      <c r="I20" s="69">
        <f t="shared" si="0"/>
        <v>1102.8709309554683</v>
      </c>
      <c r="J20" s="68"/>
    </row>
    <row r="21" spans="1:10">
      <c r="A21" s="77">
        <f>A20+7</f>
        <v>42176</v>
      </c>
      <c r="B21" s="72">
        <f>C20+F20-G20</f>
        <v>2135.8415916391114</v>
      </c>
      <c r="C21" s="68">
        <f>B21+(B21*0.1)</f>
        <v>2349.4257508030223</v>
      </c>
      <c r="D21" s="68">
        <f t="shared" ref="D21:D22" si="5">B21/2500</f>
        <v>0.85433663665564452</v>
      </c>
      <c r="E21" s="76">
        <f>(C21-B21)/D21</f>
        <v>249.9999999999998</v>
      </c>
      <c r="F21" s="69"/>
      <c r="G21" s="69"/>
      <c r="H21" s="74">
        <f>D21*50/B21</f>
        <v>0.02</v>
      </c>
      <c r="I21" s="69">
        <f t="shared" si="0"/>
        <v>1213.1580240510152</v>
      </c>
      <c r="J21" s="68"/>
    </row>
    <row r="22" spans="1:10" ht="13.5" thickBot="1">
      <c r="A22" s="77">
        <f>A21+7</f>
        <v>42183</v>
      </c>
      <c r="B22" s="72">
        <f>C21+F21-G21</f>
        <v>2349.4257508030223</v>
      </c>
      <c r="C22" s="68">
        <f>B22+(B22*0.1)</f>
        <v>2584.3683258833244</v>
      </c>
      <c r="D22" s="68">
        <f t="shared" si="5"/>
        <v>0.9397703003212089</v>
      </c>
      <c r="E22" s="76">
        <f>(C22-B22)/D22</f>
        <v>249.9999999999998</v>
      </c>
      <c r="F22" s="69"/>
      <c r="G22" s="69"/>
      <c r="H22" s="74">
        <f>D22*50/B22</f>
        <v>0.02</v>
      </c>
      <c r="I22" s="69">
        <f t="shared" si="0"/>
        <v>1334.4738264561167</v>
      </c>
      <c r="J22" s="68"/>
    </row>
    <row r="23" spans="1:10" ht="13.5" thickBot="1">
      <c r="A23" s="67"/>
      <c r="B23" s="66"/>
      <c r="C23" s="61"/>
      <c r="D23" s="61"/>
      <c r="E23" s="65"/>
      <c r="F23" s="61"/>
      <c r="G23" s="64"/>
      <c r="H23" s="63"/>
      <c r="I23" s="62"/>
      <c r="J23" s="61"/>
    </row>
    <row r="24" spans="1:10">
      <c r="A24" s="77">
        <f>A22+7</f>
        <v>42190</v>
      </c>
      <c r="B24" s="72">
        <f>C22+F22-G22</f>
        <v>2584.3683258833244</v>
      </c>
      <c r="C24" s="68">
        <f>B24+(B24*0.1)</f>
        <v>2842.8051584716568</v>
      </c>
      <c r="D24" s="68">
        <f t="shared" ref="D24" si="6">B24/2500</f>
        <v>1.0337473303533298</v>
      </c>
      <c r="E24" s="76">
        <f>(C24-B24)/D24</f>
        <v>250</v>
      </c>
      <c r="F24" s="69"/>
      <c r="G24" s="69"/>
      <c r="H24" s="74">
        <f>D24*50/B24</f>
        <v>0.02</v>
      </c>
      <c r="I24" s="69">
        <f t="shared" si="0"/>
        <v>1467.9212091017282</v>
      </c>
      <c r="J24" s="68"/>
    </row>
    <row r="25" spans="1:10">
      <c r="A25" s="77">
        <f>A24+7</f>
        <v>42197</v>
      </c>
      <c r="B25" s="72">
        <f>C24+F24-G24</f>
        <v>2842.8051584716568</v>
      </c>
      <c r="C25" s="68">
        <f>B25+(B25*0.1)</f>
        <v>3127.0856743188224</v>
      </c>
      <c r="D25" s="68">
        <f>B25/2500</f>
        <v>1.1371220633886627</v>
      </c>
      <c r="E25" s="76">
        <f>(C25-B25)/D25</f>
        <v>249.99999999999991</v>
      </c>
      <c r="F25" s="69"/>
      <c r="G25" s="69"/>
      <c r="H25" s="74">
        <f>D25*50/B25</f>
        <v>0.02</v>
      </c>
      <c r="I25" s="69">
        <f t="shared" si="0"/>
        <v>1614.713330011901</v>
      </c>
      <c r="J25" s="68"/>
    </row>
    <row r="26" spans="1:10">
      <c r="A26" s="77">
        <f>A25+7</f>
        <v>42204</v>
      </c>
      <c r="B26" s="72">
        <f>C25+F25-G25</f>
        <v>3127.0856743188224</v>
      </c>
      <c r="C26" s="68">
        <f>B26+(B26*0.1)</f>
        <v>3439.7942417507047</v>
      </c>
      <c r="D26" s="68">
        <f t="shared" ref="D26:D27" si="7">B26/2500</f>
        <v>1.250834269727529</v>
      </c>
      <c r="E26" s="76">
        <f>(C26-B26)/D26</f>
        <v>250.00000000000006</v>
      </c>
      <c r="F26" s="69"/>
      <c r="G26" s="69"/>
      <c r="H26" s="74">
        <f>D26*50/B26</f>
        <v>0.02</v>
      </c>
      <c r="I26" s="69">
        <f t="shared" si="0"/>
        <v>1776.184663013091</v>
      </c>
      <c r="J26" s="68"/>
    </row>
    <row r="27" spans="1:10" ht="13.5" thickBot="1">
      <c r="A27" s="77">
        <f>A26+7</f>
        <v>42211</v>
      </c>
      <c r="B27" s="72">
        <f>C26+F26-G26</f>
        <v>3439.7942417507047</v>
      </c>
      <c r="C27" s="68">
        <f>B27+(B27*0.1)</f>
        <v>3783.7736659257753</v>
      </c>
      <c r="D27" s="68">
        <f t="shared" si="7"/>
        <v>1.375917696700282</v>
      </c>
      <c r="E27" s="76">
        <f>(C27-B27)/D27</f>
        <v>250.00000000000006</v>
      </c>
      <c r="F27" s="69"/>
      <c r="G27" s="69"/>
      <c r="H27" s="74">
        <f>D27*50/B27</f>
        <v>0.02</v>
      </c>
      <c r="I27" s="69">
        <f t="shared" si="0"/>
        <v>1953.8031293144002</v>
      </c>
      <c r="J27" s="68"/>
    </row>
    <row r="28" spans="1:10" ht="13.5" thickBot="1">
      <c r="A28" s="67"/>
      <c r="B28" s="66"/>
      <c r="C28" s="61"/>
      <c r="D28" s="61"/>
      <c r="E28" s="65"/>
      <c r="F28" s="61"/>
      <c r="G28" s="64"/>
      <c r="H28" s="63"/>
      <c r="I28" s="62"/>
      <c r="J28" s="61"/>
    </row>
    <row r="29" spans="1:10">
      <c r="A29" s="77">
        <f>A27+7</f>
        <v>42218</v>
      </c>
      <c r="B29" s="72">
        <f>C27+F27-G27</f>
        <v>3783.7736659257753</v>
      </c>
      <c r="C29" s="68">
        <f>B29+(B29*0.1)</f>
        <v>4162.1510325183526</v>
      </c>
      <c r="D29" s="68">
        <f t="shared" ref="D29" si="8">B29/2500</f>
        <v>1.5135094663703101</v>
      </c>
      <c r="E29" s="76">
        <f>(C29-B29)/D29</f>
        <v>249.99999999999989</v>
      </c>
      <c r="F29" s="69"/>
      <c r="G29" s="69"/>
      <c r="H29" s="74">
        <f>D29*50/B29</f>
        <v>1.9999999999999997E-2</v>
      </c>
      <c r="I29" s="69">
        <f t="shared" si="0"/>
        <v>2149.1834422458405</v>
      </c>
      <c r="J29" s="68"/>
    </row>
    <row r="30" spans="1:10">
      <c r="A30" s="77">
        <f>A29+7</f>
        <v>42225</v>
      </c>
      <c r="B30" s="72">
        <f>C29+F29-G29</f>
        <v>4162.1510325183526</v>
      </c>
      <c r="C30" s="68">
        <f>B30+(B30*0.1)</f>
        <v>4578.3661357701876</v>
      </c>
      <c r="D30" s="68">
        <f>B30/2500</f>
        <v>1.664860413007341</v>
      </c>
      <c r="E30" s="76">
        <f>(C30-B30)/D30</f>
        <v>249.99999999999983</v>
      </c>
      <c r="F30" s="69"/>
      <c r="G30" s="69"/>
      <c r="H30" s="74">
        <f>D30*50/B30</f>
        <v>1.9999999999999997E-2</v>
      </c>
      <c r="I30" s="69">
        <f t="shared" si="0"/>
        <v>2364.1017864704245</v>
      </c>
      <c r="J30" s="68"/>
    </row>
    <row r="31" spans="1:10">
      <c r="A31" s="77">
        <f>A30+7</f>
        <v>42232</v>
      </c>
      <c r="B31" s="72">
        <f>C30+F30-G30</f>
        <v>4578.3661357701876</v>
      </c>
      <c r="C31" s="68">
        <f>B31+(B31*0.1)</f>
        <v>5036.202749347206</v>
      </c>
      <c r="D31" s="68">
        <f t="shared" ref="D31:D32" si="9">B31/2500</f>
        <v>1.8313464543080751</v>
      </c>
      <c r="E31" s="76">
        <f>(C31-B31)/D31</f>
        <v>249.9999999999998</v>
      </c>
      <c r="F31" s="69"/>
      <c r="G31" s="69"/>
      <c r="H31" s="74">
        <f>D31*50/B31</f>
        <v>0.02</v>
      </c>
      <c r="I31" s="69">
        <f t="shared" si="0"/>
        <v>2600.5119651174664</v>
      </c>
      <c r="J31" s="68"/>
    </row>
    <row r="32" spans="1:10" ht="13.5" thickBot="1">
      <c r="A32" s="77">
        <f>A31+7</f>
        <v>42239</v>
      </c>
      <c r="B32" s="72">
        <f>C31+F31-G31</f>
        <v>5036.202749347206</v>
      </c>
      <c r="C32" s="68">
        <f>B32+(B32*0.1)</f>
        <v>5539.8230242819263</v>
      </c>
      <c r="D32" s="68">
        <f t="shared" si="9"/>
        <v>2.0144810997388825</v>
      </c>
      <c r="E32" s="76">
        <f>(C32-B32)/D32</f>
        <v>249.99999999999986</v>
      </c>
      <c r="F32" s="69"/>
      <c r="G32" s="69"/>
      <c r="H32" s="74">
        <f>D32*50/B32</f>
        <v>0.02</v>
      </c>
      <c r="I32" s="69">
        <f t="shared" si="0"/>
        <v>2860.563161629213</v>
      </c>
      <c r="J32" s="68"/>
    </row>
    <row r="33" spans="1:12" ht="13.5" thickBot="1">
      <c r="A33" s="67"/>
      <c r="B33" s="66"/>
      <c r="C33" s="61"/>
      <c r="D33" s="61"/>
      <c r="E33" s="65"/>
      <c r="F33" s="61"/>
      <c r="G33" s="64"/>
      <c r="H33" s="63"/>
      <c r="I33" s="62"/>
      <c r="J33" s="61"/>
    </row>
    <row r="34" spans="1:12">
      <c r="A34" s="77">
        <f>A32+7</f>
        <v>42246</v>
      </c>
      <c r="B34" s="72">
        <f>C32+F32-G32</f>
        <v>5539.8230242819263</v>
      </c>
      <c r="C34" s="68">
        <f>B34+(B34*0.1)</f>
        <v>6093.8053267101186</v>
      </c>
      <c r="D34" s="68">
        <f t="shared" ref="D34" si="10">B34/2500</f>
        <v>2.2159292097127707</v>
      </c>
      <c r="E34" s="76">
        <f>(C34-B34)/D34</f>
        <v>249.9999999999998</v>
      </c>
      <c r="F34" s="69"/>
      <c r="G34" s="69"/>
      <c r="H34" s="74">
        <f>D34*50/B34</f>
        <v>0.02</v>
      </c>
      <c r="I34" s="69">
        <f t="shared" si="0"/>
        <v>3146.6194777921341</v>
      </c>
      <c r="J34" s="68"/>
    </row>
    <row r="35" spans="1:12">
      <c r="A35" s="77">
        <f>A34+7</f>
        <v>42253</v>
      </c>
      <c r="B35" s="72">
        <f>C34+F34-G34</f>
        <v>6093.8053267101186</v>
      </c>
      <c r="C35" s="68">
        <f>B35+(B35*0.1)</f>
        <v>6703.1858593811303</v>
      </c>
      <c r="D35" s="68">
        <f>B35/2500</f>
        <v>2.4375221306840475</v>
      </c>
      <c r="E35" s="76">
        <f>(C35-B35)/D35</f>
        <v>249.99999999999991</v>
      </c>
      <c r="F35" s="69"/>
      <c r="G35" s="69"/>
      <c r="H35" s="74">
        <f>D35*50/B35</f>
        <v>0.02</v>
      </c>
      <c r="I35" s="69">
        <f t="shared" si="0"/>
        <v>3461.2814255713474</v>
      </c>
      <c r="J35" s="68"/>
    </row>
    <row r="36" spans="1:12">
      <c r="A36" s="77">
        <f>A35+7</f>
        <v>42260</v>
      </c>
      <c r="B36" s="72">
        <f>C35+F35-G35</f>
        <v>6703.1858593811303</v>
      </c>
      <c r="C36" s="68">
        <f>B36+(B36*0.1)</f>
        <v>7373.5044453192431</v>
      </c>
      <c r="D36" s="68">
        <f t="shared" ref="D36:D37" si="11">B36/2500</f>
        <v>2.681274343752452</v>
      </c>
      <c r="E36" s="76">
        <f>(C36-B36)/D36</f>
        <v>249.99999999999994</v>
      </c>
      <c r="F36" s="69"/>
      <c r="G36" s="69"/>
      <c r="H36" s="74">
        <f>D36*50/B36</f>
        <v>1.9999999999999997E-2</v>
      </c>
      <c r="I36" s="69">
        <f t="shared" si="0"/>
        <v>3807.4095681284821</v>
      </c>
      <c r="J36" s="68"/>
    </row>
    <row r="37" spans="1:12" ht="13.5" thickBot="1">
      <c r="A37" s="77">
        <f>A36+7</f>
        <v>42267</v>
      </c>
      <c r="B37" s="72">
        <f>C36+F36-G36</f>
        <v>7373.5044453192431</v>
      </c>
      <c r="C37" s="68">
        <f>B37+(B37*0.1)</f>
        <v>8110.8548898511672</v>
      </c>
      <c r="D37" s="68">
        <f t="shared" si="11"/>
        <v>2.9494017781276973</v>
      </c>
      <c r="E37" s="76">
        <f>(C37-B37)/D37</f>
        <v>249.99999999999991</v>
      </c>
      <c r="F37" s="69"/>
      <c r="G37" s="69"/>
      <c r="H37" s="74">
        <f>D37*50/B37</f>
        <v>0.02</v>
      </c>
      <c r="I37" s="69">
        <f t="shared" si="0"/>
        <v>4188.1505249413294</v>
      </c>
      <c r="J37" s="68"/>
      <c r="L37" s="81"/>
    </row>
    <row r="38" spans="1:12" ht="13.5" thickBot="1">
      <c r="A38" s="67"/>
      <c r="B38" s="66"/>
      <c r="C38" s="61"/>
      <c r="D38" s="61"/>
      <c r="E38" s="65"/>
      <c r="F38" s="61"/>
      <c r="G38" s="64"/>
      <c r="H38" s="63"/>
      <c r="I38" s="62"/>
      <c r="J38" s="61"/>
    </row>
    <row r="39" spans="1:12">
      <c r="A39" s="77">
        <f>A37+7</f>
        <v>42274</v>
      </c>
      <c r="B39" s="72">
        <f>C37+F37-G37</f>
        <v>8110.8548898511672</v>
      </c>
      <c r="C39" s="68">
        <f>B39+(B39*0.1)</f>
        <v>8921.9403788362833</v>
      </c>
      <c r="D39" s="68">
        <f t="shared" ref="D39" si="12">B39/2500</f>
        <v>3.2443419559404667</v>
      </c>
      <c r="E39" s="76">
        <f>(C39-B39)/D39</f>
        <v>249.99999999999986</v>
      </c>
      <c r="F39" s="69"/>
      <c r="G39" s="69"/>
      <c r="H39" s="74">
        <f>D39*50/B39</f>
        <v>0.02</v>
      </c>
      <c r="I39" s="69">
        <f t="shared" si="0"/>
        <v>4606.9655774354633</v>
      </c>
      <c r="J39" s="68"/>
    </row>
    <row r="40" spans="1:12">
      <c r="A40" s="77">
        <f>A39+7</f>
        <v>42281</v>
      </c>
      <c r="B40" s="72">
        <f>C39+F39-G39</f>
        <v>8921.9403788362833</v>
      </c>
      <c r="C40" s="68">
        <f>B40+(B40*0.1)</f>
        <v>9814.1344167199113</v>
      </c>
      <c r="D40" s="68">
        <f>B40/2500</f>
        <v>3.5687761515345136</v>
      </c>
      <c r="E40" s="76">
        <f>(C40-B40)/D40</f>
        <v>249.99999999999989</v>
      </c>
      <c r="F40" s="69"/>
      <c r="G40" s="69"/>
      <c r="H40" s="74">
        <f>D40*50/B40</f>
        <v>0.02</v>
      </c>
      <c r="I40" s="69">
        <f t="shared" si="0"/>
        <v>5067.6621351790091</v>
      </c>
      <c r="J40" s="68"/>
    </row>
    <row r="41" spans="1:12">
      <c r="A41" s="77">
        <f>A40+7</f>
        <v>42288</v>
      </c>
      <c r="B41" s="72">
        <f>C40+F40-G40</f>
        <v>9814.1344167199113</v>
      </c>
      <c r="C41" s="68">
        <f>B41+(B41*0.1)</f>
        <v>10795.547858391903</v>
      </c>
      <c r="D41" s="68">
        <f t="shared" ref="D41:D42" si="13">B41/2500</f>
        <v>3.9256537666879647</v>
      </c>
      <c r="E41" s="76">
        <f>(C41-B41)/D41</f>
        <v>250.00000000000011</v>
      </c>
      <c r="F41" s="69"/>
      <c r="G41" s="69"/>
      <c r="H41" s="74">
        <f>D41*50/B41</f>
        <v>0.02</v>
      </c>
      <c r="I41" s="69">
        <f t="shared" si="0"/>
        <v>5574.4283486969098</v>
      </c>
      <c r="J41" s="68"/>
    </row>
    <row r="42" spans="1:12" ht="13.5" thickBot="1">
      <c r="A42" s="77">
        <f>A41+7</f>
        <v>42295</v>
      </c>
      <c r="B42" s="72">
        <f>C41+F41-G41</f>
        <v>10795.547858391903</v>
      </c>
      <c r="C42" s="68">
        <f>B42+(B42*0.1)</f>
        <v>11875.102644231094</v>
      </c>
      <c r="D42" s="68">
        <f t="shared" si="13"/>
        <v>4.3182191433567612</v>
      </c>
      <c r="E42" s="76">
        <f>(C42-B42)/D42</f>
        <v>250.00000000000017</v>
      </c>
      <c r="F42" s="69"/>
      <c r="G42" s="69"/>
      <c r="H42" s="74">
        <f>D42*50/B42</f>
        <v>0.02</v>
      </c>
      <c r="I42" s="69">
        <f t="shared" si="0"/>
        <v>6131.8711835666008</v>
      </c>
      <c r="J42" s="68"/>
    </row>
    <row r="43" spans="1:12" ht="13.5" thickBot="1">
      <c r="A43" s="67"/>
      <c r="B43" s="66"/>
      <c r="C43" s="61"/>
      <c r="D43" s="61"/>
      <c r="E43" s="65"/>
      <c r="F43" s="61"/>
      <c r="G43" s="64"/>
      <c r="H43" s="63"/>
      <c r="I43" s="62"/>
      <c r="J43" s="61"/>
    </row>
    <row r="44" spans="1:12">
      <c r="A44" s="77">
        <f>A42+7</f>
        <v>42302</v>
      </c>
      <c r="B44" s="72">
        <f>C42+F42-G42</f>
        <v>11875.102644231094</v>
      </c>
      <c r="C44" s="68">
        <f>B44+(B44*0.1)</f>
        <v>13062.612908654204</v>
      </c>
      <c r="D44" s="68">
        <f t="shared" ref="D44" si="14">B44/2500</f>
        <v>4.7500410576924379</v>
      </c>
      <c r="E44" s="76">
        <f>(C44-B44)/D44</f>
        <v>250.00000000000014</v>
      </c>
      <c r="F44" s="69"/>
      <c r="G44" s="69"/>
      <c r="H44" s="74">
        <f>D44*50/B44</f>
        <v>0.02</v>
      </c>
      <c r="I44" s="69">
        <f t="shared" si="0"/>
        <v>6745.0583019232608</v>
      </c>
      <c r="J44" s="68"/>
    </row>
    <row r="45" spans="1:12">
      <c r="A45" s="77">
        <f>A44+7</f>
        <v>42309</v>
      </c>
      <c r="B45" s="72">
        <f>C44+F44-G44</f>
        <v>13062.612908654204</v>
      </c>
      <c r="C45" s="68">
        <f>B45+(B45*0.1)</f>
        <v>14368.874199519625</v>
      </c>
      <c r="D45" s="68">
        <f>B45/2500</f>
        <v>5.2250451634616812</v>
      </c>
      <c r="E45" s="76">
        <f>(C45-B45)/D45</f>
        <v>250.00000000000011</v>
      </c>
      <c r="F45" s="69"/>
      <c r="G45" s="69"/>
      <c r="H45" s="74">
        <f>D45*50/B45</f>
        <v>1.9999999999999997E-2</v>
      </c>
      <c r="I45" s="69">
        <f t="shared" si="0"/>
        <v>7419.5641321155881</v>
      </c>
      <c r="J45" s="68"/>
    </row>
    <row r="46" spans="1:12">
      <c r="A46" s="77">
        <f>A45+7</f>
        <v>42316</v>
      </c>
      <c r="B46" s="72">
        <f>C45+F45-G45</f>
        <v>14368.874199519625</v>
      </c>
      <c r="C46" s="68">
        <f>B46+(B46*0.1)</f>
        <v>15805.761619471588</v>
      </c>
      <c r="D46" s="68">
        <f t="shared" ref="D46:D47" si="15">B46/2500</f>
        <v>5.7475496798078503</v>
      </c>
      <c r="E46" s="76">
        <f>(C46-B46)/D46</f>
        <v>250.00000000000011</v>
      </c>
      <c r="F46" s="69"/>
      <c r="G46" s="69"/>
      <c r="H46" s="74">
        <f>D46*50/B46</f>
        <v>2.0000000000000004E-2</v>
      </c>
      <c r="I46" s="69">
        <f t="shared" si="0"/>
        <v>8161.5205453271465</v>
      </c>
      <c r="J46" s="68"/>
    </row>
    <row r="47" spans="1:12" ht="13.5" thickBot="1">
      <c r="A47" s="77">
        <f>A46+7</f>
        <v>42323</v>
      </c>
      <c r="B47" s="72">
        <f>C46+F46-G46</f>
        <v>15805.761619471588</v>
      </c>
      <c r="C47" s="68">
        <f>B47+(B47*0.1)</f>
        <v>17386.337781418748</v>
      </c>
      <c r="D47" s="68">
        <f t="shared" si="15"/>
        <v>6.3223046477886351</v>
      </c>
      <c r="E47" s="76">
        <f>(C47-B47)/D47</f>
        <v>250.00000000000011</v>
      </c>
      <c r="F47" s="69"/>
      <c r="G47" s="69"/>
      <c r="H47" s="74">
        <f>D47*50/B47</f>
        <v>0.02</v>
      </c>
      <c r="I47" s="69">
        <f t="shared" si="0"/>
        <v>8977.6725998598631</v>
      </c>
      <c r="J47" s="68"/>
    </row>
    <row r="48" spans="1:12" ht="13.5" thickBot="1">
      <c r="A48" s="67"/>
      <c r="B48" s="66"/>
      <c r="C48" s="61"/>
      <c r="D48" s="61"/>
      <c r="E48" s="65"/>
      <c r="F48" s="61"/>
      <c r="G48" s="64"/>
      <c r="H48" s="63"/>
      <c r="I48" s="62"/>
      <c r="J48" s="61"/>
    </row>
    <row r="49" spans="1:12">
      <c r="A49" s="77">
        <f>A47+7</f>
        <v>42330</v>
      </c>
      <c r="B49" s="72">
        <f>C47+F47-G47</f>
        <v>17386.337781418748</v>
      </c>
      <c r="C49" s="68">
        <f>B49+(B49*0.1)</f>
        <v>19124.971559560621</v>
      </c>
      <c r="D49" s="68">
        <f t="shared" ref="D49" si="16">B49/2500</f>
        <v>6.9545351125674992</v>
      </c>
      <c r="E49" s="76">
        <f>(C49-B49)/D49</f>
        <v>249.9999999999998</v>
      </c>
      <c r="F49" s="69"/>
      <c r="G49" s="69"/>
      <c r="H49" s="74">
        <f>D49*50/B49</f>
        <v>0.02</v>
      </c>
      <c r="I49" s="69">
        <f t="shared" si="0"/>
        <v>9875.4398598458483</v>
      </c>
      <c r="J49" s="68"/>
    </row>
    <row r="50" spans="1:12">
      <c r="A50" s="77">
        <f>A49+7</f>
        <v>42337</v>
      </c>
      <c r="B50" s="72">
        <f>C49+F49-G49</f>
        <v>19124.971559560621</v>
      </c>
      <c r="C50" s="68">
        <f>B50+(B50*0.1)</f>
        <v>21037.468715516683</v>
      </c>
      <c r="D50" s="68">
        <f>B50/2500</f>
        <v>7.6499886238242487</v>
      </c>
      <c r="E50" s="76">
        <f>(C50-B50)/D50</f>
        <v>249.99999999999994</v>
      </c>
      <c r="F50" s="69"/>
      <c r="G50" s="69"/>
      <c r="H50" s="74">
        <f>D50*50/B50</f>
        <v>0.02</v>
      </c>
      <c r="I50" s="69">
        <f t="shared" si="0"/>
        <v>10862.983845830433</v>
      </c>
      <c r="J50" s="68"/>
    </row>
    <row r="51" spans="1:12">
      <c r="A51" s="77">
        <f>A50+7</f>
        <v>42344</v>
      </c>
      <c r="B51" s="72">
        <f>C50+F50-G50</f>
        <v>21037.468715516683</v>
      </c>
      <c r="C51" s="68">
        <f>B51+(B51*0.1)</f>
        <v>23141.215587068353</v>
      </c>
      <c r="D51" s="68">
        <f t="shared" ref="D51:D52" si="17">B51/2500</f>
        <v>8.4149874862066731</v>
      </c>
      <c r="E51" s="76">
        <f>(C51-B51)/D51</f>
        <v>250.00000000000017</v>
      </c>
      <c r="F51" s="69"/>
      <c r="G51" s="69"/>
      <c r="H51" s="74">
        <f>D51*50/B51</f>
        <v>0.02</v>
      </c>
      <c r="I51" s="69">
        <f t="shared" si="0"/>
        <v>11949.282230413475</v>
      </c>
      <c r="J51" s="68"/>
    </row>
    <row r="52" spans="1:12" ht="13.5" thickBot="1">
      <c r="A52" s="77">
        <f>A51+7</f>
        <v>42351</v>
      </c>
      <c r="B52" s="72">
        <f>C51+F51-G51</f>
        <v>23141.215587068353</v>
      </c>
      <c r="C52" s="68">
        <f>B52+(B52*0.1)</f>
        <v>25455.337145775189</v>
      </c>
      <c r="D52" s="68">
        <f t="shared" si="17"/>
        <v>9.2564862348273405</v>
      </c>
      <c r="E52" s="76">
        <f>(C52-B52)/D52</f>
        <v>250.00000000000014</v>
      </c>
      <c r="F52" s="69"/>
      <c r="G52" s="80"/>
      <c r="H52" s="74">
        <f>D52*50/B52</f>
        <v>1.9999999999999997E-2</v>
      </c>
      <c r="I52" s="69">
        <f t="shared" si="0"/>
        <v>13144.210453454825</v>
      </c>
      <c r="J52" s="68"/>
    </row>
    <row r="53" spans="1:12" ht="13.5" thickBot="1">
      <c r="A53" s="67"/>
      <c r="B53" s="66"/>
      <c r="C53" s="61"/>
      <c r="D53" s="61"/>
      <c r="E53" s="65"/>
      <c r="F53" s="61"/>
      <c r="G53" s="64"/>
      <c r="H53" s="63"/>
      <c r="I53" s="62"/>
      <c r="J53" s="61"/>
    </row>
    <row r="54" spans="1:12">
      <c r="A54" s="89">
        <f>A52+7</f>
        <v>42358</v>
      </c>
      <c r="B54" s="90">
        <f>C52+F52-G52</f>
        <v>25455.337145775189</v>
      </c>
      <c r="C54" s="91">
        <f>B54+(B54*0.1)</f>
        <v>28000.870860352708</v>
      </c>
      <c r="D54" s="91">
        <f t="shared" ref="D54" si="18">B54/2500</f>
        <v>10.182134858310075</v>
      </c>
      <c r="E54" s="92">
        <f>(C54-B54)/D54</f>
        <v>250.00000000000006</v>
      </c>
      <c r="F54" s="97"/>
      <c r="G54" s="96"/>
      <c r="H54" s="94">
        <f>D54*50/B54</f>
        <v>1.9999999999999997E-2</v>
      </c>
      <c r="I54" s="95">
        <f t="shared" si="0"/>
        <v>14458.631498800309</v>
      </c>
      <c r="J54" s="91"/>
    </row>
    <row r="55" spans="1:12">
      <c r="A55" s="89">
        <f>A54+7</f>
        <v>42365</v>
      </c>
      <c r="B55" s="90">
        <f>C54+F54-G54</f>
        <v>28000.870860352708</v>
      </c>
      <c r="C55" s="91">
        <f>B55+(B55*0.1)</f>
        <v>30800.957946387978</v>
      </c>
      <c r="D55" s="91">
        <f>B55/2500</f>
        <v>11.200348344141084</v>
      </c>
      <c r="E55" s="92">
        <f>(C55-B55)/D55</f>
        <v>249.99999999999989</v>
      </c>
      <c r="F55" s="91"/>
      <c r="G55" s="93"/>
      <c r="H55" s="94">
        <f>D55*50/B55</f>
        <v>0.02</v>
      </c>
      <c r="I55" s="95">
        <f t="shared" si="0"/>
        <v>15904.494648680338</v>
      </c>
      <c r="J55" s="91"/>
    </row>
    <row r="56" spans="1:12">
      <c r="A56" s="77">
        <f>A55+7</f>
        <v>42372</v>
      </c>
      <c r="B56" s="72">
        <f>C55+F55-G55</f>
        <v>30800.957946387978</v>
      </c>
      <c r="C56" s="68">
        <f>B56+(B56*0.1)</f>
        <v>33881.053741026779</v>
      </c>
      <c r="D56" s="68">
        <f t="shared" ref="D56:D57" si="19">B56/2500</f>
        <v>12.320383178555192</v>
      </c>
      <c r="E56" s="76">
        <f>(C56-B56)/D56</f>
        <v>250.00000000000023</v>
      </c>
      <c r="F56" s="68"/>
      <c r="G56" s="79"/>
      <c r="H56" s="74">
        <f>D56*50/B56</f>
        <v>0.02</v>
      </c>
      <c r="I56" s="69">
        <f t="shared" si="0"/>
        <v>17494.944113548372</v>
      </c>
      <c r="J56" s="68"/>
    </row>
    <row r="57" spans="1:12" ht="13.5" thickBot="1">
      <c r="A57" s="77">
        <f>A56+7</f>
        <v>42379</v>
      </c>
      <c r="B57" s="72">
        <f>C56+F56-G56</f>
        <v>33881.053741026779</v>
      </c>
      <c r="C57" s="68">
        <f>B57+(B57*0.1)</f>
        <v>37269.159115129456</v>
      </c>
      <c r="D57" s="68">
        <f t="shared" si="19"/>
        <v>13.552421496410712</v>
      </c>
      <c r="E57" s="76">
        <f>(C57-B57)/D57</f>
        <v>249.99999999999994</v>
      </c>
      <c r="F57" s="68"/>
      <c r="G57" s="79"/>
      <c r="H57" s="74">
        <f>D57*50/B57</f>
        <v>0.02</v>
      </c>
      <c r="I57" s="69">
        <f t="shared" si="0"/>
        <v>19244.438524903209</v>
      </c>
      <c r="J57" s="68"/>
    </row>
    <row r="58" spans="1:12" ht="13.5" thickBot="1">
      <c r="A58" s="67"/>
      <c r="B58" s="66"/>
      <c r="C58" s="61"/>
      <c r="D58" s="61"/>
      <c r="E58" s="65"/>
      <c r="F58" s="61"/>
      <c r="G58" s="64"/>
      <c r="H58" s="63"/>
      <c r="I58" s="62"/>
      <c r="J58" s="61"/>
    </row>
    <row r="59" spans="1:12">
      <c r="A59" s="77">
        <f>A57+7</f>
        <v>42386</v>
      </c>
      <c r="B59" s="72">
        <f>C57+F57-G57</f>
        <v>37269.159115129456</v>
      </c>
      <c r="C59" s="68">
        <f>B59+(B59*0.1)</f>
        <v>40996.0750266424</v>
      </c>
      <c r="D59" s="68">
        <f t="shared" ref="D59" si="20">B59/2500</f>
        <v>14.907663646051782</v>
      </c>
      <c r="E59" s="76">
        <f>(C59-B59)/D59</f>
        <v>249.99999999999991</v>
      </c>
      <c r="F59" s="88"/>
      <c r="G59" s="75"/>
      <c r="H59" s="74">
        <f>D59*50/B59</f>
        <v>0.02</v>
      </c>
      <c r="I59" s="69">
        <f t="shared" si="0"/>
        <v>21168.882377393529</v>
      </c>
      <c r="J59" s="68"/>
    </row>
    <row r="60" spans="1:12">
      <c r="A60" s="77">
        <f>A59+7</f>
        <v>42393</v>
      </c>
      <c r="B60" s="72">
        <f>C59+F59-G59</f>
        <v>40996.0750266424</v>
      </c>
      <c r="C60" s="68">
        <f>B60+(B60*0.1)</f>
        <v>45095.682529306643</v>
      </c>
      <c r="D60" s="68">
        <f>B60/2500</f>
        <v>16.398430010656959</v>
      </c>
      <c r="E60" s="76">
        <f>(C60-B60)/D60</f>
        <v>250.0000000000002</v>
      </c>
      <c r="F60" s="68"/>
      <c r="G60" s="75"/>
      <c r="H60" s="74">
        <f>D60*50/B60</f>
        <v>0.02</v>
      </c>
      <c r="I60" s="69">
        <f t="shared" si="0"/>
        <v>23285.770615132886</v>
      </c>
      <c r="J60" s="68"/>
      <c r="K60" s="78"/>
      <c r="L60" s="78"/>
    </row>
    <row r="61" spans="1:12">
      <c r="A61" s="77">
        <f>A60+7</f>
        <v>42400</v>
      </c>
      <c r="B61" s="72">
        <f>C60+F60-G60</f>
        <v>45095.682529306643</v>
      </c>
      <c r="C61" s="68">
        <f>B61+(B61*0.1)</f>
        <v>49605.250782237308</v>
      </c>
      <c r="D61" s="68">
        <f t="shared" ref="D61:D62" si="21">B61/2500</f>
        <v>18.038273011722659</v>
      </c>
      <c r="E61" s="76">
        <f>(C61-B61)/D61</f>
        <v>250.00000000000003</v>
      </c>
      <c r="F61" s="68"/>
      <c r="G61" s="75"/>
      <c r="H61" s="74">
        <f>D61*50/B61</f>
        <v>0.02</v>
      </c>
      <c r="I61" s="69">
        <f t="shared" si="0"/>
        <v>25614.347676646172</v>
      </c>
      <c r="J61" s="68"/>
      <c r="K61" s="78"/>
      <c r="L61" s="78"/>
    </row>
    <row r="62" spans="1:12" ht="13.5" thickBot="1">
      <c r="A62" s="73">
        <f>A61+7</f>
        <v>42407</v>
      </c>
      <c r="B62" s="72">
        <f>C61+F61-G61</f>
        <v>49605.250782237308</v>
      </c>
      <c r="C62" s="68">
        <f>B62+(B62*0.1)</f>
        <v>54565.775860461043</v>
      </c>
      <c r="D62" s="68">
        <f t="shared" si="21"/>
        <v>19.842100312894924</v>
      </c>
      <c r="E62" s="76">
        <f>(C62-B62)/D62</f>
        <v>250.00000000000017</v>
      </c>
      <c r="F62" s="71"/>
      <c r="G62" s="70"/>
      <c r="H62" s="74">
        <f>D62*50/B62</f>
        <v>0.02</v>
      </c>
      <c r="I62" s="69">
        <f t="shared" si="0"/>
        <v>28175.782444310789</v>
      </c>
      <c r="J62" s="68"/>
      <c r="K62" s="78"/>
      <c r="L62" s="78"/>
    </row>
    <row r="63" spans="1:12" ht="13.5" thickBot="1">
      <c r="A63" s="67"/>
      <c r="B63" s="66"/>
      <c r="C63" s="61"/>
      <c r="D63" s="61"/>
      <c r="E63" s="65"/>
      <c r="F63" s="61"/>
      <c r="G63" s="64"/>
      <c r="H63" s="63"/>
      <c r="I63" s="62"/>
      <c r="J63" s="61"/>
    </row>
    <row r="64" spans="1:12">
      <c r="A64" s="77">
        <f>A62+7</f>
        <v>42414</v>
      </c>
      <c r="B64" s="72">
        <f>C62+F62-G62</f>
        <v>54565.775860461043</v>
      </c>
      <c r="C64" s="68">
        <f>B64+(B64*0.1)</f>
        <v>60022.35344650715</v>
      </c>
      <c r="D64" s="68">
        <f t="shared" ref="D64" si="22">B64/2500</f>
        <v>21.826310344184417</v>
      </c>
      <c r="E64" s="76">
        <f>(C64-B64)/D64</f>
        <v>250.00000000000014</v>
      </c>
      <c r="F64" s="68"/>
      <c r="G64" s="75"/>
      <c r="H64" s="74">
        <f>D64*50/B64</f>
        <v>0.02</v>
      </c>
      <c r="I64" s="69">
        <f t="shared" si="0"/>
        <v>30993.360688741872</v>
      </c>
      <c r="J64" s="68"/>
    </row>
    <row r="65" spans="1:12">
      <c r="A65" s="77">
        <f>A64+7</f>
        <v>42421</v>
      </c>
      <c r="B65" s="72">
        <f>C64+F64-G64</f>
        <v>60022.35344650715</v>
      </c>
      <c r="C65" s="68">
        <f>B65+(B65*0.1)</f>
        <v>66024.588791157861</v>
      </c>
      <c r="D65" s="68">
        <f>B65/2500</f>
        <v>24.008941378602859</v>
      </c>
      <c r="E65" s="76">
        <f>(C65-B65)/D65</f>
        <v>249.99999999999986</v>
      </c>
      <c r="F65" s="68"/>
      <c r="G65" s="75"/>
      <c r="H65" s="74">
        <f>D65*50/B65</f>
        <v>1.9999999999999997E-2</v>
      </c>
      <c r="I65" s="69">
        <f t="shared" si="0"/>
        <v>34092.69675761606</v>
      </c>
      <c r="J65" s="68"/>
      <c r="K65" s="78"/>
      <c r="L65" s="78"/>
    </row>
    <row r="66" spans="1:12">
      <c r="A66" s="77">
        <f>A65+7</f>
        <v>42428</v>
      </c>
      <c r="B66" s="72">
        <f>C65+F65-G65</f>
        <v>66024.588791157861</v>
      </c>
      <c r="C66" s="68">
        <f>B66+(B66*0.1)</f>
        <v>72627.047670273649</v>
      </c>
      <c r="D66" s="68">
        <f t="shared" ref="D66:D67" si="23">B66/2500</f>
        <v>26.409835516463144</v>
      </c>
      <c r="E66" s="76">
        <f>(C66-B66)/D66</f>
        <v>250.00000000000006</v>
      </c>
      <c r="F66" s="68"/>
      <c r="G66" s="75"/>
      <c r="H66" s="74">
        <f>D66*50/B66</f>
        <v>0.02</v>
      </c>
      <c r="I66" s="69">
        <f t="shared" si="0"/>
        <v>37501.966433377667</v>
      </c>
      <c r="J66" s="68"/>
      <c r="K66" s="78"/>
      <c r="L66" s="78"/>
    </row>
    <row r="67" spans="1:12" ht="13.5" thickBot="1">
      <c r="A67" s="73">
        <f>A66+7</f>
        <v>42435</v>
      </c>
      <c r="B67" s="72">
        <f>C66+F66-G66</f>
        <v>72627.047670273649</v>
      </c>
      <c r="C67" s="68">
        <f>B67+(B67*0.1)</f>
        <v>79889.752437301009</v>
      </c>
      <c r="D67" s="68">
        <f t="shared" si="23"/>
        <v>29.050819068109458</v>
      </c>
      <c r="E67" s="76">
        <f>(C67-B67)/D67</f>
        <v>249.99999999999986</v>
      </c>
      <c r="F67" s="71"/>
      <c r="G67" s="70"/>
      <c r="H67" s="74">
        <f>D67*50/B67</f>
        <v>0.02</v>
      </c>
      <c r="I67" s="69">
        <f t="shared" si="0"/>
        <v>41252.163076715435</v>
      </c>
      <c r="J67" s="68"/>
      <c r="K67" s="78"/>
      <c r="L67" s="78"/>
    </row>
    <row r="68" spans="1:12" ht="13.5" thickBot="1">
      <c r="A68" s="67"/>
      <c r="B68" s="66"/>
      <c r="C68" s="61"/>
      <c r="D68" s="61"/>
      <c r="E68" s="65"/>
      <c r="F68" s="61"/>
      <c r="G68" s="64"/>
      <c r="H68" s="63"/>
      <c r="I68" s="62"/>
      <c r="J68" s="61"/>
    </row>
    <row r="69" spans="1:12">
      <c r="A69" s="77">
        <f>A67+7</f>
        <v>42442</v>
      </c>
      <c r="B69" s="72">
        <f>C67+F67-G67</f>
        <v>79889.752437301009</v>
      </c>
      <c r="C69" s="68">
        <f>B69+(B69*0.1)</f>
        <v>87878.727681031116</v>
      </c>
      <c r="D69" s="68">
        <f t="shared" ref="D69" si="24">B69/2500</f>
        <v>31.955900974920404</v>
      </c>
      <c r="E69" s="76">
        <f>(C69-B69)/D69</f>
        <v>250.00000000000017</v>
      </c>
      <c r="F69" s="68"/>
      <c r="G69" s="75">
        <f>IF(C69&gt;B69,C69*0.05,0)</f>
        <v>4393.9363840515562</v>
      </c>
      <c r="H69" s="74">
        <f>D69*50/B69</f>
        <v>0.02</v>
      </c>
      <c r="I69" s="69">
        <f t="shared" ref="I69:I132" si="25">B69-(D69*1080)</f>
        <v>45377.379384386972</v>
      </c>
      <c r="J69" s="68"/>
    </row>
    <row r="70" spans="1:12">
      <c r="A70" s="77">
        <f>A69+7</f>
        <v>42449</v>
      </c>
      <c r="B70" s="72">
        <f>C69+F69-G69</f>
        <v>83484.791296979558</v>
      </c>
      <c r="C70" s="68">
        <f>B70+(B70*0.1)</f>
        <v>91833.270426677511</v>
      </c>
      <c r="D70" s="68">
        <f>B70/2500</f>
        <v>33.393916518791826</v>
      </c>
      <c r="E70" s="76">
        <f>(C70-B70)/D70</f>
        <v>249.99999999999989</v>
      </c>
      <c r="F70" s="68"/>
      <c r="G70" s="75">
        <f>IF(C70&gt;B70,C70*0.05,0)</f>
        <v>4591.6635213338759</v>
      </c>
      <c r="H70" s="74">
        <f>D70*50/B70</f>
        <v>0.02</v>
      </c>
      <c r="I70" s="69">
        <f t="shared" si="25"/>
        <v>47419.361456684383</v>
      </c>
      <c r="J70" s="68"/>
      <c r="K70" s="78"/>
      <c r="L70" s="78"/>
    </row>
    <row r="71" spans="1:12">
      <c r="A71" s="77">
        <f>A70+7</f>
        <v>42456</v>
      </c>
      <c r="B71" s="72">
        <f>C70+F70-G70</f>
        <v>87241.606905343637</v>
      </c>
      <c r="C71" s="68">
        <f>B71+(B71*0.1)</f>
        <v>95965.767595878002</v>
      </c>
      <c r="D71" s="68">
        <f t="shared" ref="D71:D72" si="26">B71/2500</f>
        <v>34.896642762137454</v>
      </c>
      <c r="E71" s="76">
        <f>(C71-B71)/D71</f>
        <v>250.00000000000006</v>
      </c>
      <c r="F71" s="68"/>
      <c r="G71" s="75">
        <f>IF(C71&gt;B71,C71*0.05,0)</f>
        <v>4798.2883797939003</v>
      </c>
      <c r="H71" s="74">
        <f>D71*50/B71</f>
        <v>0.02</v>
      </c>
      <c r="I71" s="69">
        <f t="shared" si="25"/>
        <v>49553.232722235189</v>
      </c>
      <c r="J71" s="68"/>
      <c r="K71" s="78"/>
      <c r="L71" s="78"/>
    </row>
    <row r="72" spans="1:12" ht="13.5" thickBot="1">
      <c r="A72" s="73">
        <f>A71+7</f>
        <v>42463</v>
      </c>
      <c r="B72" s="72">
        <f>C71+F71-G71</f>
        <v>91167.479216084103</v>
      </c>
      <c r="C72" s="68">
        <f>B72+(B72*0.1)</f>
        <v>100284.22713769251</v>
      </c>
      <c r="D72" s="68">
        <f t="shared" si="26"/>
        <v>36.466991686433644</v>
      </c>
      <c r="E72" s="76">
        <f>(C72-B72)/D72</f>
        <v>249.99999999999977</v>
      </c>
      <c r="F72" s="71"/>
      <c r="G72" s="70">
        <f>IF(C72&gt;B72,C72*0.05,0)</f>
        <v>5014.2113568846253</v>
      </c>
      <c r="H72" s="74">
        <f>D72*50/B72</f>
        <v>0.02</v>
      </c>
      <c r="I72" s="69">
        <f t="shared" si="25"/>
        <v>51783.128194735764</v>
      </c>
      <c r="J72" s="68">
        <f>J67+SUM(G69:G72)</f>
        <v>18798.099642063957</v>
      </c>
      <c r="K72" s="78"/>
      <c r="L72" s="78"/>
    </row>
    <row r="73" spans="1:12" ht="13.5" thickBot="1">
      <c r="A73" s="67"/>
      <c r="B73" s="66"/>
      <c r="C73" s="61"/>
      <c r="D73" s="61"/>
      <c r="E73" s="65"/>
      <c r="F73" s="61"/>
      <c r="G73" s="64"/>
      <c r="H73" s="63"/>
      <c r="I73" s="62"/>
      <c r="J73" s="61"/>
    </row>
    <row r="74" spans="1:12">
      <c r="A74" s="77">
        <f>A72+7</f>
        <v>42470</v>
      </c>
      <c r="B74" s="72">
        <f>C72+F72-G72</f>
        <v>95270.01578080788</v>
      </c>
      <c r="C74" s="68">
        <f>B74+(B74*0.1)</f>
        <v>104797.01735888867</v>
      </c>
      <c r="D74" s="68">
        <f t="shared" ref="D74" si="27">B74/2500</f>
        <v>38.108006312323155</v>
      </c>
      <c r="E74" s="76">
        <f>(C74-B74)/D74</f>
        <v>249.99999999999997</v>
      </c>
      <c r="F74" s="68"/>
      <c r="G74" s="75">
        <f>IF(C74&gt;B74,C74*0.05,0)</f>
        <v>5239.850867944434</v>
      </c>
      <c r="H74" s="74">
        <f>D74*50/B74</f>
        <v>0.02</v>
      </c>
      <c r="I74" s="69">
        <f t="shared" si="25"/>
        <v>54113.36896349887</v>
      </c>
      <c r="J74" s="68"/>
    </row>
    <row r="75" spans="1:12">
      <c r="A75" s="77">
        <f>A74+7</f>
        <v>42477</v>
      </c>
      <c r="B75" s="72">
        <f>C74+F74-G74</f>
        <v>99557.166490944233</v>
      </c>
      <c r="C75" s="68">
        <f>B75+(B75*0.1)</f>
        <v>109512.88314003866</v>
      </c>
      <c r="D75" s="68">
        <f>B75/2500</f>
        <v>39.822866596377693</v>
      </c>
      <c r="E75" s="76">
        <f>(C75-B75)/D75</f>
        <v>249.99999999999997</v>
      </c>
      <c r="F75" s="68"/>
      <c r="G75" s="75">
        <f>IF(C75&gt;B75,C75*0.05,0)</f>
        <v>5475.6441570019333</v>
      </c>
      <c r="H75" s="74">
        <f>D75*50/B75</f>
        <v>0.02</v>
      </c>
      <c r="I75" s="69">
        <f t="shared" si="25"/>
        <v>56548.470566856326</v>
      </c>
      <c r="J75" s="68"/>
      <c r="K75" s="78"/>
      <c r="L75" s="78"/>
    </row>
    <row r="76" spans="1:12">
      <c r="A76" s="77">
        <f>A75+7</f>
        <v>42484</v>
      </c>
      <c r="B76" s="72">
        <f>C75+F75-G75</f>
        <v>104037.23898303672</v>
      </c>
      <c r="C76" s="68">
        <f>B76+(B76*0.1)</f>
        <v>114440.96288134038</v>
      </c>
      <c r="D76" s="68">
        <f t="shared" ref="D76:D77" si="28">B76/2500</f>
        <v>41.61489559321469</v>
      </c>
      <c r="E76" s="76">
        <f>(C76-B76)/D76</f>
        <v>249.99999999999983</v>
      </c>
      <c r="F76" s="68"/>
      <c r="G76" s="75">
        <f>IF(C76&gt;B76,C76*0.05,0)</f>
        <v>5722.0481440670192</v>
      </c>
      <c r="H76" s="74">
        <f>D76*50/B76</f>
        <v>0.02</v>
      </c>
      <c r="I76" s="69">
        <f t="shared" si="25"/>
        <v>59093.151742364855</v>
      </c>
      <c r="J76" s="68"/>
      <c r="K76" s="78"/>
      <c r="L76" s="78"/>
    </row>
    <row r="77" spans="1:12" ht="13.5" thickBot="1">
      <c r="A77" s="73">
        <f>A76+7</f>
        <v>42491</v>
      </c>
      <c r="B77" s="72">
        <f>C76+F76-G76</f>
        <v>108718.91473727336</v>
      </c>
      <c r="C77" s="68">
        <f>B77+(B77*0.1)</f>
        <v>119590.80621100069</v>
      </c>
      <c r="D77" s="68">
        <f t="shared" si="28"/>
        <v>43.487565894909345</v>
      </c>
      <c r="E77" s="76">
        <f>(C77-B77)/D77</f>
        <v>249.99999999999986</v>
      </c>
      <c r="F77" s="71"/>
      <c r="G77" s="70">
        <f>IF(C77&gt;B77,C77*0.05,0)</f>
        <v>5979.5403105500345</v>
      </c>
      <c r="H77" s="74">
        <f>D77*50/B77</f>
        <v>2.0000000000000004E-2</v>
      </c>
      <c r="I77" s="69">
        <f t="shared" si="25"/>
        <v>61752.343570771263</v>
      </c>
      <c r="J77" s="68">
        <f>J72+SUM(G74:G77)</f>
        <v>41215.183121627371</v>
      </c>
      <c r="K77" s="78"/>
      <c r="L77" s="78"/>
    </row>
    <row r="78" spans="1:12" ht="13.5" thickBot="1">
      <c r="A78" s="67"/>
      <c r="B78" s="66"/>
      <c r="C78" s="61"/>
      <c r="D78" s="61"/>
      <c r="E78" s="65"/>
      <c r="F78" s="61"/>
      <c r="G78" s="64"/>
      <c r="H78" s="63"/>
      <c r="I78" s="62"/>
      <c r="J78" s="61"/>
    </row>
    <row r="79" spans="1:12">
      <c r="A79" s="77">
        <f>A77+7</f>
        <v>42498</v>
      </c>
      <c r="B79" s="72">
        <f>C77+F77-G77</f>
        <v>113611.26590045066</v>
      </c>
      <c r="C79" s="68">
        <f>B79+(B79*0.1)</f>
        <v>124972.39249049572</v>
      </c>
      <c r="D79" s="68">
        <f t="shared" ref="D79" si="29">B79/2500</f>
        <v>45.444506360180263</v>
      </c>
      <c r="E79" s="76">
        <f>(C79-B79)/D79</f>
        <v>250.00000000000003</v>
      </c>
      <c r="F79" s="68"/>
      <c r="G79" s="75">
        <f>IF(C79&gt;B79,C79*0.1,0)</f>
        <v>12497.239249049573</v>
      </c>
      <c r="H79" s="74">
        <f>D79*50/B79</f>
        <v>0.02</v>
      </c>
      <c r="I79" s="69">
        <f t="shared" si="25"/>
        <v>64531.199031455973</v>
      </c>
      <c r="J79" s="68"/>
    </row>
    <row r="80" spans="1:12">
      <c r="A80" s="77">
        <f>A79+7</f>
        <v>42505</v>
      </c>
      <c r="B80" s="72">
        <f>C79+F79-G79</f>
        <v>112475.15324144615</v>
      </c>
      <c r="C80" s="68">
        <f>B80+(B80*0.1)</f>
        <v>123722.66856559078</v>
      </c>
      <c r="D80" s="68">
        <f>B80/2500</f>
        <v>44.99006129657846</v>
      </c>
      <c r="E80" s="76">
        <f>(C80-B80)/D80</f>
        <v>250.0000000000002</v>
      </c>
      <c r="F80" s="68"/>
      <c r="G80" s="75">
        <f>IF(C80&gt;B80,C80*0.1,0)</f>
        <v>12372.266856559079</v>
      </c>
      <c r="H80" s="74">
        <f>D80*50/B80</f>
        <v>0.02</v>
      </c>
      <c r="I80" s="69">
        <f t="shared" si="25"/>
        <v>63885.887041141417</v>
      </c>
      <c r="J80" s="68"/>
      <c r="K80" s="78"/>
      <c r="L80" s="78"/>
    </row>
    <row r="81" spans="1:12">
      <c r="A81" s="77">
        <f>A80+7</f>
        <v>42512</v>
      </c>
      <c r="B81" s="72">
        <f>C80+F80-G80</f>
        <v>111350.40170903169</v>
      </c>
      <c r="C81" s="68">
        <f>B81+(B81*0.1)</f>
        <v>122485.44187993486</v>
      </c>
      <c r="D81" s="68">
        <f t="shared" ref="D81:D82" si="30">B81/2500</f>
        <v>44.540160683612676</v>
      </c>
      <c r="E81" s="76">
        <f>(C81-B81)/D81</f>
        <v>250.00000000000006</v>
      </c>
      <c r="F81" s="68"/>
      <c r="G81" s="75">
        <f>IF(C81&gt;B81,C81*0.1,0)</f>
        <v>12248.544187993488</v>
      </c>
      <c r="H81" s="74">
        <f>D81*50/B81</f>
        <v>0.02</v>
      </c>
      <c r="I81" s="69">
        <f t="shared" si="25"/>
        <v>63247.028170730002</v>
      </c>
      <c r="J81" s="68"/>
      <c r="K81" s="78"/>
      <c r="L81" s="78"/>
    </row>
    <row r="82" spans="1:12" ht="13.5" thickBot="1">
      <c r="A82" s="73">
        <f>A81+7</f>
        <v>42519</v>
      </c>
      <c r="B82" s="72">
        <f>C81+F81-G81</f>
        <v>110236.89769194138</v>
      </c>
      <c r="C82" s="68">
        <f>B82+(B82*0.1)</f>
        <v>121260.58746113552</v>
      </c>
      <c r="D82" s="68">
        <f t="shared" si="30"/>
        <v>44.094759076776555</v>
      </c>
      <c r="E82" s="76">
        <f>(C82-B82)/D82</f>
        <v>250.00000000000006</v>
      </c>
      <c r="F82" s="71"/>
      <c r="G82" s="70">
        <f>IF(C82&gt;B82,C82*0.1,0)</f>
        <v>12126.058746113553</v>
      </c>
      <c r="H82" s="74">
        <f>D82*50/B82</f>
        <v>0.02</v>
      </c>
      <c r="I82" s="69">
        <f t="shared" si="25"/>
        <v>62614.557889022704</v>
      </c>
      <c r="J82" s="68">
        <f>J77+SUM(G79:G82)</f>
        <v>90459.292161343066</v>
      </c>
      <c r="K82" s="78"/>
      <c r="L82" s="78"/>
    </row>
    <row r="83" spans="1:12" ht="13.5" thickBot="1">
      <c r="A83" s="67"/>
      <c r="B83" s="66"/>
      <c r="C83" s="61"/>
      <c r="D83" s="61"/>
      <c r="E83" s="65"/>
      <c r="F83" s="61"/>
      <c r="G83" s="64"/>
      <c r="H83" s="63"/>
      <c r="I83" s="62"/>
      <c r="J83" s="61"/>
    </row>
    <row r="84" spans="1:12">
      <c r="A84" s="77">
        <f>A82+7</f>
        <v>42526</v>
      </c>
      <c r="B84" s="72">
        <f>C82+F82-G82</f>
        <v>109134.52871502197</v>
      </c>
      <c r="C84" s="68">
        <f>B84+(B84*0.1)</f>
        <v>120047.98158652417</v>
      </c>
      <c r="D84" s="68">
        <f t="shared" ref="D84" si="31">B84/2500</f>
        <v>43.653811486008784</v>
      </c>
      <c r="E84" s="76">
        <f>(C84-B84)/D84</f>
        <v>250.00000000000014</v>
      </c>
      <c r="F84" s="68"/>
      <c r="G84" s="75">
        <f>IF(C84&gt;B84,C84*0.1,0)</f>
        <v>12004.798158652418</v>
      </c>
      <c r="H84" s="74">
        <f>D84*50/B84</f>
        <v>1.9999999999999997E-2</v>
      </c>
      <c r="I84" s="69">
        <f t="shared" ref="I84:I87" si="32">B84-(D84*1080)</f>
        <v>61988.41231013248</v>
      </c>
      <c r="J84" s="68"/>
    </row>
    <row r="85" spans="1:12">
      <c r="A85" s="77">
        <f>A84+7</f>
        <v>42533</v>
      </c>
      <c r="B85" s="72">
        <f>C84+F84-G84</f>
        <v>108043.18342787176</v>
      </c>
      <c r="C85" s="68">
        <f>B85+(B85*0.1)</f>
        <v>118847.50177065894</v>
      </c>
      <c r="D85" s="68">
        <f>B85/2500</f>
        <v>43.2172733711487</v>
      </c>
      <c r="E85" s="76">
        <f>(C85-B85)/D85</f>
        <v>250.00000000000023</v>
      </c>
      <c r="F85" s="68"/>
      <c r="G85" s="75">
        <f>IF(C85&gt;B85,C85*0.1,0)</f>
        <v>11884.750177065895</v>
      </c>
      <c r="H85" s="74">
        <f>D85*50/B85</f>
        <v>0.02</v>
      </c>
      <c r="I85" s="69">
        <f t="shared" si="32"/>
        <v>61368.528187031159</v>
      </c>
      <c r="J85" s="68"/>
      <c r="K85" s="78"/>
      <c r="L85" s="78"/>
    </row>
    <row r="86" spans="1:12">
      <c r="A86" s="77">
        <f>A85+7</f>
        <v>42540</v>
      </c>
      <c r="B86" s="72">
        <f>C85+F85-G85</f>
        <v>106962.75159359304</v>
      </c>
      <c r="C86" s="68">
        <f>B86+(B86*0.1)</f>
        <v>117659.02675295234</v>
      </c>
      <c r="D86" s="68">
        <f t="shared" ref="D86:D87" si="33">B86/2500</f>
        <v>42.785100637437218</v>
      </c>
      <c r="E86" s="76">
        <f>(C86-B86)/D86</f>
        <v>249.99999999999986</v>
      </c>
      <c r="F86" s="68"/>
      <c r="G86" s="75">
        <f>IF(C86&gt;B86,C86*0.1,0)</f>
        <v>11765.902675295234</v>
      </c>
      <c r="H86" s="74">
        <f>D86*50/B86</f>
        <v>0.02</v>
      </c>
      <c r="I86" s="69">
        <f t="shared" si="32"/>
        <v>60754.842905160847</v>
      </c>
      <c r="J86" s="68"/>
      <c r="K86" s="78"/>
      <c r="L86" s="78"/>
    </row>
    <row r="87" spans="1:12" ht="13.5" thickBot="1">
      <c r="A87" s="73">
        <f>A86+7</f>
        <v>42547</v>
      </c>
      <c r="B87" s="72">
        <f>C86+F86-G86</f>
        <v>105893.12407765711</v>
      </c>
      <c r="C87" s="68">
        <f>B87+(B87*0.1)</f>
        <v>116482.43648542282</v>
      </c>
      <c r="D87" s="68">
        <f t="shared" si="33"/>
        <v>42.357249631062842</v>
      </c>
      <c r="E87" s="76">
        <f>(C87-B87)/D87</f>
        <v>250.00000000000003</v>
      </c>
      <c r="F87" s="71"/>
      <c r="G87" s="70">
        <f>IF(C87&gt;B87,C87*0.1,0)</f>
        <v>11648.243648542282</v>
      </c>
      <c r="H87" s="74">
        <f>D87*50/B87</f>
        <v>0.02</v>
      </c>
      <c r="I87" s="69">
        <f t="shared" si="32"/>
        <v>60147.294476109237</v>
      </c>
      <c r="J87" s="68">
        <f>J82+SUM(G84:G87)-3000</f>
        <v>134762.98682089889</v>
      </c>
      <c r="K87" s="78"/>
      <c r="L87" s="78"/>
    </row>
    <row r="88" spans="1:12" ht="13.5" thickBot="1">
      <c r="A88" s="67"/>
      <c r="B88" s="66"/>
      <c r="C88" s="61"/>
      <c r="D88" s="61"/>
      <c r="E88" s="65"/>
      <c r="F88" s="61"/>
      <c r="G88" s="64"/>
      <c r="H88" s="63"/>
      <c r="I88" s="62"/>
      <c r="J88" s="61"/>
    </row>
    <row r="89" spans="1:12">
      <c r="A89" s="77">
        <f>A87+7</f>
        <v>42554</v>
      </c>
      <c r="B89" s="72">
        <f>C87+F87-G87</f>
        <v>104834.19283688054</v>
      </c>
      <c r="C89" s="68">
        <f>B89+(B89*0.1)</f>
        <v>115317.61212056859</v>
      </c>
      <c r="D89" s="68">
        <f t="shared" ref="D89" si="34">B89/2500</f>
        <v>41.933677134752216</v>
      </c>
      <c r="E89" s="76">
        <f>(C89-B89)/D89</f>
        <v>250</v>
      </c>
      <c r="F89" s="68"/>
      <c r="G89" s="75">
        <f>IF(C89&gt;B89,C89*0.1,0)</f>
        <v>11531.761212056859</v>
      </c>
      <c r="H89" s="74">
        <f>D89*50/B89</f>
        <v>0.02</v>
      </c>
      <c r="I89" s="69">
        <f t="shared" ref="I89:I92" si="35">B89-(D89*1080)</f>
        <v>59545.821531348149</v>
      </c>
      <c r="J89" s="68"/>
    </row>
    <row r="90" spans="1:12">
      <c r="A90" s="77">
        <f>A89+7</f>
        <v>42561</v>
      </c>
      <c r="B90" s="72">
        <f>C89+F89-G89</f>
        <v>103785.85090851173</v>
      </c>
      <c r="C90" s="68">
        <f>B90+(B90*0.1)</f>
        <v>114164.4359993629</v>
      </c>
      <c r="D90" s="68">
        <f>B90/2500</f>
        <v>41.514340363404692</v>
      </c>
      <c r="E90" s="76">
        <f>(C90-B90)/D90</f>
        <v>250.00000000000014</v>
      </c>
      <c r="F90" s="68"/>
      <c r="G90" s="75">
        <f>IF(C90&gt;B90,C90*0.1,0)</f>
        <v>11416.44359993629</v>
      </c>
      <c r="H90" s="74">
        <f>D90*50/B90</f>
        <v>0.02</v>
      </c>
      <c r="I90" s="69">
        <f t="shared" si="35"/>
        <v>58950.363316034658</v>
      </c>
      <c r="J90" s="68"/>
      <c r="K90" s="78"/>
      <c r="L90" s="78"/>
    </row>
    <row r="91" spans="1:12">
      <c r="A91" s="77">
        <f>A90+7</f>
        <v>42568</v>
      </c>
      <c r="B91" s="72">
        <f>C90+F90-G90</f>
        <v>102747.99239942661</v>
      </c>
      <c r="C91" s="68">
        <f>B91+(B91*0.1)</f>
        <v>113022.79163936927</v>
      </c>
      <c r="D91" s="68">
        <f t="shared" ref="D91:D92" si="36">B91/2500</f>
        <v>41.099196959770644</v>
      </c>
      <c r="E91" s="76">
        <f>(C91-B91)/D91</f>
        <v>249.99999999999994</v>
      </c>
      <c r="F91" s="68"/>
      <c r="G91" s="75">
        <f>IF(C91&gt;B91,C91*0.1,0)</f>
        <v>11302.279163936928</v>
      </c>
      <c r="H91" s="74">
        <f>D91*50/B91</f>
        <v>0.02</v>
      </c>
      <c r="I91" s="69">
        <f t="shared" si="35"/>
        <v>58360.859682874318</v>
      </c>
      <c r="J91" s="68"/>
      <c r="K91" s="78"/>
      <c r="L91" s="78"/>
    </row>
    <row r="92" spans="1:12" ht="13.5" thickBot="1">
      <c r="A92" s="73">
        <f>A91+7</f>
        <v>42575</v>
      </c>
      <c r="B92" s="72">
        <f>C91+F91-G91</f>
        <v>101720.51247543235</v>
      </c>
      <c r="C92" s="68">
        <f>B92+(B92*0.1)</f>
        <v>111892.56372297558</v>
      </c>
      <c r="D92" s="68">
        <f t="shared" si="36"/>
        <v>40.688204990172942</v>
      </c>
      <c r="E92" s="76">
        <f>(C92-B92)/D92</f>
        <v>249.99999999999994</v>
      </c>
      <c r="F92" s="71"/>
      <c r="G92" s="70">
        <f>IF(C92&gt;B92,C92*0.1,0)</f>
        <v>11189.256372297559</v>
      </c>
      <c r="H92" s="74">
        <f>D92*50/B92</f>
        <v>0.02</v>
      </c>
      <c r="I92" s="69">
        <f t="shared" si="35"/>
        <v>57777.251086045573</v>
      </c>
      <c r="J92" s="68">
        <f>J87+SUM(G89:G92)-3000</f>
        <v>177202.72716912653</v>
      </c>
      <c r="K92" s="78"/>
      <c r="L92" s="78"/>
    </row>
    <row r="93" spans="1:12" ht="13.5" thickBot="1">
      <c r="A93" s="67"/>
      <c r="B93" s="66"/>
      <c r="C93" s="61"/>
      <c r="D93" s="61"/>
      <c r="E93" s="65"/>
      <c r="F93" s="61"/>
      <c r="G93" s="64"/>
      <c r="H93" s="63"/>
      <c r="I93" s="62"/>
      <c r="J93" s="61"/>
    </row>
    <row r="94" spans="1:12">
      <c r="A94" s="77">
        <f>A92+7</f>
        <v>42582</v>
      </c>
      <c r="B94" s="72">
        <f>C92+F92-G92</f>
        <v>100703.30735067802</v>
      </c>
      <c r="C94" s="68">
        <f>B94+(B94*0.1)</f>
        <v>110773.63808574583</v>
      </c>
      <c r="D94" s="68">
        <f t="shared" ref="D94" si="37">B94/2500</f>
        <v>40.28132294027121</v>
      </c>
      <c r="E94" s="76">
        <f>(C94-B94)/D94</f>
        <v>250.00000000000014</v>
      </c>
      <c r="F94" s="68"/>
      <c r="G94" s="75">
        <f>IF(C94&gt;B94,C94*0.1,0)</f>
        <v>11077.363808574584</v>
      </c>
      <c r="H94" s="74">
        <f>D94*50/B94</f>
        <v>0.02</v>
      </c>
      <c r="I94" s="69">
        <f t="shared" ref="I94:I97" si="38">B94-(D94*1080)</f>
        <v>57199.478575185116</v>
      </c>
      <c r="J94" s="68"/>
    </row>
    <row r="95" spans="1:12">
      <c r="A95" s="77">
        <f>A94+7</f>
        <v>42589</v>
      </c>
      <c r="B95" s="72">
        <f>C94+F94-G94</f>
        <v>99696.274277171236</v>
      </c>
      <c r="C95" s="68">
        <f>B95+(B95*0.1)</f>
        <v>109665.90170488835</v>
      </c>
      <c r="D95" s="68">
        <f>B95/2500</f>
        <v>39.878509710868492</v>
      </c>
      <c r="E95" s="76">
        <f>(C95-B95)/D95</f>
        <v>249.99999999999986</v>
      </c>
      <c r="F95" s="68"/>
      <c r="G95" s="75">
        <f>IF(C95&gt;B95,C95*0.1,0)</f>
        <v>10966.590170488837</v>
      </c>
      <c r="H95" s="74">
        <f>D95*50/B95</f>
        <v>0.02</v>
      </c>
      <c r="I95" s="69">
        <f t="shared" si="38"/>
        <v>56627.483789433267</v>
      </c>
      <c r="J95" s="68"/>
      <c r="K95" s="78"/>
      <c r="L95" s="78"/>
    </row>
    <row r="96" spans="1:12">
      <c r="A96" s="77">
        <f>A95+7</f>
        <v>42596</v>
      </c>
      <c r="B96" s="72">
        <f>C95+F95-G95</f>
        <v>98699.311534399516</v>
      </c>
      <c r="C96" s="68">
        <f>B96+(B96*0.1)</f>
        <v>108569.24268783946</v>
      </c>
      <c r="D96" s="68">
        <f t="shared" ref="D96:D97" si="39">B96/2500</f>
        <v>39.479724613759807</v>
      </c>
      <c r="E96" s="76">
        <f>(C96-B96)/D96</f>
        <v>249.99999999999986</v>
      </c>
      <c r="F96" s="68"/>
      <c r="G96" s="75">
        <f>IF(C96&gt;B96,C96*0.1,0)</f>
        <v>10856.924268783947</v>
      </c>
      <c r="H96" s="74">
        <f>D96*50/B96</f>
        <v>0.02</v>
      </c>
      <c r="I96" s="69">
        <f t="shared" si="38"/>
        <v>56061.208951538923</v>
      </c>
      <c r="J96" s="68"/>
      <c r="K96" s="78"/>
      <c r="L96" s="78"/>
    </row>
    <row r="97" spans="1:12" ht="13.5" thickBot="1">
      <c r="A97" s="73">
        <f>A96+7</f>
        <v>42603</v>
      </c>
      <c r="B97" s="72">
        <f>C96+F96-G96</f>
        <v>97712.318419055518</v>
      </c>
      <c r="C97" s="68">
        <f>B97+(B97*0.1)</f>
        <v>107483.55026096107</v>
      </c>
      <c r="D97" s="68">
        <f t="shared" si="39"/>
        <v>39.084927367622207</v>
      </c>
      <c r="E97" s="76">
        <f>(C97-B97)/D97</f>
        <v>250</v>
      </c>
      <c r="F97" s="71"/>
      <c r="G97" s="70">
        <f>IF(C97&gt;B97,C97*0.1,0)</f>
        <v>10748.355026096107</v>
      </c>
      <c r="H97" s="74">
        <f>D97*50/B97</f>
        <v>0.02</v>
      </c>
      <c r="I97" s="69">
        <f t="shared" si="38"/>
        <v>55500.596862023536</v>
      </c>
      <c r="J97" s="68">
        <f>J92+SUM(G94:G97)-3000</f>
        <v>217851.96044307001</v>
      </c>
      <c r="K97" s="78"/>
      <c r="L97" s="78"/>
    </row>
    <row r="98" spans="1:12" ht="13.5" thickBot="1">
      <c r="A98" s="67"/>
      <c r="B98" s="66"/>
      <c r="C98" s="61"/>
      <c r="D98" s="61"/>
      <c r="E98" s="65"/>
      <c r="F98" s="61"/>
      <c r="G98" s="64"/>
      <c r="H98" s="63"/>
      <c r="I98" s="62"/>
      <c r="J98" s="61"/>
    </row>
    <row r="99" spans="1:12">
      <c r="A99" s="77">
        <f>A97+7</f>
        <v>42610</v>
      </c>
      <c r="B99" s="72">
        <f>C97+F97-G97</f>
        <v>96735.195234864965</v>
      </c>
      <c r="C99" s="68">
        <f>B99+(B99*0.1)</f>
        <v>106408.71475835146</v>
      </c>
      <c r="D99" s="68">
        <f t="shared" ref="D99" si="40">B99/2500</f>
        <v>38.694078093945983</v>
      </c>
      <c r="E99" s="76">
        <f>(C99-B99)/D99</f>
        <v>249.99999999999997</v>
      </c>
      <c r="F99" s="68"/>
      <c r="G99" s="75">
        <f>IF(C99&gt;B99,C99*0.1,0)</f>
        <v>10640.871475835147</v>
      </c>
      <c r="H99" s="74">
        <f>D99*50/B99</f>
        <v>1.9999999999999997E-2</v>
      </c>
      <c r="I99" s="69">
        <f t="shared" si="25"/>
        <v>54945.590893403307</v>
      </c>
      <c r="J99" s="68"/>
    </row>
    <row r="100" spans="1:12">
      <c r="A100" s="77">
        <f>A99+7</f>
        <v>42617</v>
      </c>
      <c r="B100" s="72">
        <f>C99+F99-G99</f>
        <v>95767.843282516318</v>
      </c>
      <c r="C100" s="68">
        <f>B100+(B100*0.1)</f>
        <v>105344.62761076794</v>
      </c>
      <c r="D100" s="68">
        <f>B100/2500</f>
        <v>38.307137313006528</v>
      </c>
      <c r="E100" s="76">
        <f>(C100-B100)/D100</f>
        <v>249.99999999999983</v>
      </c>
      <c r="F100" s="68"/>
      <c r="G100" s="75">
        <f>IF(C100&gt;B100,C100*0.1,0)</f>
        <v>10534.462761076795</v>
      </c>
      <c r="H100" s="74">
        <f>D100*50/B100</f>
        <v>0.02</v>
      </c>
      <c r="I100" s="69">
        <f t="shared" si="25"/>
        <v>54396.134984469267</v>
      </c>
      <c r="J100" s="68"/>
      <c r="K100" s="78"/>
      <c r="L100" s="78"/>
    </row>
    <row r="101" spans="1:12">
      <c r="A101" s="77">
        <f>A100+7</f>
        <v>42624</v>
      </c>
      <c r="B101" s="72">
        <f>C100+F100-G100</f>
        <v>94810.164849691151</v>
      </c>
      <c r="C101" s="68">
        <f>B101+(B101*0.1)</f>
        <v>104291.18133466027</v>
      </c>
      <c r="D101" s="68">
        <f t="shared" ref="D101:D102" si="41">B101/2500</f>
        <v>37.924065939876463</v>
      </c>
      <c r="E101" s="76">
        <f>(C101-B101)/D101</f>
        <v>250.00000000000014</v>
      </c>
      <c r="F101" s="68"/>
      <c r="G101" s="75">
        <f>IF(C101&gt;B101,C101*0.1,0)</f>
        <v>10429.118133466029</v>
      </c>
      <c r="H101" s="74">
        <f>D101*50/B101</f>
        <v>0.02</v>
      </c>
      <c r="I101" s="69">
        <f t="shared" si="25"/>
        <v>53852.173634624567</v>
      </c>
      <c r="J101" s="68"/>
      <c r="K101" s="78"/>
      <c r="L101" s="78"/>
    </row>
    <row r="102" spans="1:12" ht="13.5" thickBot="1">
      <c r="A102" s="73">
        <f>A101+7</f>
        <v>42631</v>
      </c>
      <c r="B102" s="72">
        <f>C101+F101-G101</f>
        <v>93862.063201194251</v>
      </c>
      <c r="C102" s="68">
        <f>B102+(B102*0.1)</f>
        <v>103248.26952131368</v>
      </c>
      <c r="D102" s="68">
        <f t="shared" si="41"/>
        <v>37.544825280477703</v>
      </c>
      <c r="E102" s="76">
        <f>(C102-B102)/D102</f>
        <v>249.99999999999997</v>
      </c>
      <c r="F102" s="71"/>
      <c r="G102" s="70">
        <f>IF(C102&gt;B102,C102*0.1,0)</f>
        <v>10324.826952131369</v>
      </c>
      <c r="H102" s="74">
        <f>D102*50/B102</f>
        <v>0.02</v>
      </c>
      <c r="I102" s="69">
        <f t="shared" si="25"/>
        <v>53313.651898278331</v>
      </c>
      <c r="J102" s="68">
        <f>J97+SUM(G99:G102)</f>
        <v>259781.23976557935</v>
      </c>
      <c r="K102" s="78"/>
      <c r="L102" s="78"/>
    </row>
    <row r="103" spans="1:12" ht="13.5" thickBot="1">
      <c r="A103" s="67"/>
      <c r="B103" s="66"/>
      <c r="C103" s="61"/>
      <c r="D103" s="61"/>
      <c r="E103" s="65"/>
      <c r="F103" s="61"/>
      <c r="G103" s="64"/>
      <c r="H103" s="63"/>
      <c r="I103" s="62"/>
      <c r="J103" s="61"/>
    </row>
    <row r="104" spans="1:12">
      <c r="A104" s="77">
        <f>A102+7</f>
        <v>42638</v>
      </c>
      <c r="B104" s="72">
        <f>C102+F102-G102</f>
        <v>92923.442569182313</v>
      </c>
      <c r="C104" s="68">
        <f>B104+(B104*0.1)</f>
        <v>102215.78682610055</v>
      </c>
      <c r="D104" s="68">
        <f t="shared" ref="D104" si="42">B104/2500</f>
        <v>37.169377027672923</v>
      </c>
      <c r="E104" s="76">
        <f>(C104-B104)/D104</f>
        <v>250.00000000000017</v>
      </c>
      <c r="F104" s="68"/>
      <c r="G104" s="75">
        <f>IF(C104&gt;B104,C104*0.1,0)</f>
        <v>10221.578682610056</v>
      </c>
      <c r="H104" s="74">
        <f>D104*50/B104</f>
        <v>1.9999999999999997E-2</v>
      </c>
      <c r="I104" s="69">
        <f t="shared" si="25"/>
        <v>52780.515379295553</v>
      </c>
      <c r="J104" s="68"/>
    </row>
    <row r="105" spans="1:12">
      <c r="A105" s="77">
        <f>A104+7</f>
        <v>42645</v>
      </c>
      <c r="B105" s="72">
        <f>C104+F104-G104</f>
        <v>91994.208143490498</v>
      </c>
      <c r="C105" s="68">
        <f>B105+(B105*0.1)</f>
        <v>101193.62895783955</v>
      </c>
      <c r="D105" s="68">
        <f>B105/2500</f>
        <v>36.797683257396201</v>
      </c>
      <c r="E105" s="76">
        <f>(C105-B105)/D105</f>
        <v>250.00000000000011</v>
      </c>
      <c r="F105" s="68"/>
      <c r="G105" s="75">
        <f>IF(C105&gt;B105,C105*0.1,0)</f>
        <v>10119.362895783956</v>
      </c>
      <c r="H105" s="74">
        <f>D105*50/B105</f>
        <v>0.02</v>
      </c>
      <c r="I105" s="69">
        <f t="shared" si="25"/>
        <v>52252.710225502597</v>
      </c>
      <c r="J105" s="68"/>
      <c r="K105" s="78"/>
      <c r="L105" s="78"/>
    </row>
    <row r="106" spans="1:12">
      <c r="A106" s="77">
        <f>A105+7</f>
        <v>42652</v>
      </c>
      <c r="B106" s="72">
        <f>C105+F105-G105</f>
        <v>91074.266062055598</v>
      </c>
      <c r="C106" s="68">
        <f>B106+(B106*0.1)</f>
        <v>100181.69266826115</v>
      </c>
      <c r="D106" s="68">
        <f t="shared" ref="D106:D107" si="43">B106/2500</f>
        <v>36.429706424822243</v>
      </c>
      <c r="E106" s="76">
        <f>(C106-B106)/D106</f>
        <v>249.99999999999983</v>
      </c>
      <c r="F106" s="68"/>
      <c r="G106" s="75">
        <f>IF(C106&gt;B106,C106*0.1,0)</f>
        <v>10018.169266826117</v>
      </c>
      <c r="H106" s="74">
        <f>D106*50/B106</f>
        <v>2.0000000000000004E-2</v>
      </c>
      <c r="I106" s="69">
        <f t="shared" si="25"/>
        <v>51730.183123247574</v>
      </c>
      <c r="J106" s="68"/>
      <c r="K106" s="78"/>
      <c r="L106" s="78"/>
    </row>
    <row r="107" spans="1:12" ht="13.5" thickBot="1">
      <c r="A107" s="73">
        <f>A106+7</f>
        <v>42659</v>
      </c>
      <c r="B107" s="72">
        <f>C106+F106-G106</f>
        <v>90163.523401435028</v>
      </c>
      <c r="C107" s="68">
        <f>B107+(B107*0.1)</f>
        <v>99179.875741578537</v>
      </c>
      <c r="D107" s="68">
        <f t="shared" si="43"/>
        <v>36.065409360574009</v>
      </c>
      <c r="E107" s="76">
        <f>(C107-B107)/D107</f>
        <v>250.00000000000017</v>
      </c>
      <c r="F107" s="71"/>
      <c r="G107" s="70">
        <f>IF(C107&gt;B107,C107*0.1,0)</f>
        <v>9917.9875741578544</v>
      </c>
      <c r="H107" s="74">
        <f>D107*50/B107</f>
        <v>1.9999999999999997E-2</v>
      </c>
      <c r="I107" s="69">
        <f t="shared" si="25"/>
        <v>51212.881292015096</v>
      </c>
      <c r="J107" s="68">
        <f>J102+SUM(G104:G107)</f>
        <v>300058.33818495733</v>
      </c>
      <c r="K107" s="78"/>
      <c r="L107" s="78"/>
    </row>
    <row r="108" spans="1:12" ht="13.5" thickBot="1">
      <c r="A108" s="67"/>
      <c r="B108" s="66"/>
      <c r="C108" s="61"/>
      <c r="D108" s="61"/>
      <c r="E108" s="65"/>
      <c r="F108" s="61"/>
      <c r="G108" s="64"/>
      <c r="H108" s="63"/>
      <c r="I108" s="62"/>
      <c r="J108" s="61"/>
    </row>
    <row r="109" spans="1:12">
      <c r="A109" s="77">
        <f>A107+7</f>
        <v>42666</v>
      </c>
      <c r="B109" s="72">
        <f>C107+F107-G107</f>
        <v>89261.888167420679</v>
      </c>
      <c r="C109" s="68">
        <f>B109+(B109*0.1)</f>
        <v>98188.076984162748</v>
      </c>
      <c r="D109" s="68">
        <f t="shared" ref="D109" si="44">B109/2500</f>
        <v>35.70475526696827</v>
      </c>
      <c r="E109" s="76">
        <f>(C109-B109)/D109</f>
        <v>250.00000000000006</v>
      </c>
      <c r="F109" s="68"/>
      <c r="G109" s="75">
        <f>IF(C109&gt;B109,C109*0.1,0)</f>
        <v>9818.8076984162744</v>
      </c>
      <c r="H109" s="74">
        <f>D109*50/B109</f>
        <v>1.9999999999999997E-2</v>
      </c>
      <c r="I109" s="69">
        <f t="shared" si="25"/>
        <v>50700.752479094946</v>
      </c>
      <c r="J109" s="68"/>
    </row>
    <row r="110" spans="1:12">
      <c r="A110" s="77">
        <f>A109+7</f>
        <v>42673</v>
      </c>
      <c r="B110" s="72">
        <f>C109+F109-G109</f>
        <v>88369.269285746472</v>
      </c>
      <c r="C110" s="68">
        <f>B110+(B110*0.1)</f>
        <v>97206.196214321113</v>
      </c>
      <c r="D110" s="68">
        <f>B110/2500</f>
        <v>35.347707714298586</v>
      </c>
      <c r="E110" s="76">
        <f>(C110-B110)/D110</f>
        <v>249.99999999999986</v>
      </c>
      <c r="F110" s="68"/>
      <c r="G110" s="75">
        <f>IF(C110&gt;B110,C110*0.1,0)</f>
        <v>9720.6196214321117</v>
      </c>
      <c r="H110" s="74">
        <f>D110*50/B110</f>
        <v>1.9999999999999997E-2</v>
      </c>
      <c r="I110" s="69">
        <f t="shared" si="25"/>
        <v>50193.744954303998</v>
      </c>
      <c r="J110" s="68"/>
      <c r="K110" s="78"/>
      <c r="L110" s="78"/>
    </row>
    <row r="111" spans="1:12">
      <c r="A111" s="77">
        <f>A110+7</f>
        <v>42680</v>
      </c>
      <c r="B111" s="72">
        <f>C110+F110-G110</f>
        <v>87485.576592889003</v>
      </c>
      <c r="C111" s="68">
        <f>B111+(B111*0.1)</f>
        <v>96234.134252177901</v>
      </c>
      <c r="D111" s="68">
        <f t="shared" ref="D111:D112" si="45">B111/2500</f>
        <v>34.994230637155603</v>
      </c>
      <c r="E111" s="76">
        <f>(C111-B111)/D111</f>
        <v>249.99999999999991</v>
      </c>
      <c r="F111" s="68"/>
      <c r="G111" s="75">
        <f>IF(C111&gt;B111,C111*0.1,0)</f>
        <v>9623.4134252177901</v>
      </c>
      <c r="H111" s="74">
        <f>D111*50/B111</f>
        <v>0.02</v>
      </c>
      <c r="I111" s="69">
        <f t="shared" si="25"/>
        <v>49691.807504760953</v>
      </c>
      <c r="J111" s="68"/>
      <c r="K111" s="78"/>
      <c r="L111" s="78"/>
    </row>
    <row r="112" spans="1:12" ht="13.5" thickBot="1">
      <c r="A112" s="73">
        <f>A111+7</f>
        <v>42687</v>
      </c>
      <c r="B112" s="72">
        <f>C111+F111-G111</f>
        <v>86610.720826960111</v>
      </c>
      <c r="C112" s="68">
        <f>B112+(B112*0.1)</f>
        <v>95271.792909656127</v>
      </c>
      <c r="D112" s="68">
        <f t="shared" si="45"/>
        <v>34.644288330784043</v>
      </c>
      <c r="E112" s="76">
        <f>(C112-B112)/D112</f>
        <v>250.00000000000017</v>
      </c>
      <c r="F112" s="71"/>
      <c r="G112" s="70">
        <f>IF(C112&gt;B112,C112*0.1,0)</f>
        <v>9527.1792909656124</v>
      </c>
      <c r="H112" s="74">
        <f>D112*50/B112</f>
        <v>0.02</v>
      </c>
      <c r="I112" s="69">
        <f t="shared" si="25"/>
        <v>49194.889429713345</v>
      </c>
      <c r="J112" s="68">
        <f>J107+SUM(G109:G112)</f>
        <v>338748.35822098912</v>
      </c>
      <c r="K112" s="78"/>
      <c r="L112" s="78"/>
    </row>
    <row r="113" spans="1:12" ht="13.5" thickBot="1">
      <c r="A113" s="67"/>
      <c r="B113" s="66"/>
      <c r="C113" s="61"/>
      <c r="D113" s="61"/>
      <c r="E113" s="65"/>
      <c r="F113" s="61"/>
      <c r="G113" s="64"/>
      <c r="H113" s="63"/>
      <c r="I113" s="62"/>
      <c r="J113" s="61"/>
    </row>
    <row r="114" spans="1:12">
      <c r="A114" s="77">
        <f>A112+7</f>
        <v>42694</v>
      </c>
      <c r="B114" s="72">
        <f>C112+F112-G112</f>
        <v>85744.613618690521</v>
      </c>
      <c r="C114" s="68">
        <f>B114+(B114*0.1)</f>
        <v>94319.07498055957</v>
      </c>
      <c r="D114" s="68">
        <f t="shared" ref="D114" si="46">B114/2500</f>
        <v>34.297845447476206</v>
      </c>
      <c r="E114" s="76">
        <f>(C114-B114)/D114</f>
        <v>249.99999999999994</v>
      </c>
      <c r="F114" s="68"/>
      <c r="G114" s="75">
        <f>IF(C114&gt;B114,C114*0.1,0)</f>
        <v>9431.9074980559581</v>
      </c>
      <c r="H114" s="74">
        <f>D114*50/B114</f>
        <v>0.02</v>
      </c>
      <c r="I114" s="69">
        <f t="shared" si="25"/>
        <v>48702.940535416215</v>
      </c>
      <c r="J114" s="68"/>
    </row>
    <row r="115" spans="1:12">
      <c r="A115" s="77">
        <f>A114+7</f>
        <v>42701</v>
      </c>
      <c r="B115" s="72">
        <f>C114+F114-G114</f>
        <v>84887.167482503617</v>
      </c>
      <c r="C115" s="68">
        <f>B115+(B115*0.1)</f>
        <v>93375.884230753974</v>
      </c>
      <c r="D115" s="68">
        <f>B115/2500</f>
        <v>33.954866993001446</v>
      </c>
      <c r="E115" s="76">
        <f>(C115-B115)/D115</f>
        <v>249.99999999999989</v>
      </c>
      <c r="F115" s="68"/>
      <c r="G115" s="75">
        <f>IF(C115&gt;B115,C115*0.1,0)</f>
        <v>9337.5884230753982</v>
      </c>
      <c r="H115" s="74">
        <f>D115*50/B115</f>
        <v>0.02</v>
      </c>
      <c r="I115" s="69">
        <f t="shared" si="25"/>
        <v>48215.911130062057</v>
      </c>
      <c r="J115" s="68"/>
      <c r="K115" s="78"/>
      <c r="L115" s="78"/>
    </row>
    <row r="116" spans="1:12">
      <c r="A116" s="77">
        <f>A115+7</f>
        <v>42708</v>
      </c>
      <c r="B116" s="72">
        <f>C115+F115-G115</f>
        <v>84038.295807678573</v>
      </c>
      <c r="C116" s="68">
        <f>B116+(B116*0.1)</f>
        <v>92442.125388446424</v>
      </c>
      <c r="D116" s="68">
        <f t="shared" ref="D116:D117" si="47">B116/2500</f>
        <v>33.615318323071428</v>
      </c>
      <c r="E116" s="76">
        <f>(C116-B116)/D116</f>
        <v>249.99999999999983</v>
      </c>
      <c r="F116" s="68"/>
      <c r="G116" s="75">
        <f>IF(C116&gt;B116,C116*0.1,0)</f>
        <v>9244.212538844642</v>
      </c>
      <c r="H116" s="74">
        <f>D116*50/B116</f>
        <v>0.02</v>
      </c>
      <c r="I116" s="69">
        <f t="shared" si="25"/>
        <v>47733.752018761428</v>
      </c>
      <c r="J116" s="68"/>
      <c r="K116" s="78"/>
      <c r="L116" s="78"/>
    </row>
    <row r="117" spans="1:12" ht="13.5" thickBot="1">
      <c r="A117" s="73">
        <f>A116+7</f>
        <v>42715</v>
      </c>
      <c r="B117" s="72">
        <f>C116+F116-G116</f>
        <v>83197.91284960178</v>
      </c>
      <c r="C117" s="68">
        <f>B117+(B117*0.1)</f>
        <v>91517.704134561965</v>
      </c>
      <c r="D117" s="68">
        <f t="shared" si="47"/>
        <v>33.279165139840714</v>
      </c>
      <c r="E117" s="76">
        <f>(C117-B117)/D117</f>
        <v>250.0000000000002</v>
      </c>
      <c r="F117" s="71"/>
      <c r="G117" s="70">
        <f>IF(C117&gt;B117,C117*0.1,0)</f>
        <v>9151.7704134561973</v>
      </c>
      <c r="H117" s="74">
        <f>D117*50/B117</f>
        <v>2.0000000000000004E-2</v>
      </c>
      <c r="I117" s="69">
        <f t="shared" si="25"/>
        <v>47256.414498573809</v>
      </c>
      <c r="J117" s="68">
        <f>J112+SUM(G114:G117)-3000</f>
        <v>372913.83709442132</v>
      </c>
      <c r="K117" s="78"/>
      <c r="L117" s="78"/>
    </row>
    <row r="118" spans="1:12" ht="13.5" thickBot="1">
      <c r="A118" s="67"/>
      <c r="B118" s="66"/>
      <c r="C118" s="61"/>
      <c r="D118" s="61"/>
      <c r="E118" s="65"/>
      <c r="F118" s="61"/>
      <c r="G118" s="64"/>
      <c r="H118" s="63"/>
      <c r="I118" s="62"/>
      <c r="J118" s="61"/>
    </row>
    <row r="119" spans="1:12">
      <c r="A119" s="77">
        <f>A117+7</f>
        <v>42722</v>
      </c>
      <c r="B119" s="72">
        <f>C117+F117-G117</f>
        <v>82365.933721105772</v>
      </c>
      <c r="C119" s="68">
        <f>B119+(B119*0.1)</f>
        <v>90602.527093216355</v>
      </c>
      <c r="D119" s="68">
        <f t="shared" ref="D119" si="48">B119/2500</f>
        <v>32.946373488442312</v>
      </c>
      <c r="E119" s="76">
        <f>(C119-B119)/D119</f>
        <v>250.00000000000014</v>
      </c>
      <c r="F119" s="68"/>
      <c r="G119" s="75">
        <f>IF(C119&gt;B119,C119*0.05,0)</f>
        <v>4530.1263546608179</v>
      </c>
      <c r="H119" s="74">
        <f>D119*50/B119</f>
        <v>2.0000000000000004E-2</v>
      </c>
      <c r="I119" s="69">
        <f t="shared" si="25"/>
        <v>46783.850353588074</v>
      </c>
      <c r="J119" s="68"/>
    </row>
    <row r="120" spans="1:12">
      <c r="A120" s="89">
        <f>A119+7</f>
        <v>42729</v>
      </c>
      <c r="B120" s="90">
        <f>C119+F119-G119</f>
        <v>86072.400738555531</v>
      </c>
      <c r="C120" s="91">
        <f>B120+(B120*0.1)</f>
        <v>94679.640812411089</v>
      </c>
      <c r="D120" s="91">
        <f>B120/2500</f>
        <v>34.428960295422215</v>
      </c>
      <c r="E120" s="92">
        <f>(C120-B120)/D120</f>
        <v>250.00000000000014</v>
      </c>
      <c r="F120" s="91"/>
      <c r="G120" s="93">
        <f>IF(C120&gt;B120,C120*0.05,0)</f>
        <v>4733.9820406205545</v>
      </c>
      <c r="H120" s="94">
        <f>D120*50/B120</f>
        <v>2.0000000000000004E-2</v>
      </c>
      <c r="I120" s="95">
        <f t="shared" si="25"/>
        <v>48889.123619499536</v>
      </c>
      <c r="J120" s="91"/>
      <c r="K120" s="78"/>
      <c r="L120" s="78"/>
    </row>
    <row r="121" spans="1:12">
      <c r="A121" s="89">
        <f>A120+7</f>
        <v>42736</v>
      </c>
      <c r="B121" s="90">
        <f>C120+F120-G120</f>
        <v>89945.658771790535</v>
      </c>
      <c r="C121" s="91">
        <f>B121+(B121*0.1)</f>
        <v>98940.224648969583</v>
      </c>
      <c r="D121" s="91">
        <f t="shared" ref="D121:D122" si="49">B121/2500</f>
        <v>35.978263508716211</v>
      </c>
      <c r="E121" s="92">
        <f>(C121-B121)/D121</f>
        <v>249.99999999999986</v>
      </c>
      <c r="F121" s="91"/>
      <c r="G121" s="93">
        <f>IF(C121&gt;B121,C121*0.05,0)</f>
        <v>4947.0112324484799</v>
      </c>
      <c r="H121" s="94">
        <f>D121*50/B121</f>
        <v>1.9999999999999997E-2</v>
      </c>
      <c r="I121" s="95">
        <f t="shared" si="25"/>
        <v>51089.134182377027</v>
      </c>
      <c r="J121" s="91"/>
      <c r="K121" s="78"/>
      <c r="L121" s="78"/>
    </row>
    <row r="122" spans="1:12" ht="13.5" thickBot="1">
      <c r="A122" s="73">
        <f>A121+7</f>
        <v>42743</v>
      </c>
      <c r="B122" s="72">
        <f>C121+F121-G121</f>
        <v>93993.213416521103</v>
      </c>
      <c r="C122" s="68">
        <f>B122+(B122*0.1)</f>
        <v>103392.53475817322</v>
      </c>
      <c r="D122" s="68">
        <f t="shared" si="49"/>
        <v>37.597285366608439</v>
      </c>
      <c r="E122" s="76">
        <f>(C122-B122)/D122</f>
        <v>250.0000000000002</v>
      </c>
      <c r="F122" s="71"/>
      <c r="G122" s="70">
        <f>IF(C122&gt;B122,C122*0.05,0)</f>
        <v>5169.6267379086612</v>
      </c>
      <c r="H122" s="74">
        <f>D122*50/B122</f>
        <v>0.02</v>
      </c>
      <c r="I122" s="69">
        <f t="shared" si="25"/>
        <v>53388.145220583989</v>
      </c>
      <c r="J122" s="68">
        <f>J117+SUM(G119:G122)-3000</f>
        <v>389294.58346005983</v>
      </c>
      <c r="K122" s="78"/>
      <c r="L122" s="78"/>
    </row>
    <row r="123" spans="1:12" ht="13.5" thickBot="1">
      <c r="A123" s="67"/>
      <c r="B123" s="66"/>
      <c r="C123" s="61"/>
      <c r="D123" s="61"/>
      <c r="E123" s="65"/>
      <c r="F123" s="61"/>
      <c r="G123" s="64"/>
      <c r="H123" s="63"/>
      <c r="I123" s="62"/>
      <c r="J123" s="61"/>
    </row>
    <row r="124" spans="1:12">
      <c r="A124" s="77">
        <f>A122+7</f>
        <v>42750</v>
      </c>
      <c r="B124" s="72">
        <f>C122+F122-G122</f>
        <v>98222.908020264556</v>
      </c>
      <c r="C124" s="68">
        <f>B124+(B124*0.1)</f>
        <v>108045.19882229101</v>
      </c>
      <c r="D124" s="68">
        <f t="shared" ref="D124" si="50">B124/2500</f>
        <v>39.289163208105819</v>
      </c>
      <c r="E124" s="76">
        <f>(C124-B124)/D124</f>
        <v>250.00000000000009</v>
      </c>
      <c r="F124" s="68"/>
      <c r="G124" s="75">
        <f>IF(C124&gt;B124,C124*0.04,0)</f>
        <v>4321.8079528916405</v>
      </c>
      <c r="H124" s="74">
        <f>D124*50/B124</f>
        <v>1.9999999999999997E-2</v>
      </c>
      <c r="I124" s="69">
        <f t="shared" si="25"/>
        <v>55790.611755510268</v>
      </c>
      <c r="J124" s="68"/>
    </row>
    <row r="125" spans="1:12">
      <c r="A125" s="77">
        <f>A124+7</f>
        <v>42757</v>
      </c>
      <c r="B125" s="72">
        <f>C124+F124-G124</f>
        <v>103723.39086939937</v>
      </c>
      <c r="C125" s="68">
        <f>B125+(B125*0.1)</f>
        <v>114095.72995633932</v>
      </c>
      <c r="D125" s="68">
        <f>B125/2500</f>
        <v>41.489356347759752</v>
      </c>
      <c r="E125" s="76">
        <f>(C125-B125)/D125</f>
        <v>250.00000000000014</v>
      </c>
      <c r="F125" s="68"/>
      <c r="G125" s="75">
        <f>IF(C125&gt;B125,C125*0.04,0)</f>
        <v>4563.8291982535729</v>
      </c>
      <c r="H125" s="74">
        <f>D125*50/B125</f>
        <v>0.02</v>
      </c>
      <c r="I125" s="69">
        <f t="shared" si="25"/>
        <v>58914.886013818839</v>
      </c>
      <c r="J125" s="68"/>
      <c r="K125" s="78"/>
      <c r="L125" s="78"/>
    </row>
    <row r="126" spans="1:12">
      <c r="A126" s="77">
        <f>A125+7</f>
        <v>42764</v>
      </c>
      <c r="B126" s="72">
        <f>C125+F125-G125</f>
        <v>109531.90075808574</v>
      </c>
      <c r="C126" s="68">
        <f>B126+(B126*0.1)</f>
        <v>120485.09083389433</v>
      </c>
      <c r="D126" s="68">
        <f t="shared" ref="D126:D127" si="51">B126/2500</f>
        <v>43.812760303234299</v>
      </c>
      <c r="E126" s="76">
        <f>(C126-B126)/D126</f>
        <v>250.0000000000002</v>
      </c>
      <c r="F126" s="68"/>
      <c r="G126" s="75">
        <f>IF(C126&gt;B126,C126*0.04,0)</f>
        <v>4819.4036333557733</v>
      </c>
      <c r="H126" s="74">
        <f>D126*50/B126</f>
        <v>0.02</v>
      </c>
      <c r="I126" s="69">
        <f t="shared" si="25"/>
        <v>62214.119630592701</v>
      </c>
      <c r="J126" s="68"/>
      <c r="K126" s="78"/>
      <c r="L126" s="78"/>
    </row>
    <row r="127" spans="1:12" ht="13.5" thickBot="1">
      <c r="A127" s="73">
        <f>A126+7</f>
        <v>42771</v>
      </c>
      <c r="B127" s="72">
        <f>C126+F126-G126</f>
        <v>115665.68720053855</v>
      </c>
      <c r="C127" s="68">
        <f>B127+(B127*0.1)</f>
        <v>127232.2559205924</v>
      </c>
      <c r="D127" s="68">
        <f t="shared" si="51"/>
        <v>46.26627488021542</v>
      </c>
      <c r="E127" s="76">
        <f>(C127-B127)/D127</f>
        <v>249.99999999999994</v>
      </c>
      <c r="F127" s="71"/>
      <c r="G127" s="70">
        <f>IF(C127&gt;B127,C127*0.04,0)</f>
        <v>5089.2902368236964</v>
      </c>
      <c r="H127" s="74">
        <f>D127*50/B127</f>
        <v>0.02</v>
      </c>
      <c r="I127" s="69">
        <f t="shared" si="25"/>
        <v>65698.110329905903</v>
      </c>
      <c r="J127" s="68">
        <f>J122+SUM(G124:G127)-3000</f>
        <v>405088.91448138451</v>
      </c>
      <c r="K127" s="78"/>
      <c r="L127" s="78"/>
    </row>
    <row r="128" spans="1:12" ht="13.5" thickBot="1">
      <c r="A128" s="67"/>
      <c r="B128" s="66"/>
      <c r="C128" s="61"/>
      <c r="D128" s="61"/>
      <c r="E128" s="65"/>
      <c r="F128" s="61"/>
      <c r="G128" s="64"/>
      <c r="H128" s="63"/>
      <c r="I128" s="62"/>
      <c r="J128" s="61"/>
    </row>
    <row r="129" spans="1:12">
      <c r="A129" s="77">
        <f>A127+7</f>
        <v>42778</v>
      </c>
      <c r="B129" s="72">
        <f>C127+F127-G127</f>
        <v>122142.96568376871</v>
      </c>
      <c r="C129" s="68">
        <f>B129+(B129*0.1)</f>
        <v>134357.26225214556</v>
      </c>
      <c r="D129" s="68">
        <f t="shared" ref="D129" si="52">B129/2500</f>
        <v>48.85718627350748</v>
      </c>
      <c r="E129" s="76">
        <f>(C129-B129)/D129</f>
        <v>249.99999999999972</v>
      </c>
      <c r="F129" s="68"/>
      <c r="G129" s="75">
        <f>IF(C129&gt;B129,C129*0.04,0)</f>
        <v>5374.290490085823</v>
      </c>
      <c r="H129" s="74">
        <f>D129*50/B129</f>
        <v>1.9999999999999997E-2</v>
      </c>
      <c r="I129" s="69">
        <f t="shared" si="25"/>
        <v>69377.20450838063</v>
      </c>
      <c r="J129" s="68"/>
    </row>
    <row r="130" spans="1:12">
      <c r="A130" s="77">
        <f>A129+7</f>
        <v>42785</v>
      </c>
      <c r="B130" s="72">
        <f>C129+F129-G129</f>
        <v>128982.97176205974</v>
      </c>
      <c r="C130" s="68">
        <f>B130+(B130*0.1)</f>
        <v>141881.26893826571</v>
      </c>
      <c r="D130" s="68">
        <f>B130/2500</f>
        <v>51.593188704823895</v>
      </c>
      <c r="E130" s="76">
        <f>(C130-B130)/D130</f>
        <v>250.00000000000003</v>
      </c>
      <c r="F130" s="68"/>
      <c r="G130" s="75">
        <f>IF(C130&gt;B130,C130*0.04,0)</f>
        <v>5675.250757530629</v>
      </c>
      <c r="H130" s="74">
        <f>D130*50/B130</f>
        <v>0.02</v>
      </c>
      <c r="I130" s="69">
        <f t="shared" si="25"/>
        <v>73262.327960849929</v>
      </c>
      <c r="J130" s="68"/>
      <c r="K130" s="78"/>
      <c r="L130" s="78"/>
    </row>
    <row r="131" spans="1:12">
      <c r="A131" s="77">
        <f>A130+7</f>
        <v>42792</v>
      </c>
      <c r="B131" s="72">
        <f>C130+F130-G130</f>
        <v>136206.01818073509</v>
      </c>
      <c r="C131" s="68">
        <f>B131+(B131*0.1)</f>
        <v>149826.6199988086</v>
      </c>
      <c r="D131" s="68">
        <f t="shared" ref="D131:D132" si="53">B131/2500</f>
        <v>54.482407272294033</v>
      </c>
      <c r="E131" s="76">
        <f>(C131-B131)/D131</f>
        <v>250.00000000000006</v>
      </c>
      <c r="F131" s="68"/>
      <c r="G131" s="75">
        <f>IF(C131&gt;B131,C131*0.04,0)</f>
        <v>5993.0647999523444</v>
      </c>
      <c r="H131" s="74">
        <f>D131*50/B131</f>
        <v>1.9999999999999997E-2</v>
      </c>
      <c r="I131" s="69">
        <f t="shared" si="25"/>
        <v>77365.018326657533</v>
      </c>
      <c r="J131" s="68"/>
      <c r="K131" s="78"/>
      <c r="L131" s="78"/>
    </row>
    <row r="132" spans="1:12" ht="13.5" thickBot="1">
      <c r="A132" s="73">
        <f>A131+7</f>
        <v>42799</v>
      </c>
      <c r="B132" s="72">
        <f>C131+F131-G131</f>
        <v>143833.55519885625</v>
      </c>
      <c r="C132" s="68">
        <f>B132+(B132*0.1)</f>
        <v>158216.91071874188</v>
      </c>
      <c r="D132" s="68">
        <f t="shared" si="53"/>
        <v>57.533422079542504</v>
      </c>
      <c r="E132" s="76">
        <f>(C132-B132)/D132</f>
        <v>250.00000000000014</v>
      </c>
      <c r="F132" s="71"/>
      <c r="G132" s="70">
        <f>IF(C132&gt;B132,C132*0.04,0)</f>
        <v>6328.6764287496753</v>
      </c>
      <c r="H132" s="74">
        <f>D132*50/B132</f>
        <v>0.02</v>
      </c>
      <c r="I132" s="69">
        <f t="shared" si="25"/>
        <v>81697.459352950347</v>
      </c>
      <c r="J132" s="68">
        <f>J127+SUM(G129:G132)-3000</f>
        <v>425460.19695770298</v>
      </c>
      <c r="K132" s="78"/>
      <c r="L132" s="78"/>
    </row>
    <row r="133" spans="1:12" ht="13.5" thickBot="1">
      <c r="A133" s="67"/>
      <c r="B133" s="66"/>
      <c r="C133" s="61"/>
      <c r="D133" s="61"/>
      <c r="E133" s="65"/>
      <c r="F133" s="61"/>
      <c r="G133" s="64"/>
      <c r="H133" s="63"/>
      <c r="I133" s="62"/>
      <c r="J133" s="61"/>
    </row>
    <row r="134" spans="1:12">
      <c r="A134" s="77">
        <f>A132+7</f>
        <v>42806</v>
      </c>
      <c r="B134" s="72">
        <f>C132+F132-G132</f>
        <v>151888.23428999222</v>
      </c>
      <c r="C134" s="68">
        <f>B134+(B134*0.1)</f>
        <v>167077.05771899145</v>
      </c>
      <c r="D134" s="68">
        <f t="shared" ref="D134" si="54">B134/2500</f>
        <v>60.755293715996892</v>
      </c>
      <c r="E134" s="76">
        <f>(C134-B134)/D134</f>
        <v>250.00000000000003</v>
      </c>
      <c r="F134" s="68"/>
      <c r="G134" s="75">
        <f>IF(C134&gt;B134,C134*0.1,0)</f>
        <v>16707.705771899145</v>
      </c>
      <c r="H134" s="74">
        <f>D134*50/B134</f>
        <v>0.02</v>
      </c>
      <c r="I134" s="69">
        <f t="shared" ref="I134:I196" si="55">B134-(D134*1080)</f>
        <v>86272.51707671558</v>
      </c>
      <c r="J134" s="68"/>
    </row>
    <row r="135" spans="1:12">
      <c r="A135" s="77">
        <f>A134+7</f>
        <v>42813</v>
      </c>
      <c r="B135" s="72">
        <f>C134+F134-G134</f>
        <v>150369.35194709231</v>
      </c>
      <c r="C135" s="68">
        <f>B135+(B135*0.1)</f>
        <v>165406.28714180153</v>
      </c>
      <c r="D135" s="68">
        <f>B135/2500</f>
        <v>60.147740778836919</v>
      </c>
      <c r="E135" s="76">
        <f>(C135-B135)/D135</f>
        <v>249.99999999999986</v>
      </c>
      <c r="F135" s="68"/>
      <c r="G135" s="75">
        <f>IF(C135&gt;B135,C135*0.1,0)</f>
        <v>16540.628714180155</v>
      </c>
      <c r="H135" s="74">
        <f>D135*50/B135</f>
        <v>0.02</v>
      </c>
      <c r="I135" s="69">
        <f t="shared" si="55"/>
        <v>85409.791905948427</v>
      </c>
      <c r="J135" s="68"/>
      <c r="K135" s="78"/>
      <c r="L135" s="78"/>
    </row>
    <row r="136" spans="1:12">
      <c r="A136" s="77">
        <f>A135+7</f>
        <v>42820</v>
      </c>
      <c r="B136" s="72">
        <f>C135+F135-G135</f>
        <v>148865.65842762138</v>
      </c>
      <c r="C136" s="68">
        <f>B136+(B136*0.1)</f>
        <v>163752.22427038354</v>
      </c>
      <c r="D136" s="68">
        <f t="shared" ref="D136:D137" si="56">B136/2500</f>
        <v>59.546263371048553</v>
      </c>
      <c r="E136" s="76">
        <f>(C136-B136)/D136</f>
        <v>250.00000000000026</v>
      </c>
      <c r="F136" s="68"/>
      <c r="G136" s="75">
        <f>IF(C136&gt;B136,C136*0.1,0)</f>
        <v>16375.222427038354</v>
      </c>
      <c r="H136" s="74">
        <f>D136*50/B136</f>
        <v>0.02</v>
      </c>
      <c r="I136" s="69">
        <f t="shared" si="55"/>
        <v>84555.693986888946</v>
      </c>
      <c r="J136" s="68"/>
      <c r="K136" s="78"/>
      <c r="L136" s="78"/>
    </row>
    <row r="137" spans="1:12" ht="13.5" thickBot="1">
      <c r="A137" s="73">
        <f>A136+7</f>
        <v>42827</v>
      </c>
      <c r="B137" s="72">
        <f>C136+F136-G136</f>
        <v>147377.00184334518</v>
      </c>
      <c r="C137" s="68">
        <f>B137+(B137*0.1)</f>
        <v>162114.70202767968</v>
      </c>
      <c r="D137" s="68">
        <f t="shared" si="56"/>
        <v>58.950800737338071</v>
      </c>
      <c r="E137" s="76">
        <f>(C137-B137)/D137</f>
        <v>249.9999999999998</v>
      </c>
      <c r="F137" s="71"/>
      <c r="G137" s="70">
        <f>IF(C137&gt;B137,C137*0.1,0)</f>
        <v>16211.470202767969</v>
      </c>
      <c r="H137" s="74">
        <f>D137*50/B137</f>
        <v>0.02</v>
      </c>
      <c r="I137" s="69">
        <f t="shared" si="55"/>
        <v>83710.137047020064</v>
      </c>
      <c r="J137" s="68">
        <f>J132+SUM(G134:G137)-3000</f>
        <v>488295.22407358862</v>
      </c>
      <c r="K137" s="78"/>
      <c r="L137" s="78"/>
    </row>
    <row r="138" spans="1:12" ht="13.5" thickBot="1">
      <c r="A138" s="67"/>
      <c r="B138" s="66"/>
      <c r="C138" s="61"/>
      <c r="D138" s="61"/>
      <c r="E138" s="65"/>
      <c r="F138" s="61"/>
      <c r="G138" s="64"/>
      <c r="H138" s="63"/>
      <c r="I138" s="62"/>
      <c r="J138" s="61"/>
    </row>
    <row r="139" spans="1:12">
      <c r="A139" s="77">
        <f>A137+7</f>
        <v>42834</v>
      </c>
      <c r="B139" s="72">
        <f>C137+F137-G137</f>
        <v>145903.23182491172</v>
      </c>
      <c r="C139" s="68">
        <f>B139+(B139*0.1)</f>
        <v>160493.5550074029</v>
      </c>
      <c r="D139" s="68">
        <f t="shared" ref="D139" si="57">B139/2500</f>
        <v>58.361292729964688</v>
      </c>
      <c r="E139" s="76">
        <f>(C139-B139)/D139</f>
        <v>250.00000000000011</v>
      </c>
      <c r="F139" s="68"/>
      <c r="G139" s="75">
        <f>IF(C139&gt;B139,C139*0.1,0)</f>
        <v>16049.35550074029</v>
      </c>
      <c r="H139" s="74">
        <f>D139*50/B139</f>
        <v>0.02</v>
      </c>
      <c r="I139" s="69">
        <f t="shared" si="55"/>
        <v>82873.035676549858</v>
      </c>
      <c r="J139" s="68"/>
    </row>
    <row r="140" spans="1:12">
      <c r="A140" s="77">
        <f>A139+7</f>
        <v>42841</v>
      </c>
      <c r="B140" s="72">
        <f>C139+F139-G139</f>
        <v>144444.19950666261</v>
      </c>
      <c r="C140" s="68">
        <f>B140+(B140*0.1)</f>
        <v>158888.61945732887</v>
      </c>
      <c r="D140" s="68">
        <f>B140/2500</f>
        <v>57.777679802665041</v>
      </c>
      <c r="E140" s="76">
        <f>(C140-B140)/D140</f>
        <v>249.99999999999991</v>
      </c>
      <c r="F140" s="68"/>
      <c r="G140" s="75">
        <f>IF(C140&gt;B140,C140*0.1,0)</f>
        <v>15888.861945732888</v>
      </c>
      <c r="H140" s="74">
        <f>D140*50/B140</f>
        <v>0.02</v>
      </c>
      <c r="I140" s="69">
        <f t="shared" si="55"/>
        <v>82044.305319784369</v>
      </c>
      <c r="J140" s="68"/>
      <c r="K140" s="78"/>
      <c r="L140" s="78"/>
    </row>
    <row r="141" spans="1:12">
      <c r="A141" s="77">
        <f>A140+7</f>
        <v>42848</v>
      </c>
      <c r="B141" s="72">
        <f>C140+F140-G140</f>
        <v>142999.75751159599</v>
      </c>
      <c r="C141" s="68">
        <f>B141+(B141*0.1)</f>
        <v>157299.73326275559</v>
      </c>
      <c r="D141" s="68">
        <f t="shared" ref="D141:D142" si="58">B141/2500</f>
        <v>57.199903004638394</v>
      </c>
      <c r="E141" s="76">
        <f>(C141-B141)/D141</f>
        <v>249.99999999999997</v>
      </c>
      <c r="F141" s="68"/>
      <c r="G141" s="75">
        <f>IF(C141&gt;B141,C141*0.1,0)</f>
        <v>15729.97332627556</v>
      </c>
      <c r="H141" s="74">
        <f>D141*50/B141</f>
        <v>1.9999999999999997E-2</v>
      </c>
      <c r="I141" s="69">
        <f t="shared" si="55"/>
        <v>81223.862266586526</v>
      </c>
      <c r="J141" s="68"/>
      <c r="K141" s="78"/>
      <c r="L141" s="78"/>
    </row>
    <row r="142" spans="1:12" ht="13.5" thickBot="1">
      <c r="A142" s="73">
        <f>A141+7</f>
        <v>42855</v>
      </c>
      <c r="B142" s="72">
        <f>C141+F141-G141</f>
        <v>141569.75993648003</v>
      </c>
      <c r="C142" s="68">
        <f>B142+(B142*0.1)</f>
        <v>155726.73593012802</v>
      </c>
      <c r="D142" s="68">
        <f t="shared" si="58"/>
        <v>56.627903974592009</v>
      </c>
      <c r="E142" s="76">
        <f>(C142-B142)/D142</f>
        <v>249.99999999999991</v>
      </c>
      <c r="F142" s="71"/>
      <c r="G142" s="70">
        <f>IF(C142&gt;B142,C142*0.1,0)</f>
        <v>15572.673593012803</v>
      </c>
      <c r="H142" s="74">
        <f>D142*50/B142</f>
        <v>0.02</v>
      </c>
      <c r="I142" s="69">
        <f t="shared" si="55"/>
        <v>80411.623643920655</v>
      </c>
      <c r="J142" s="68">
        <f>J137+SUM(G139:G142)-3000</f>
        <v>548536.08843935013</v>
      </c>
      <c r="K142" s="78"/>
      <c r="L142" s="78"/>
    </row>
    <row r="143" spans="1:12" ht="13.5" thickBot="1">
      <c r="A143" s="67"/>
      <c r="B143" s="66"/>
      <c r="C143" s="61"/>
      <c r="D143" s="61"/>
      <c r="E143" s="65"/>
      <c r="F143" s="61"/>
      <c r="G143" s="64"/>
      <c r="H143" s="63"/>
      <c r="I143" s="62"/>
      <c r="J143" s="61"/>
    </row>
    <row r="144" spans="1:12">
      <c r="A144" s="77">
        <f>A142+7</f>
        <v>42862</v>
      </c>
      <c r="B144" s="72">
        <f>C142+F142-G142</f>
        <v>140154.06233711523</v>
      </c>
      <c r="C144" s="68">
        <f>B144+(B144*0.1)</f>
        <v>154169.46857082675</v>
      </c>
      <c r="D144" s="68">
        <f t="shared" ref="D144" si="59">B144/2500</f>
        <v>56.061624934846094</v>
      </c>
      <c r="E144" s="76">
        <f>(C144-B144)/D144</f>
        <v>249.99999999999989</v>
      </c>
      <c r="F144" s="68"/>
      <c r="G144" s="75">
        <f>IF(C144&gt;B144,C144*0.1,0)</f>
        <v>15416.946857082676</v>
      </c>
      <c r="H144" s="74">
        <f>D144*50/B144</f>
        <v>0.02</v>
      </c>
      <c r="I144" s="69">
        <f t="shared" si="55"/>
        <v>79607.507407481447</v>
      </c>
      <c r="J144" s="68"/>
    </row>
    <row r="145" spans="1:12">
      <c r="A145" s="77">
        <f>A144+7</f>
        <v>42869</v>
      </c>
      <c r="B145" s="72">
        <f>C144+F144-G144</f>
        <v>138752.52171374406</v>
      </c>
      <c r="C145" s="68">
        <f>B145+(B145*0.1)</f>
        <v>152627.77388511848</v>
      </c>
      <c r="D145" s="68">
        <f>B145/2500</f>
        <v>55.501008685497624</v>
      </c>
      <c r="E145" s="76">
        <f>(C145-B145)/D145</f>
        <v>250.00000000000026</v>
      </c>
      <c r="F145" s="68"/>
      <c r="G145" s="75">
        <f>IF(C145&gt;B145,C145*0.1,0)</f>
        <v>15262.777388511849</v>
      </c>
      <c r="H145" s="74">
        <f>D145*50/B145</f>
        <v>0.02</v>
      </c>
      <c r="I145" s="69">
        <f t="shared" si="55"/>
        <v>78811.432333406628</v>
      </c>
      <c r="J145" s="68"/>
      <c r="K145" s="78"/>
      <c r="L145" s="78"/>
    </row>
    <row r="146" spans="1:12">
      <c r="A146" s="77">
        <f>A145+7</f>
        <v>42876</v>
      </c>
      <c r="B146" s="72">
        <f>C145+F145-G145</f>
        <v>137364.99649660665</v>
      </c>
      <c r="C146" s="68">
        <f>B146+(B146*0.1)</f>
        <v>151101.49614626731</v>
      </c>
      <c r="D146" s="68">
        <f t="shared" ref="D146:D147" si="60">B146/2500</f>
        <v>54.94599859864266</v>
      </c>
      <c r="E146" s="76">
        <f>(C146-B146)/D146</f>
        <v>249.99999999999994</v>
      </c>
      <c r="F146" s="68"/>
      <c r="G146" s="75">
        <f>IF(C146&gt;B146,C146*0.1,0)</f>
        <v>15110.149614626731</v>
      </c>
      <c r="H146" s="74">
        <f>D146*50/B146</f>
        <v>0.02</v>
      </c>
      <c r="I146" s="69">
        <f t="shared" si="55"/>
        <v>78023.318010072573</v>
      </c>
      <c r="J146" s="68"/>
      <c r="K146" s="78"/>
      <c r="L146" s="78"/>
    </row>
    <row r="147" spans="1:12" ht="13.5" thickBot="1">
      <c r="A147" s="73">
        <f>A146+7</f>
        <v>42883</v>
      </c>
      <c r="B147" s="72">
        <f>C146+F146-G146</f>
        <v>135991.34653164056</v>
      </c>
      <c r="C147" s="68">
        <f>B147+(B147*0.1)</f>
        <v>149590.48118480461</v>
      </c>
      <c r="D147" s="68">
        <f t="shared" si="60"/>
        <v>54.396538612656222</v>
      </c>
      <c r="E147" s="76">
        <f>(C147-B147)/D147</f>
        <v>249.9999999999998</v>
      </c>
      <c r="F147" s="71"/>
      <c r="G147" s="70">
        <f>IF(C147&gt;B147,C147*0.1,0)</f>
        <v>14959.048118480461</v>
      </c>
      <c r="H147" s="74">
        <f>D147*50/B147</f>
        <v>0.02</v>
      </c>
      <c r="I147" s="69">
        <f t="shared" si="55"/>
        <v>77243.084829971835</v>
      </c>
      <c r="J147" s="68">
        <f>J142+SUM(G144:G147)-3000</f>
        <v>606285.01041805185</v>
      </c>
      <c r="K147" s="78"/>
      <c r="L147" s="78"/>
    </row>
    <row r="148" spans="1:12" ht="13.5" thickBot="1">
      <c r="A148" s="67"/>
      <c r="B148" s="66"/>
      <c r="C148" s="61"/>
      <c r="D148" s="61"/>
      <c r="E148" s="65"/>
      <c r="F148" s="61"/>
      <c r="G148" s="64"/>
      <c r="H148" s="63"/>
      <c r="I148" s="62"/>
      <c r="J148" s="61"/>
    </row>
    <row r="149" spans="1:12">
      <c r="A149" s="77">
        <f>A147+7</f>
        <v>42890</v>
      </c>
      <c r="B149" s="72">
        <f>C147+F147-G147</f>
        <v>134631.43306632416</v>
      </c>
      <c r="C149" s="68">
        <f>B149+(B149*0.1)</f>
        <v>148094.57637295657</v>
      </c>
      <c r="D149" s="68">
        <f t="shared" ref="D149" si="61">B149/2500</f>
        <v>53.852573226529664</v>
      </c>
      <c r="E149" s="76">
        <f>(C149-B149)/D149</f>
        <v>249.99999999999989</v>
      </c>
      <c r="F149" s="68"/>
      <c r="G149" s="75">
        <f>IF(C149&gt;B149,C149*0.1,0)</f>
        <v>14809.457637295658</v>
      </c>
      <c r="H149" s="74">
        <f>D149*50/B149</f>
        <v>0.02</v>
      </c>
      <c r="I149" s="69">
        <f t="shared" si="55"/>
        <v>76470.65398167212</v>
      </c>
      <c r="J149" s="68"/>
    </row>
    <row r="150" spans="1:12">
      <c r="A150" s="77">
        <f>A149+7</f>
        <v>42897</v>
      </c>
      <c r="B150" s="72">
        <f>C149+F149-G149</f>
        <v>133285.11873566092</v>
      </c>
      <c r="C150" s="68">
        <f>B150+(B150*0.1)</f>
        <v>146613.630609227</v>
      </c>
      <c r="D150" s="68">
        <f>B150/2500</f>
        <v>53.314047494264365</v>
      </c>
      <c r="E150" s="76">
        <f>(C150-B150)/D150</f>
        <v>249.9999999999998</v>
      </c>
      <c r="F150" s="68"/>
      <c r="G150" s="75">
        <f>IF(C150&gt;B150,C150*0.1,0)</f>
        <v>14661.3630609227</v>
      </c>
      <c r="H150" s="74">
        <f>D150*50/B150</f>
        <v>0.02</v>
      </c>
      <c r="I150" s="69">
        <f t="shared" si="55"/>
        <v>75705.947441855402</v>
      </c>
      <c r="J150" s="68"/>
      <c r="K150" s="78"/>
      <c r="L150" s="78"/>
    </row>
    <row r="151" spans="1:12">
      <c r="A151" s="77">
        <f>A150+7</f>
        <v>42904</v>
      </c>
      <c r="B151" s="72">
        <f>C150+F150-G150</f>
        <v>131952.26754830428</v>
      </c>
      <c r="C151" s="68">
        <f>B151+(B151*0.1)</f>
        <v>145147.49430313471</v>
      </c>
      <c r="D151" s="68">
        <f t="shared" ref="D151:D152" si="62">B151/2500</f>
        <v>52.780907019321717</v>
      </c>
      <c r="E151" s="76">
        <f>(C151-B151)/D151</f>
        <v>249.99999999999989</v>
      </c>
      <c r="F151" s="68"/>
      <c r="G151" s="75">
        <f>IF(C151&gt;B151,C151*0.1,0)</f>
        <v>14514.749430313472</v>
      </c>
      <c r="H151" s="74">
        <f>D151*50/B151</f>
        <v>0.02</v>
      </c>
      <c r="I151" s="69">
        <f t="shared" si="55"/>
        <v>74948.887967436836</v>
      </c>
      <c r="J151" s="68"/>
      <c r="K151" s="78"/>
      <c r="L151" s="78"/>
    </row>
    <row r="152" spans="1:12" ht="13.5" thickBot="1">
      <c r="A152" s="73">
        <f>A151+7</f>
        <v>42911</v>
      </c>
      <c r="B152" s="72">
        <f>C151+F151-G151</f>
        <v>130632.74487282123</v>
      </c>
      <c r="C152" s="68">
        <f>B152+(B152*0.1)</f>
        <v>143696.01936010335</v>
      </c>
      <c r="D152" s="68">
        <f t="shared" si="62"/>
        <v>52.253097949128495</v>
      </c>
      <c r="E152" s="76">
        <f>(C152-B152)/D152</f>
        <v>249.99999999999994</v>
      </c>
      <c r="F152" s="71"/>
      <c r="G152" s="70">
        <f>IF(C152&gt;B152,C152*0.1,0)</f>
        <v>14369.601936010336</v>
      </c>
      <c r="H152" s="74">
        <f>D152*50/B152</f>
        <v>0.02</v>
      </c>
      <c r="I152" s="69">
        <f t="shared" si="55"/>
        <v>74199.39908776246</v>
      </c>
      <c r="J152" s="68">
        <f>J147+SUM(G149:G152)-3000</f>
        <v>661640.18248259404</v>
      </c>
      <c r="K152" s="78"/>
      <c r="L152" s="78"/>
    </row>
    <row r="153" spans="1:12" ht="13.5" thickBot="1">
      <c r="A153" s="67"/>
      <c r="B153" s="66"/>
      <c r="C153" s="61"/>
      <c r="D153" s="61"/>
      <c r="E153" s="65"/>
      <c r="F153" s="61"/>
      <c r="G153" s="64"/>
      <c r="H153" s="63"/>
      <c r="I153" s="62"/>
      <c r="J153" s="61"/>
    </row>
    <row r="154" spans="1:12">
      <c r="A154" s="77">
        <f>A152+7</f>
        <v>42918</v>
      </c>
      <c r="B154" s="72">
        <f>C152+F152-G152</f>
        <v>129326.41742409302</v>
      </c>
      <c r="C154" s="68">
        <f>B154+(B154*0.1)</f>
        <v>142259.05916650232</v>
      </c>
      <c r="D154" s="68">
        <f t="shared" ref="D154" si="63">B154/2500</f>
        <v>51.730566969637209</v>
      </c>
      <c r="E154" s="76">
        <f>(C154-B154)/D154</f>
        <v>250.00000000000011</v>
      </c>
      <c r="F154" s="68"/>
      <c r="G154" s="75">
        <f>IF(C154&gt;B154,C154*0.1,0)</f>
        <v>14225.905916650234</v>
      </c>
      <c r="H154" s="74">
        <f>D154*50/B154</f>
        <v>0.02</v>
      </c>
      <c r="I154" s="69">
        <f t="shared" si="55"/>
        <v>73457.405096884831</v>
      </c>
      <c r="J154" s="68"/>
    </row>
    <row r="155" spans="1:12">
      <c r="A155" s="77">
        <f>A154+7</f>
        <v>42925</v>
      </c>
      <c r="B155" s="72">
        <f>C154+F154-G154</f>
        <v>128033.1532498521</v>
      </c>
      <c r="C155" s="68">
        <f>B155+(B155*0.1)</f>
        <v>140836.46857483732</v>
      </c>
      <c r="D155" s="68">
        <f>B155/2500</f>
        <v>51.213261299940839</v>
      </c>
      <c r="E155" s="76">
        <f>(C155-B155)/D155</f>
        <v>250.00000000000017</v>
      </c>
      <c r="F155" s="68"/>
      <c r="G155" s="75">
        <f>IF(C155&gt;B155,C155*0.1,0)</f>
        <v>14083.646857483733</v>
      </c>
      <c r="H155" s="74">
        <f>D155*50/B155</f>
        <v>0.02</v>
      </c>
      <c r="I155" s="69">
        <f t="shared" si="55"/>
        <v>72722.831045915984</v>
      </c>
      <c r="J155" s="68"/>
      <c r="K155" s="78"/>
      <c r="L155" s="78"/>
    </row>
    <row r="156" spans="1:12">
      <c r="A156" s="77">
        <f>A155+7</f>
        <v>42932</v>
      </c>
      <c r="B156" s="72">
        <f>C155+F155-G155</f>
        <v>126752.82171735358</v>
      </c>
      <c r="C156" s="68">
        <f>B156+(B156*0.1)</f>
        <v>139428.10388908893</v>
      </c>
      <c r="D156" s="68">
        <f t="shared" ref="D156:D157" si="64">B156/2500</f>
        <v>50.701128686941431</v>
      </c>
      <c r="E156" s="76">
        <f>(C156-B156)/D156</f>
        <v>249.99999999999986</v>
      </c>
      <c r="F156" s="68"/>
      <c r="G156" s="75">
        <f>IF(C156&gt;B156,C156*0.1,0)</f>
        <v>13942.810388908894</v>
      </c>
      <c r="H156" s="74">
        <f>D156*50/B156</f>
        <v>1.9999999999999997E-2</v>
      </c>
      <c r="I156" s="69">
        <f t="shared" si="55"/>
        <v>71995.602735456836</v>
      </c>
      <c r="J156" s="68"/>
      <c r="K156" s="78"/>
      <c r="L156" s="78"/>
    </row>
    <row r="157" spans="1:12" ht="13.5" thickBot="1">
      <c r="A157" s="73">
        <f>A156+7</f>
        <v>42939</v>
      </c>
      <c r="B157" s="72">
        <f>C156+F156-G156</f>
        <v>125485.29350018004</v>
      </c>
      <c r="C157" s="68">
        <f>B157+(B157*0.1)</f>
        <v>138033.82285019805</v>
      </c>
      <c r="D157" s="68">
        <f t="shared" si="64"/>
        <v>50.194117400072017</v>
      </c>
      <c r="E157" s="76">
        <f>(C157-B157)/D157</f>
        <v>250.00000000000017</v>
      </c>
      <c r="F157" s="71"/>
      <c r="G157" s="70">
        <f>IF(C157&gt;B157,C157*0.1,0)</f>
        <v>13803.382285019805</v>
      </c>
      <c r="H157" s="74">
        <f>D157*50/B157</f>
        <v>0.02</v>
      </c>
      <c r="I157" s="69">
        <f t="shared" si="55"/>
        <v>71275.646708102257</v>
      </c>
      <c r="J157" s="68">
        <f>J152+SUM(G154:G157)-3000</f>
        <v>714695.9279306567</v>
      </c>
      <c r="K157" s="78"/>
      <c r="L157" s="78"/>
    </row>
    <row r="158" spans="1:12" ht="13.5" thickBot="1">
      <c r="A158" s="67"/>
      <c r="B158" s="66"/>
      <c r="C158" s="61"/>
      <c r="D158" s="61"/>
      <c r="E158" s="65"/>
      <c r="F158" s="61"/>
      <c r="G158" s="64"/>
      <c r="H158" s="63"/>
      <c r="I158" s="62"/>
      <c r="J158" s="61"/>
    </row>
    <row r="159" spans="1:12">
      <c r="A159" s="77">
        <f>A157+7</f>
        <v>42946</v>
      </c>
      <c r="B159" s="72">
        <f>C157+F157-G157</f>
        <v>124230.44056517824</v>
      </c>
      <c r="C159" s="68">
        <f>B159+(B159*0.1)</f>
        <v>136653.48462169606</v>
      </c>
      <c r="D159" s="68">
        <f t="shared" ref="D159" si="65">B159/2500</f>
        <v>49.692176226071297</v>
      </c>
      <c r="E159" s="76">
        <f>(C159-B159)/D159</f>
        <v>249.9999999999998</v>
      </c>
      <c r="F159" s="68"/>
      <c r="G159" s="75">
        <f>IF(C159&gt;B159,C159*0.1,0)</f>
        <v>13665.348462169606</v>
      </c>
      <c r="H159" s="74">
        <f>D159*50/B159</f>
        <v>0.02</v>
      </c>
      <c r="I159" s="69">
        <f t="shared" si="55"/>
        <v>70562.890241021247</v>
      </c>
      <c r="J159" s="68"/>
    </row>
    <row r="160" spans="1:12">
      <c r="A160" s="77">
        <f>A159+7</f>
        <v>42953</v>
      </c>
      <c r="B160" s="72">
        <f>C159+F159-G159</f>
        <v>122988.13615952645</v>
      </c>
      <c r="C160" s="68">
        <f>B160+(B160*0.1)</f>
        <v>135286.94977547909</v>
      </c>
      <c r="D160" s="68">
        <f>B160/2500</f>
        <v>49.195254463810578</v>
      </c>
      <c r="E160" s="76">
        <f>(C160-B160)/D160</f>
        <v>250.00000000000006</v>
      </c>
      <c r="F160" s="68"/>
      <c r="G160" s="75">
        <f>IF(C160&gt;B160,C160*0.1,0)</f>
        <v>13528.69497754791</v>
      </c>
      <c r="H160" s="74">
        <f>D160*50/B160</f>
        <v>0.02</v>
      </c>
      <c r="I160" s="69">
        <f t="shared" si="55"/>
        <v>69857.261338611017</v>
      </c>
      <c r="J160" s="68"/>
      <c r="K160" s="78"/>
      <c r="L160" s="78"/>
    </row>
    <row r="161" spans="1:12">
      <c r="A161" s="77">
        <f>A160+7</f>
        <v>42960</v>
      </c>
      <c r="B161" s="72">
        <f>C160+F160-G160</f>
        <v>121758.25479793118</v>
      </c>
      <c r="C161" s="68">
        <f>B161+(B161*0.1)</f>
        <v>133934.08027772431</v>
      </c>
      <c r="D161" s="68">
        <f t="shared" ref="D161:D162" si="66">B161/2500</f>
        <v>48.703301919172475</v>
      </c>
      <c r="E161" s="76">
        <f>(C161-B161)/D161</f>
        <v>250.00000000000023</v>
      </c>
      <c r="F161" s="68"/>
      <c r="G161" s="75">
        <f>IF(C161&gt;B161,C161*0.1,0)</f>
        <v>13393.408027772432</v>
      </c>
      <c r="H161" s="74">
        <f>D161*50/B161</f>
        <v>0.02</v>
      </c>
      <c r="I161" s="69">
        <f t="shared" si="55"/>
        <v>69158.6887252249</v>
      </c>
      <c r="J161" s="68"/>
      <c r="K161" s="78"/>
      <c r="L161" s="78"/>
    </row>
    <row r="162" spans="1:12" ht="13.5" thickBot="1">
      <c r="A162" s="73">
        <f>A161+7</f>
        <v>42967</v>
      </c>
      <c r="B162" s="72">
        <f>C161+F161-G161</f>
        <v>120540.67224995188</v>
      </c>
      <c r="C162" s="68">
        <f>B162+(B162*0.1)</f>
        <v>132594.73947494707</v>
      </c>
      <c r="D162" s="68">
        <f t="shared" si="66"/>
        <v>48.216268899980754</v>
      </c>
      <c r="E162" s="76">
        <f>(C162-B162)/D162</f>
        <v>250.00000000000003</v>
      </c>
      <c r="F162" s="71"/>
      <c r="G162" s="70">
        <f>IF(C162&gt;B162,C162*0.1,0)</f>
        <v>13259.473947494707</v>
      </c>
      <c r="H162" s="74">
        <f>D162*50/B162</f>
        <v>0.02</v>
      </c>
      <c r="I162" s="69">
        <f t="shared" si="55"/>
        <v>68467.101837972674</v>
      </c>
      <c r="J162" s="68">
        <f>J157+SUM(G159:G162)-3000</f>
        <v>765542.8533456414</v>
      </c>
      <c r="K162" s="78"/>
      <c r="L162" s="78"/>
    </row>
    <row r="163" spans="1:12" ht="13.5" thickBot="1">
      <c r="A163" s="67"/>
      <c r="B163" s="66"/>
      <c r="C163" s="61"/>
      <c r="D163" s="61"/>
      <c r="E163" s="65"/>
      <c r="F163" s="61"/>
      <c r="G163" s="64"/>
      <c r="H163" s="63"/>
      <c r="I163" s="62"/>
      <c r="J163" s="61"/>
    </row>
    <row r="164" spans="1:12">
      <c r="A164" s="77">
        <f>A162+7</f>
        <v>42974</v>
      </c>
      <c r="B164" s="72">
        <f>C162+F162-G162</f>
        <v>119335.26552745236</v>
      </c>
      <c r="C164" s="68">
        <f>B164+(B164*0.1)</f>
        <v>131268.7920801976</v>
      </c>
      <c r="D164" s="68">
        <f t="shared" ref="D164" si="67">B164/2500</f>
        <v>47.73410621098094</v>
      </c>
      <c r="E164" s="76">
        <f>(C164-B164)/D164</f>
        <v>250.00000000000017</v>
      </c>
      <c r="F164" s="68"/>
      <c r="G164" s="75">
        <f>IF(C164&gt;B164,C164*0.1,0)</f>
        <v>13126.87920801976</v>
      </c>
      <c r="H164" s="74">
        <f>D164*50/B164</f>
        <v>1.9999999999999997E-2</v>
      </c>
      <c r="I164" s="69">
        <f t="shared" si="55"/>
        <v>67782.430819592933</v>
      </c>
      <c r="J164" s="68"/>
    </row>
    <row r="165" spans="1:12">
      <c r="A165" s="77">
        <f>A164+7</f>
        <v>42981</v>
      </c>
      <c r="B165" s="72">
        <f>C164+F164-G164</f>
        <v>118141.91287217784</v>
      </c>
      <c r="C165" s="68">
        <f>B165+(B165*0.1)</f>
        <v>129956.10415939562</v>
      </c>
      <c r="D165" s="68">
        <f>B165/2500</f>
        <v>47.256765148871139</v>
      </c>
      <c r="E165" s="76">
        <f>(C165-B165)/D165</f>
        <v>249.99999999999986</v>
      </c>
      <c r="F165" s="68"/>
      <c r="G165" s="75">
        <f>IF(C165&gt;B165,C165*0.1,0)</f>
        <v>12995.610415939562</v>
      </c>
      <c r="H165" s="74">
        <f>D165*50/B165</f>
        <v>0.02</v>
      </c>
      <c r="I165" s="69">
        <f t="shared" si="55"/>
        <v>67104.606511397011</v>
      </c>
      <c r="J165" s="68"/>
      <c r="K165" s="78"/>
      <c r="L165" s="78"/>
    </row>
    <row r="166" spans="1:12">
      <c r="A166" s="77">
        <f>A165+7</f>
        <v>42988</v>
      </c>
      <c r="B166" s="72">
        <f>C165+F165-G165</f>
        <v>116960.49374345606</v>
      </c>
      <c r="C166" s="68">
        <f>B166+(B166*0.1)</f>
        <v>128656.54311780166</v>
      </c>
      <c r="D166" s="68">
        <f t="shared" ref="D166:D167" si="68">B166/2500</f>
        <v>46.784197497382422</v>
      </c>
      <c r="E166" s="76">
        <f>(C166-B166)/D166</f>
        <v>249.99999999999994</v>
      </c>
      <c r="F166" s="68"/>
      <c r="G166" s="75">
        <f>IF(C166&gt;B166,C166*0.1,0)</f>
        <v>12865.654311780167</v>
      </c>
      <c r="H166" s="74">
        <f>D166*50/B166</f>
        <v>0.02</v>
      </c>
      <c r="I166" s="69">
        <f t="shared" si="55"/>
        <v>66433.560446283038</v>
      </c>
      <c r="J166" s="68"/>
      <c r="K166" s="78"/>
      <c r="L166" s="78"/>
    </row>
    <row r="167" spans="1:12" ht="13.5" thickBot="1">
      <c r="A167" s="73">
        <f>A166+7</f>
        <v>42995</v>
      </c>
      <c r="B167" s="72">
        <f>C166+F166-G166</f>
        <v>115790.8888060215</v>
      </c>
      <c r="C167" s="68">
        <f>B167+(B167*0.1)</f>
        <v>127369.97768662365</v>
      </c>
      <c r="D167" s="68">
        <f t="shared" si="68"/>
        <v>46.3163555224086</v>
      </c>
      <c r="E167" s="76">
        <f>(C167-B167)/D167</f>
        <v>250.00000000000009</v>
      </c>
      <c r="F167" s="71"/>
      <c r="G167" s="70">
        <f>IF(C167&gt;B167,C167*0.1,0)</f>
        <v>12736.997768662366</v>
      </c>
      <c r="H167" s="74">
        <f>D167*50/B167</f>
        <v>0.02</v>
      </c>
      <c r="I167" s="69">
        <f t="shared" si="55"/>
        <v>65769.224841820207</v>
      </c>
      <c r="J167" s="68">
        <f>J162+SUM(G164:G167)-3000</f>
        <v>814267.99505004322</v>
      </c>
      <c r="K167" s="78"/>
      <c r="L167" s="78"/>
    </row>
    <row r="168" spans="1:12" ht="13.5" thickBot="1">
      <c r="A168" s="67"/>
      <c r="B168" s="66"/>
      <c r="C168" s="61"/>
      <c r="D168" s="61"/>
      <c r="E168" s="65"/>
      <c r="F168" s="61"/>
      <c r="G168" s="64"/>
      <c r="H168" s="63"/>
      <c r="I168" s="62"/>
      <c r="J168" s="61"/>
    </row>
    <row r="169" spans="1:12">
      <c r="A169" s="77">
        <f>A167+7</f>
        <v>43002</v>
      </c>
      <c r="B169" s="72">
        <f>C167+F167-G167</f>
        <v>114632.97991796129</v>
      </c>
      <c r="C169" s="68">
        <f>B169+(B169*0.1)</f>
        <v>126096.27790975742</v>
      </c>
      <c r="D169" s="68">
        <f t="shared" ref="D169" si="69">B169/2500</f>
        <v>45.853191967184515</v>
      </c>
      <c r="E169" s="76">
        <f>(C169-B169)/D169</f>
        <v>250.00000000000014</v>
      </c>
      <c r="F169" s="68"/>
      <c r="G169" s="75">
        <f>IF(C169&gt;B169,C169*0.05,0)</f>
        <v>6304.8138954878714</v>
      </c>
      <c r="H169" s="74">
        <f>D169*50/B169</f>
        <v>1.9999999999999997E-2</v>
      </c>
      <c r="I169" s="69">
        <f t="shared" si="55"/>
        <v>65111.532593402015</v>
      </c>
      <c r="J169" s="68"/>
    </row>
    <row r="170" spans="1:12">
      <c r="A170" s="77">
        <f>A169+7</f>
        <v>43009</v>
      </c>
      <c r="B170" s="72">
        <f>C169+F169-G169</f>
        <v>119791.46401426956</v>
      </c>
      <c r="C170" s="68">
        <f>B170+(B170*0.1)</f>
        <v>131770.61041569652</v>
      </c>
      <c r="D170" s="68">
        <f>B170/2500</f>
        <v>47.916585605707823</v>
      </c>
      <c r="E170" s="76">
        <f>(C170-B170)/D170</f>
        <v>250.00000000000006</v>
      </c>
      <c r="F170" s="68"/>
      <c r="G170" s="75">
        <f>IF(C170&gt;B170,C170*0.05,0)</f>
        <v>6588.530520784826</v>
      </c>
      <c r="H170" s="74">
        <f>D170*50/B170</f>
        <v>0.02</v>
      </c>
      <c r="I170" s="69">
        <f t="shared" si="55"/>
        <v>68041.551560105116</v>
      </c>
      <c r="J170" s="68"/>
      <c r="K170" s="78"/>
      <c r="L170" s="78"/>
    </row>
    <row r="171" spans="1:12">
      <c r="A171" s="77">
        <f>A170+7</f>
        <v>43016</v>
      </c>
      <c r="B171" s="72">
        <f>C170+F170-G170</f>
        <v>125182.07989491169</v>
      </c>
      <c r="C171" s="68">
        <f>B171+(B171*0.1)</f>
        <v>137700.28788440285</v>
      </c>
      <c r="D171" s="68">
        <f t="shared" ref="D171:D172" si="70">B171/2500</f>
        <v>50.072831957964674</v>
      </c>
      <c r="E171" s="76">
        <f>(C171-B171)/D171</f>
        <v>249.9999999999998</v>
      </c>
      <c r="F171" s="68"/>
      <c r="G171" s="75">
        <f>IF(C171&gt;B171,C171*0.05,0)</f>
        <v>6885.014394220143</v>
      </c>
      <c r="H171" s="74">
        <f>D171*50/B171</f>
        <v>0.02</v>
      </c>
      <c r="I171" s="69">
        <f t="shared" si="55"/>
        <v>71103.421380309839</v>
      </c>
      <c r="J171" s="68"/>
      <c r="K171" s="78"/>
      <c r="L171" s="78"/>
    </row>
    <row r="172" spans="1:12" ht="13.5" thickBot="1">
      <c r="A172" s="73">
        <f>A171+7</f>
        <v>43023</v>
      </c>
      <c r="B172" s="72">
        <f>C171+F171-G171</f>
        <v>130815.27349018271</v>
      </c>
      <c r="C172" s="68">
        <f>B172+(B172*0.1)</f>
        <v>143896.80083920097</v>
      </c>
      <c r="D172" s="68">
        <f t="shared" si="70"/>
        <v>52.326109396073079</v>
      </c>
      <c r="E172" s="76">
        <f>(C172-B172)/D172</f>
        <v>249.9999999999998</v>
      </c>
      <c r="F172" s="71"/>
      <c r="G172" s="70">
        <f>IF(C172&gt;B172,C172*0.05,0)</f>
        <v>7194.8400419600484</v>
      </c>
      <c r="H172" s="74">
        <f>D172*50/B172</f>
        <v>0.02</v>
      </c>
      <c r="I172" s="69">
        <f t="shared" si="55"/>
        <v>74303.075342423777</v>
      </c>
      <c r="J172" s="68">
        <f>J167+SUM(G169:G172)-3000</f>
        <v>838241.19390249613</v>
      </c>
      <c r="K172" s="78"/>
      <c r="L172" s="78"/>
    </row>
    <row r="173" spans="1:12" ht="13.5" thickBot="1">
      <c r="A173" s="67"/>
      <c r="B173" s="66"/>
      <c r="C173" s="61"/>
      <c r="D173" s="61"/>
      <c r="E173" s="65"/>
      <c r="F173" s="61"/>
      <c r="G173" s="64"/>
      <c r="H173" s="63"/>
      <c r="I173" s="62"/>
      <c r="J173" s="61"/>
    </row>
    <row r="174" spans="1:12">
      <c r="A174" s="77">
        <f>A172+7</f>
        <v>43030</v>
      </c>
      <c r="B174" s="72">
        <f>C172+F172-G172</f>
        <v>136701.96079724093</v>
      </c>
      <c r="C174" s="68">
        <f>B174+(B174*0.1)</f>
        <v>150372.15687696502</v>
      </c>
      <c r="D174" s="68">
        <f t="shared" ref="D174" si="71">B174/2500</f>
        <v>54.680784318896372</v>
      </c>
      <c r="E174" s="76">
        <f>(C174-B174)/D174</f>
        <v>249.99999999999994</v>
      </c>
      <c r="F174" s="68"/>
      <c r="G174" s="75">
        <f>IF(C174&gt;B174,C174*0.05,0)</f>
        <v>7518.6078438482509</v>
      </c>
      <c r="H174" s="74">
        <f>D174*50/B174</f>
        <v>1.9999999999999997E-2</v>
      </c>
      <c r="I174" s="69">
        <f t="shared" si="55"/>
        <v>77646.713732832839</v>
      </c>
      <c r="J174" s="68"/>
    </row>
    <row r="175" spans="1:12">
      <c r="A175" s="77">
        <f>A174+7</f>
        <v>43037</v>
      </c>
      <c r="B175" s="72">
        <f>C174+F174-G174</f>
        <v>142853.54903311678</v>
      </c>
      <c r="C175" s="68">
        <f>B175+(B175*0.1)</f>
        <v>157138.90393642845</v>
      </c>
      <c r="D175" s="68">
        <f>B175/2500</f>
        <v>57.141419613246711</v>
      </c>
      <c r="E175" s="76">
        <f>(C175-B175)/D175</f>
        <v>249.99999999999991</v>
      </c>
      <c r="F175" s="68"/>
      <c r="G175" s="75">
        <f>IF(C175&gt;B175,C175*0.05,0)</f>
        <v>7856.9451968214235</v>
      </c>
      <c r="H175" s="74">
        <f>D175*50/B175</f>
        <v>1.9999999999999997E-2</v>
      </c>
      <c r="I175" s="69">
        <f t="shared" si="55"/>
        <v>81140.815850810337</v>
      </c>
      <c r="J175" s="68"/>
      <c r="K175" s="78"/>
      <c r="L175" s="78"/>
    </row>
    <row r="176" spans="1:12">
      <c r="A176" s="77">
        <f>A175+7</f>
        <v>43044</v>
      </c>
      <c r="B176" s="72">
        <f>C175+F175-G175</f>
        <v>149281.95873960704</v>
      </c>
      <c r="C176" s="68">
        <f>B176+(B176*0.1)</f>
        <v>164210.15461356775</v>
      </c>
      <c r="D176" s="68">
        <f t="shared" ref="D176:D177" si="72">B176/2500</f>
        <v>59.712783495842814</v>
      </c>
      <c r="E176" s="76">
        <f>(C176-B176)/D176</f>
        <v>250.00000000000006</v>
      </c>
      <c r="F176" s="68"/>
      <c r="G176" s="75">
        <f>IF(C176&gt;B176,C176*0.05,0)</f>
        <v>8210.5077306783878</v>
      </c>
      <c r="H176" s="74">
        <f>D176*50/B176</f>
        <v>0.02</v>
      </c>
      <c r="I176" s="69">
        <f t="shared" si="55"/>
        <v>84792.152564096803</v>
      </c>
      <c r="J176" s="68"/>
      <c r="K176" s="78"/>
      <c r="L176" s="78"/>
    </row>
    <row r="177" spans="1:12" ht="13.5" thickBot="1">
      <c r="A177" s="73">
        <f>A176+7</f>
        <v>43051</v>
      </c>
      <c r="B177" s="72">
        <f>C176+F176-G176</f>
        <v>155999.64688288936</v>
      </c>
      <c r="C177" s="68">
        <f>B177+(B177*0.1)</f>
        <v>171599.61157117831</v>
      </c>
      <c r="D177" s="68">
        <f t="shared" si="72"/>
        <v>62.39985875315574</v>
      </c>
      <c r="E177" s="76">
        <f>(C177-B177)/D177</f>
        <v>250.00000000000023</v>
      </c>
      <c r="F177" s="71"/>
      <c r="G177" s="70">
        <f>IF(C177&gt;B177,C177*0.05,0)</f>
        <v>8579.980578558916</v>
      </c>
      <c r="H177" s="74">
        <f>D177*50/B177</f>
        <v>0.02</v>
      </c>
      <c r="I177" s="69">
        <f t="shared" si="55"/>
        <v>88607.799429481151</v>
      </c>
      <c r="J177" s="68">
        <f>J172+SUM(G174:G177)-3000</f>
        <v>867407.23525240307</v>
      </c>
      <c r="K177" s="78"/>
      <c r="L177" s="78"/>
    </row>
    <row r="178" spans="1:12" ht="13.5" thickBot="1">
      <c r="A178" s="67"/>
      <c r="B178" s="66"/>
      <c r="C178" s="61"/>
      <c r="D178" s="61"/>
      <c r="E178" s="65"/>
      <c r="F178" s="61"/>
      <c r="G178" s="64"/>
      <c r="H178" s="63"/>
      <c r="I178" s="62"/>
      <c r="J178" s="61"/>
    </row>
    <row r="179" spans="1:12">
      <c r="A179" s="77">
        <f>A177+7</f>
        <v>43058</v>
      </c>
      <c r="B179" s="72">
        <f>C177+F177-G177</f>
        <v>163019.63099261938</v>
      </c>
      <c r="C179" s="68">
        <f>B179+(B179*0.1)</f>
        <v>179321.59409188133</v>
      </c>
      <c r="D179" s="68">
        <f t="shared" ref="D179" si="73">B179/2500</f>
        <v>65.207852397047745</v>
      </c>
      <c r="E179" s="76">
        <f>(C179-B179)/D179</f>
        <v>250.0000000000002</v>
      </c>
      <c r="F179" s="68"/>
      <c r="G179" s="75">
        <f>IF(C179&gt;B179,C179*0.1,0)</f>
        <v>17932.159409188134</v>
      </c>
      <c r="H179" s="74">
        <f>D179*50/B179</f>
        <v>1.9999999999999997E-2</v>
      </c>
      <c r="I179" s="69">
        <f t="shared" si="55"/>
        <v>92595.150403807813</v>
      </c>
      <c r="J179" s="68"/>
    </row>
    <row r="180" spans="1:12">
      <c r="A180" s="77">
        <f>A179+7</f>
        <v>43065</v>
      </c>
      <c r="B180" s="72">
        <f>C179+F179-G179</f>
        <v>161389.43468269319</v>
      </c>
      <c r="C180" s="68">
        <f>B180+(B180*0.1)</f>
        <v>177528.3781509625</v>
      </c>
      <c r="D180" s="68">
        <f>B180/2500</f>
        <v>64.555773873077271</v>
      </c>
      <c r="E180" s="76">
        <f>(C180-B180)/D180</f>
        <v>249.99999999999989</v>
      </c>
      <c r="F180" s="68"/>
      <c r="G180" s="75">
        <f>IF(C180&gt;B180,C180*0.1,0)</f>
        <v>17752.837815096249</v>
      </c>
      <c r="H180" s="74">
        <f>D180*50/B180</f>
        <v>1.9999999999999997E-2</v>
      </c>
      <c r="I180" s="69">
        <f t="shared" si="55"/>
        <v>91669.198899769734</v>
      </c>
      <c r="J180" s="68"/>
      <c r="K180" s="78"/>
      <c r="L180" s="78"/>
    </row>
    <row r="181" spans="1:12">
      <c r="A181" s="77">
        <f>A180+7</f>
        <v>43072</v>
      </c>
      <c r="B181" s="72">
        <f>C180+F180-G180</f>
        <v>159775.54033586624</v>
      </c>
      <c r="C181" s="68">
        <f>B181+(B181*0.1)</f>
        <v>175753.09436945285</v>
      </c>
      <c r="D181" s="68">
        <f t="shared" ref="D181:D182" si="74">B181/2500</f>
        <v>63.910216134346499</v>
      </c>
      <c r="E181" s="76">
        <f>(C181-B181)/D181</f>
        <v>249.99999999999977</v>
      </c>
      <c r="F181" s="68"/>
      <c r="G181" s="75">
        <f>IF(C181&gt;B181,C181*0.1,0)</f>
        <v>17575.309436945285</v>
      </c>
      <c r="H181" s="74">
        <f>D181*50/B181</f>
        <v>0.02</v>
      </c>
      <c r="I181" s="69">
        <f t="shared" si="55"/>
        <v>90752.506910772019</v>
      </c>
      <c r="J181" s="68"/>
      <c r="K181" s="78"/>
      <c r="L181" s="78"/>
    </row>
    <row r="182" spans="1:12" ht="13.5" thickBot="1">
      <c r="A182" s="73">
        <f>A181+7</f>
        <v>43079</v>
      </c>
      <c r="B182" s="72">
        <f>C181+F181-G181</f>
        <v>158177.78493250758</v>
      </c>
      <c r="C182" s="68">
        <f>B182+(B182*0.1)</f>
        <v>173995.56342575833</v>
      </c>
      <c r="D182" s="68">
        <f t="shared" si="74"/>
        <v>63.271113973003033</v>
      </c>
      <c r="E182" s="76">
        <f>(C182-B182)/D182</f>
        <v>249.99999999999986</v>
      </c>
      <c r="F182" s="71"/>
      <c r="G182" s="70">
        <f>IF(C182&gt;B182,C182*0.1,0)</f>
        <v>17399.556342575834</v>
      </c>
      <c r="H182" s="74">
        <f>D182*50/B182</f>
        <v>0.02</v>
      </c>
      <c r="I182" s="69">
        <f t="shared" si="55"/>
        <v>89844.98184166431</v>
      </c>
      <c r="J182" s="68">
        <f>J177+SUM(G179:G182)-3000</f>
        <v>935067.09825620858</v>
      </c>
      <c r="K182" s="78"/>
      <c r="L182" s="78"/>
    </row>
    <row r="183" spans="1:12" ht="13.5" thickBot="1">
      <c r="A183" s="67"/>
      <c r="B183" s="66"/>
      <c r="C183" s="61"/>
      <c r="D183" s="61"/>
      <c r="E183" s="65"/>
      <c r="F183" s="61"/>
      <c r="G183" s="64"/>
      <c r="H183" s="63"/>
      <c r="I183" s="62"/>
      <c r="J183" s="61"/>
    </row>
    <row r="184" spans="1:12">
      <c r="A184" s="77">
        <f>A182+7</f>
        <v>43086</v>
      </c>
      <c r="B184" s="72">
        <f>C182+F182-G182</f>
        <v>156596.00708318249</v>
      </c>
      <c r="C184" s="68">
        <f>B184+(B184*0.1)</f>
        <v>172255.60779150075</v>
      </c>
      <c r="D184" s="68">
        <f t="shared" ref="D184" si="75">B184/2500</f>
        <v>62.638402833272991</v>
      </c>
      <c r="E184" s="76">
        <f>(C184-B184)/D184</f>
        <v>250.00000000000026</v>
      </c>
      <c r="F184" s="68"/>
      <c r="G184" s="75">
        <f>IF(C184&gt;B184,C184*0.1,0)</f>
        <v>17225.560779150077</v>
      </c>
      <c r="H184" s="74">
        <f>D184*50/B184</f>
        <v>0.02</v>
      </c>
      <c r="I184" s="69">
        <f t="shared" si="55"/>
        <v>88946.532023247652</v>
      </c>
      <c r="J184" s="68"/>
    </row>
    <row r="185" spans="1:12">
      <c r="A185" s="89">
        <f>A184+7</f>
        <v>43093</v>
      </c>
      <c r="B185" s="90">
        <f>C184+F184-G184</f>
        <v>155030.04701235067</v>
      </c>
      <c r="C185" s="91">
        <f>B185+(B185*0.1)</f>
        <v>170533.05171358574</v>
      </c>
      <c r="D185" s="91">
        <f>B185/2500</f>
        <v>62.012018804940269</v>
      </c>
      <c r="E185" s="92">
        <f>(C185-B185)/D185</f>
        <v>250.00000000000003</v>
      </c>
      <c r="F185" s="91"/>
      <c r="G185" s="93">
        <f>IF(C185&gt;B185,C185*0.1,0)</f>
        <v>17053.305171358574</v>
      </c>
      <c r="H185" s="94">
        <f>D185*50/B185</f>
        <v>0.02</v>
      </c>
      <c r="I185" s="95">
        <f t="shared" si="55"/>
        <v>88057.066703015182</v>
      </c>
      <c r="J185" s="91"/>
    </row>
    <row r="186" spans="1:12">
      <c r="A186" s="89">
        <f>A185+7</f>
        <v>43100</v>
      </c>
      <c r="B186" s="90">
        <f>C185+F185-G185</f>
        <v>153479.74654222716</v>
      </c>
      <c r="C186" s="91">
        <f>B186+(B186*0.1)</f>
        <v>168827.72119644989</v>
      </c>
      <c r="D186" s="91">
        <f t="shared" ref="D186:D187" si="76">B186/2500</f>
        <v>61.391898616890863</v>
      </c>
      <c r="E186" s="92">
        <f>(C186-B186)/D186</f>
        <v>250.00000000000011</v>
      </c>
      <c r="F186" s="91"/>
      <c r="G186" s="93">
        <f>IF(C186&gt;B186,C186*0.1,0)</f>
        <v>16882.772119644989</v>
      </c>
      <c r="H186" s="94">
        <f>D186*50/B186</f>
        <v>0.02</v>
      </c>
      <c r="I186" s="95">
        <f t="shared" si="55"/>
        <v>87176.496035985037</v>
      </c>
      <c r="J186" s="91"/>
    </row>
    <row r="187" spans="1:12" ht="13.5" thickBot="1">
      <c r="A187" s="73">
        <f>A186+7</f>
        <v>43107</v>
      </c>
      <c r="B187" s="72">
        <f>C186+F186-G186</f>
        <v>151944.94907680489</v>
      </c>
      <c r="C187" s="68">
        <f>B187+(B187*0.1)</f>
        <v>167139.44398448538</v>
      </c>
      <c r="D187" s="68">
        <f t="shared" si="76"/>
        <v>60.777979630721951</v>
      </c>
      <c r="E187" s="76">
        <f>(C187-B187)/D187</f>
        <v>250.00000000000006</v>
      </c>
      <c r="F187" s="71"/>
      <c r="G187" s="70">
        <f>IF(C187&gt;B187,C187*0.1,0)</f>
        <v>16713.944398448537</v>
      </c>
      <c r="H187" s="74">
        <f>D187*50/B187</f>
        <v>1.9999999999999997E-2</v>
      </c>
      <c r="I187" s="69">
        <f t="shared" si="55"/>
        <v>86304.731075625183</v>
      </c>
      <c r="J187" s="68">
        <f>J182+SUM(G184:G187)-3000</f>
        <v>999942.68072481081</v>
      </c>
    </row>
    <row r="188" spans="1:12" ht="13.5" thickBot="1">
      <c r="A188" s="67"/>
      <c r="B188" s="66"/>
      <c r="C188" s="61"/>
      <c r="D188" s="61"/>
      <c r="E188" s="65"/>
      <c r="F188" s="61"/>
      <c r="G188" s="64"/>
      <c r="H188" s="63"/>
      <c r="I188" s="62"/>
      <c r="J188" s="61"/>
    </row>
    <row r="189" spans="1:12">
      <c r="A189" s="77">
        <f>A187+7</f>
        <v>43114</v>
      </c>
      <c r="B189" s="72">
        <f>C187+F187-G187</f>
        <v>150425.49958603684</v>
      </c>
      <c r="C189" s="68">
        <f>B189+(B189*0.1)</f>
        <v>165468.04954464053</v>
      </c>
      <c r="D189" s="68">
        <f t="shared" ref="D189" si="77">B189/2500</f>
        <v>60.170199834414731</v>
      </c>
      <c r="E189" s="76">
        <f>(C189-B189)/D189</f>
        <v>250.00000000000011</v>
      </c>
      <c r="F189" s="68"/>
      <c r="G189" s="75">
        <f>IF(C189&gt;B189,C189*0.1,0)</f>
        <v>16546.804954464053</v>
      </c>
      <c r="H189" s="74">
        <f>D189*50/B189</f>
        <v>0.02</v>
      </c>
      <c r="I189" s="69">
        <f t="shared" si="55"/>
        <v>85441.683764868925</v>
      </c>
      <c r="J189" s="68"/>
    </row>
    <row r="190" spans="1:12">
      <c r="A190" s="77">
        <f>A189+7</f>
        <v>43121</v>
      </c>
      <c r="B190" s="72">
        <f>C189+F189-G189</f>
        <v>148921.24459017647</v>
      </c>
      <c r="C190" s="68">
        <f>B190+(B190*0.1)</f>
        <v>163813.36904919412</v>
      </c>
      <c r="D190" s="68">
        <f>B190/2500</f>
        <v>59.568497836070591</v>
      </c>
      <c r="E190" s="76">
        <f>(C190-B190)/D190</f>
        <v>250.00000000000003</v>
      </c>
      <c r="F190" s="68"/>
      <c r="G190" s="75">
        <f>IF(C190&gt;B190,C190*0.1,0)</f>
        <v>16381.336904919413</v>
      </c>
      <c r="H190" s="74">
        <f>D190*50/B190</f>
        <v>0.02</v>
      </c>
      <c r="I190" s="69">
        <f t="shared" si="55"/>
        <v>84587.266927220233</v>
      </c>
      <c r="J190" s="68"/>
    </row>
    <row r="191" spans="1:12">
      <c r="A191" s="77">
        <f>A190+7</f>
        <v>43128</v>
      </c>
      <c r="B191" s="72">
        <f>C190+F190-G190</f>
        <v>147432.03214427471</v>
      </c>
      <c r="C191" s="68">
        <f>B191+(B191*0.1)</f>
        <v>162175.23535870219</v>
      </c>
      <c r="D191" s="68">
        <f t="shared" ref="D191:D192" si="78">B191/2500</f>
        <v>58.972812857709883</v>
      </c>
      <c r="E191" s="76">
        <f>(C191-B191)/D191</f>
        <v>250.00000000000026</v>
      </c>
      <c r="F191" s="68"/>
      <c r="G191" s="75">
        <f>IF(C191&gt;B191,C191*0.1,0)</f>
        <v>16217.523535870219</v>
      </c>
      <c r="H191" s="74">
        <f>D191*50/B191</f>
        <v>0.02</v>
      </c>
      <c r="I191" s="69">
        <f t="shared" si="55"/>
        <v>83741.394257948035</v>
      </c>
      <c r="J191" s="68"/>
    </row>
    <row r="192" spans="1:12" ht="13.5" thickBot="1">
      <c r="A192" s="73">
        <f>A191+7</f>
        <v>43135</v>
      </c>
      <c r="B192" s="72">
        <f>C191+F191-G191</f>
        <v>145957.71182283197</v>
      </c>
      <c r="C192" s="68">
        <f>B192+(B192*0.1)</f>
        <v>160553.48300511518</v>
      </c>
      <c r="D192" s="68">
        <f t="shared" si="78"/>
        <v>58.38308472913279</v>
      </c>
      <c r="E192" s="76">
        <f>(C192-B192)/D192</f>
        <v>250.00000000000014</v>
      </c>
      <c r="F192" s="71"/>
      <c r="G192" s="70">
        <f>IF(C192&gt;B192,C192*0.1,0)</f>
        <v>16055.348300511519</v>
      </c>
      <c r="H192" s="74">
        <f>D192*50/B192</f>
        <v>0.02</v>
      </c>
      <c r="I192" s="69">
        <f t="shared" si="55"/>
        <v>82903.980315368564</v>
      </c>
      <c r="J192" s="68">
        <f>J187+SUM(G189:G192)-3000</f>
        <v>1062143.6944205761</v>
      </c>
    </row>
    <row r="193" spans="1:10" ht="13.5" thickBot="1">
      <c r="A193" s="67"/>
      <c r="B193" s="66"/>
      <c r="C193" s="61"/>
      <c r="D193" s="61"/>
      <c r="E193" s="65"/>
      <c r="F193" s="61"/>
      <c r="G193" s="64"/>
      <c r="H193" s="63"/>
      <c r="I193" s="62"/>
      <c r="J193" s="61"/>
    </row>
    <row r="194" spans="1:10">
      <c r="A194" s="77">
        <f>A192+7</f>
        <v>43142</v>
      </c>
      <c r="B194" s="72">
        <f>C192+F192-G192</f>
        <v>144498.13470460367</v>
      </c>
      <c r="C194" s="68">
        <f>B194+(B194*0.1)</f>
        <v>158947.94817506403</v>
      </c>
      <c r="D194" s="68">
        <f t="shared" ref="D194" si="79">B194/2500</f>
        <v>57.799253881841466</v>
      </c>
      <c r="E194" s="76">
        <f>(C194-B194)/D194</f>
        <v>249.99999999999986</v>
      </c>
      <c r="F194" s="68"/>
      <c r="G194" s="75">
        <f>IF(C194&gt;B194,C194*0.1,0)</f>
        <v>15894.794817506403</v>
      </c>
      <c r="H194" s="74">
        <f>D194*50/B194</f>
        <v>0.02</v>
      </c>
      <c r="I194" s="69">
        <f t="shared" si="55"/>
        <v>82074.940512214875</v>
      </c>
      <c r="J194" s="68"/>
    </row>
    <row r="195" spans="1:10">
      <c r="A195" s="77">
        <f>A194+7</f>
        <v>43149</v>
      </c>
      <c r="B195" s="72">
        <f>C194+F194-G194</f>
        <v>143053.15335755763</v>
      </c>
      <c r="C195" s="68">
        <f>B195+(B195*0.1)</f>
        <v>157358.46869331339</v>
      </c>
      <c r="D195" s="68">
        <f>B195/2500</f>
        <v>57.221261343023052</v>
      </c>
      <c r="E195" s="76">
        <f>(C195-B195)/D195</f>
        <v>249.99999999999994</v>
      </c>
      <c r="F195" s="68"/>
      <c r="G195" s="75">
        <f>IF(C195&gt;B195,C195*0.1,0)</f>
        <v>15735.846869331341</v>
      </c>
      <c r="H195" s="74">
        <f>D195*50/B195</f>
        <v>0.02</v>
      </c>
      <c r="I195" s="69">
        <f t="shared" si="55"/>
        <v>81254.191107092745</v>
      </c>
      <c r="J195" s="68"/>
    </row>
    <row r="196" spans="1:10">
      <c r="A196" s="77">
        <f>A195+7</f>
        <v>43156</v>
      </c>
      <c r="B196" s="72">
        <f>C195+F195-G195</f>
        <v>141622.62182398204</v>
      </c>
      <c r="C196" s="68">
        <f>B196+(B196*0.1)</f>
        <v>155784.88400638025</v>
      </c>
      <c r="D196" s="68">
        <f t="shared" ref="D196:D197" si="80">B196/2500</f>
        <v>56.64904872959282</v>
      </c>
      <c r="E196" s="76">
        <f>(C196-B196)/D196</f>
        <v>250</v>
      </c>
      <c r="F196" s="68"/>
      <c r="G196" s="75">
        <f>IF(C196&gt;B196,C196*0.1,0)</f>
        <v>15578.488400638025</v>
      </c>
      <c r="H196" s="74">
        <f>D196*50/B196</f>
        <v>0.02</v>
      </c>
      <c r="I196" s="69">
        <f t="shared" si="55"/>
        <v>80441.649196021797</v>
      </c>
      <c r="J196" s="68"/>
    </row>
    <row r="197" spans="1:10" ht="13.5" thickBot="1">
      <c r="A197" s="73">
        <f>A196+7</f>
        <v>43163</v>
      </c>
      <c r="B197" s="72">
        <f>C196+F196-G196</f>
        <v>140206.39560574223</v>
      </c>
      <c r="C197" s="68">
        <f>B197+(B197*0.1)</f>
        <v>154227.03516631646</v>
      </c>
      <c r="D197" s="68">
        <f t="shared" si="80"/>
        <v>56.082558242296891</v>
      </c>
      <c r="E197" s="76">
        <f>(C197-B197)/D197</f>
        <v>250.00000000000011</v>
      </c>
      <c r="F197" s="71"/>
      <c r="G197" s="70">
        <f>IF(C197&gt;B197,C197*0.1,0)</f>
        <v>15422.703516631647</v>
      </c>
      <c r="H197" s="74">
        <f>D197*50/B197</f>
        <v>0.02</v>
      </c>
      <c r="I197" s="69">
        <f t="shared" ref="I197:I207" si="81">B197-(D197*1080)</f>
        <v>79637.232704061593</v>
      </c>
      <c r="J197" s="68">
        <f>J192+SUM(G194:G197)-3000</f>
        <v>1121775.5280246835</v>
      </c>
    </row>
    <row r="198" spans="1:10" ht="13.5" thickBot="1">
      <c r="A198" s="67"/>
      <c r="B198" s="66"/>
      <c r="C198" s="61"/>
      <c r="D198" s="61"/>
      <c r="E198" s="65"/>
      <c r="F198" s="61"/>
      <c r="G198" s="64"/>
      <c r="H198" s="63"/>
      <c r="I198" s="62"/>
      <c r="J198" s="61"/>
    </row>
    <row r="199" spans="1:10">
      <c r="A199" s="77">
        <f>A197+7</f>
        <v>43170</v>
      </c>
      <c r="B199" s="72">
        <f>C197+F197-G197</f>
        <v>138804.33164968481</v>
      </c>
      <c r="C199" s="68">
        <f>B199+(B199*0.1)</f>
        <v>152684.76481465329</v>
      </c>
      <c r="D199" s="68">
        <f t="shared" ref="D199:D204" si="82">B199/2500</f>
        <v>55.521732659873926</v>
      </c>
      <c r="E199" s="76">
        <f>(C199-B199)/D199</f>
        <v>249.99999999999989</v>
      </c>
      <c r="F199" s="68"/>
      <c r="G199" s="75">
        <f>IF(C199&gt;B199,C199*0.1,0)</f>
        <v>15268.47648146533</v>
      </c>
      <c r="H199" s="74">
        <f>D199*50/B199</f>
        <v>0.02</v>
      </c>
      <c r="I199" s="69">
        <f t="shared" si="81"/>
        <v>78840.860377020974</v>
      </c>
      <c r="J199" s="68"/>
    </row>
    <row r="200" spans="1:10">
      <c r="A200" s="77">
        <f>A199+7</f>
        <v>43177</v>
      </c>
      <c r="B200" s="72">
        <f>C199+F199-G199</f>
        <v>137416.28833318796</v>
      </c>
      <c r="C200" s="68">
        <f>B200+(B200*0.1)</f>
        <v>151157.91716650676</v>
      </c>
      <c r="D200" s="68">
        <f>B200/2500</f>
        <v>54.966515333275183</v>
      </c>
      <c r="E200" s="76">
        <f>(C200-B200)/D200</f>
        <v>250.00000000000006</v>
      </c>
      <c r="F200" s="68"/>
      <c r="G200" s="75">
        <f>IF(C200&gt;B200,C200*0.1,0)</f>
        <v>15115.791716650676</v>
      </c>
      <c r="H200" s="74">
        <f>D200*50/B200</f>
        <v>0.02</v>
      </c>
      <c r="I200" s="69">
        <f t="shared" si="81"/>
        <v>78052.451773250767</v>
      </c>
      <c r="J200" s="68"/>
    </row>
    <row r="201" spans="1:10">
      <c r="A201" s="77">
        <f>A200+7</f>
        <v>43184</v>
      </c>
      <c r="B201" s="72">
        <f>C200+F200-G200</f>
        <v>136042.12544985607</v>
      </c>
      <c r="C201" s="68">
        <f>B201+(B201*0.1)</f>
        <v>149646.33799484168</v>
      </c>
      <c r="D201" s="68">
        <f t="shared" ref="D201:D202" si="83">B201/2500</f>
        <v>54.416850179942429</v>
      </c>
      <c r="E201" s="76">
        <f>(C201-B201)/D201</f>
        <v>250.00000000000006</v>
      </c>
      <c r="F201" s="68"/>
      <c r="G201" s="75">
        <f>IF(C201&gt;B201,C201*0.1,0)</f>
        <v>14964.633799484169</v>
      </c>
      <c r="H201" s="74">
        <f>D201*50/B201</f>
        <v>0.02</v>
      </c>
      <c r="I201" s="69">
        <f t="shared" si="81"/>
        <v>77271.92725551824</v>
      </c>
      <c r="J201" s="68"/>
    </row>
    <row r="202" spans="1:10" ht="13.5" thickBot="1">
      <c r="A202" s="73">
        <f>A201+7</f>
        <v>43191</v>
      </c>
      <c r="B202" s="72">
        <f>C201+F201-G201</f>
        <v>134681.70419535751</v>
      </c>
      <c r="C202" s="68">
        <f>B202+(B202*0.1)</f>
        <v>148149.87461489326</v>
      </c>
      <c r="D202" s="68">
        <f t="shared" si="83"/>
        <v>53.872681678143003</v>
      </c>
      <c r="E202" s="76">
        <f>(C202-B202)/D202</f>
        <v>249.99999999999989</v>
      </c>
      <c r="F202" s="71"/>
      <c r="G202" s="70">
        <f>IF(C202&gt;B202,C202*0.1,0)</f>
        <v>14814.987461489327</v>
      </c>
      <c r="H202" s="74">
        <f>D202*50/B202</f>
        <v>1.9999999999999997E-2</v>
      </c>
      <c r="I202" s="69">
        <f t="shared" si="81"/>
        <v>76499.207982963067</v>
      </c>
      <c r="J202" s="68">
        <f>J197+SUM(G199:G202)-3000</f>
        <v>1178939.4174837731</v>
      </c>
    </row>
    <row r="203" spans="1:10" ht="13.5" thickBot="1">
      <c r="A203" s="67"/>
      <c r="B203" s="66"/>
      <c r="C203" s="61"/>
      <c r="D203" s="61"/>
      <c r="E203" s="65"/>
      <c r="F203" s="61"/>
      <c r="G203" s="64"/>
      <c r="H203" s="63"/>
      <c r="I203" s="62"/>
      <c r="J203" s="61"/>
    </row>
    <row r="204" spans="1:10">
      <c r="A204" s="77">
        <f>A202+7</f>
        <v>43198</v>
      </c>
      <c r="B204" s="72">
        <f>C202+F202-G202</f>
        <v>133334.88715340392</v>
      </c>
      <c r="C204" s="68">
        <f>B204+(B204*0.1)</f>
        <v>146668.3758687443</v>
      </c>
      <c r="D204" s="68">
        <f t="shared" si="82"/>
        <v>53.333954861361569</v>
      </c>
      <c r="E204" s="76">
        <f>(C204-B204)/D204</f>
        <v>249.99999999999983</v>
      </c>
      <c r="F204" s="68"/>
      <c r="G204" s="75">
        <f>IF(C204&gt;B204,C204*0.1,0)</f>
        <v>14666.837586874432</v>
      </c>
      <c r="H204" s="74">
        <f>D204*50/B204</f>
        <v>0.02</v>
      </c>
      <c r="I204" s="69">
        <f t="shared" si="81"/>
        <v>75734.215903133416</v>
      </c>
      <c r="J204" s="68"/>
    </row>
    <row r="205" spans="1:10">
      <c r="A205" s="77">
        <f>A204+7</f>
        <v>43205</v>
      </c>
      <c r="B205" s="72">
        <f>C204+F204-G204</f>
        <v>132001.53828186987</v>
      </c>
      <c r="C205" s="68">
        <f>B205+(B205*0.1)</f>
        <v>145201.69211005687</v>
      </c>
      <c r="D205" s="68">
        <f>B205/2500</f>
        <v>52.800615312747951</v>
      </c>
      <c r="E205" s="76">
        <f>(C205-B205)/D205</f>
        <v>250.00000000000026</v>
      </c>
      <c r="F205" s="68"/>
      <c r="G205" s="75">
        <f>IF(C205&gt;B205,C205*0.1,0)</f>
        <v>14520.169211005688</v>
      </c>
      <c r="H205" s="74">
        <f>D205*50/B205</f>
        <v>0.02</v>
      </c>
      <c r="I205" s="69">
        <f t="shared" si="81"/>
        <v>74976.873744102078</v>
      </c>
      <c r="J205" s="68"/>
    </row>
    <row r="206" spans="1:10">
      <c r="A206" s="77">
        <f>A205+7</f>
        <v>43212</v>
      </c>
      <c r="B206" s="72">
        <f>C205+F205-G205</f>
        <v>130681.52289905118</v>
      </c>
      <c r="C206" s="68">
        <f>B206+(B206*0.1)</f>
        <v>143749.67518895632</v>
      </c>
      <c r="D206" s="68">
        <f t="shared" ref="D206:D207" si="84">B206/2500</f>
        <v>52.272609159620472</v>
      </c>
      <c r="E206" s="76">
        <f>(C206-B206)/D206</f>
        <v>250.00000000000031</v>
      </c>
      <c r="F206" s="68"/>
      <c r="G206" s="75">
        <f>IF(C206&gt;B206,C206*0.1,0)</f>
        <v>14374.967518895632</v>
      </c>
      <c r="H206" s="74">
        <f>D206*50/B206</f>
        <v>0.02</v>
      </c>
      <c r="I206" s="69">
        <f t="shared" si="81"/>
        <v>74227.105006661062</v>
      </c>
      <c r="J206" s="68"/>
    </row>
    <row r="207" spans="1:10" ht="13.5" thickBot="1">
      <c r="A207" s="73">
        <f>A206+7</f>
        <v>43219</v>
      </c>
      <c r="B207" s="72">
        <f>C206+F206-G206</f>
        <v>129374.70767006068</v>
      </c>
      <c r="C207" s="68">
        <f>B207+(B207*0.1)</f>
        <v>142312.17843706676</v>
      </c>
      <c r="D207" s="68">
        <f t="shared" si="84"/>
        <v>51.749883068024275</v>
      </c>
      <c r="E207" s="76">
        <f>(C207-B207)/D207</f>
        <v>250.00000000000011</v>
      </c>
      <c r="F207" s="71"/>
      <c r="G207" s="70">
        <f>IF(C207&gt;B207,C207*0.1,0)</f>
        <v>14231.217843706676</v>
      </c>
      <c r="H207" s="74">
        <f>D207*50/B207</f>
        <v>0.02</v>
      </c>
      <c r="I207" s="69">
        <f t="shared" si="81"/>
        <v>73484.833956594463</v>
      </c>
      <c r="J207" s="68">
        <f>J202+SUM(G204:G207)-3000</f>
        <v>1233732.6096442556</v>
      </c>
    </row>
    <row r="208" spans="1:10" ht="13.5" thickBot="1">
      <c r="A208" s="67"/>
      <c r="B208" s="66"/>
      <c r="C208" s="61"/>
      <c r="D208" s="61"/>
      <c r="E208" s="65"/>
      <c r="F208" s="61"/>
      <c r="G208" s="64"/>
      <c r="H208" s="63"/>
      <c r="I208" s="62"/>
      <c r="J208" s="61"/>
    </row>
  </sheetData>
  <mergeCells count="1">
    <mergeCell ref="A1:J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workbookViewId="0">
      <selection activeCell="L29" sqref="L29"/>
    </sheetView>
  </sheetViews>
  <sheetFormatPr defaultRowHeight="15"/>
  <cols>
    <col min="1" max="1" width="6.42578125" bestFit="1" customWidth="1"/>
    <col min="2" max="2" width="9" bestFit="1" customWidth="1"/>
    <col min="3" max="3" width="14.140625" customWidth="1"/>
    <col min="4" max="4" width="14" customWidth="1"/>
    <col min="5" max="5" width="13.42578125" customWidth="1"/>
    <col min="6" max="6" width="12" customWidth="1"/>
    <col min="7" max="7" width="6.5703125" bestFit="1" customWidth="1"/>
    <col min="8" max="8" width="7.5703125" bestFit="1" customWidth="1"/>
    <col min="9" max="9" width="9" bestFit="1" customWidth="1"/>
    <col min="10" max="10" width="10.140625" bestFit="1" customWidth="1"/>
    <col min="11" max="11" width="6.85546875" bestFit="1" customWidth="1"/>
    <col min="12" max="12" width="11.42578125" style="40" bestFit="1" customWidth="1"/>
    <col min="13" max="13" width="42.42578125" bestFit="1" customWidth="1"/>
  </cols>
  <sheetData>
    <row r="1" spans="1:14" s="60" customFormat="1" ht="18.75" thickBot="1">
      <c r="A1" s="202" t="s">
        <v>37</v>
      </c>
      <c r="B1" s="202"/>
      <c r="C1" s="202"/>
      <c r="D1" s="202"/>
      <c r="E1" s="202"/>
      <c r="F1" s="202"/>
      <c r="G1" s="202"/>
      <c r="H1" s="202"/>
      <c r="I1" s="202"/>
      <c r="J1" s="202"/>
      <c r="K1" s="208"/>
      <c r="L1" s="208"/>
    </row>
    <row r="2" spans="1:14" ht="35.25" thickBot="1">
      <c r="A2" s="206" t="s">
        <v>0</v>
      </c>
      <c r="B2" s="206" t="s">
        <v>6</v>
      </c>
      <c r="C2" s="3" t="s">
        <v>7</v>
      </c>
      <c r="D2" s="3" t="s">
        <v>7</v>
      </c>
      <c r="E2" s="3" t="s">
        <v>7</v>
      </c>
      <c r="F2" s="3" t="s">
        <v>7</v>
      </c>
      <c r="G2" s="3"/>
      <c r="H2" s="3"/>
      <c r="I2" s="4" t="s">
        <v>1</v>
      </c>
      <c r="J2" s="5" t="s">
        <v>8</v>
      </c>
      <c r="K2" s="6" t="s">
        <v>9</v>
      </c>
      <c r="L2" s="151">
        <v>0.05</v>
      </c>
      <c r="M2" s="1"/>
      <c r="N2" s="1"/>
    </row>
    <row r="3" spans="1:14" ht="15.75" thickBot="1">
      <c r="A3" s="207"/>
      <c r="B3" s="207"/>
      <c r="C3" s="7" t="s">
        <v>10</v>
      </c>
      <c r="D3" s="8" t="s">
        <v>11</v>
      </c>
      <c r="E3" s="7" t="s">
        <v>12</v>
      </c>
      <c r="F3" s="7" t="s">
        <v>13</v>
      </c>
      <c r="G3" s="7" t="s">
        <v>3</v>
      </c>
      <c r="H3" s="7" t="s">
        <v>4</v>
      </c>
      <c r="I3" s="4" t="s">
        <v>5</v>
      </c>
      <c r="J3" s="6" t="s">
        <v>14</v>
      </c>
      <c r="K3" s="6" t="s">
        <v>15</v>
      </c>
      <c r="L3" s="150" t="s">
        <v>33</v>
      </c>
      <c r="M3" s="1"/>
      <c r="N3" s="1"/>
    </row>
    <row r="4" spans="1:14">
      <c r="A4" s="203">
        <v>1</v>
      </c>
      <c r="B4" s="9">
        <v>42008</v>
      </c>
      <c r="C4" s="11">
        <v>2000</v>
      </c>
      <c r="D4" s="11">
        <v>2073</v>
      </c>
      <c r="E4" s="11">
        <f>C4/3500</f>
        <v>0.5714285714285714</v>
      </c>
      <c r="F4" s="17">
        <v>127.75</v>
      </c>
      <c r="G4" s="12"/>
      <c r="H4" s="12"/>
      <c r="I4" s="13"/>
      <c r="J4" s="14"/>
      <c r="K4" s="15"/>
      <c r="L4" s="15"/>
      <c r="M4" s="1"/>
      <c r="N4" s="1"/>
    </row>
    <row r="5" spans="1:14" ht="14.25" customHeight="1">
      <c r="A5" s="204"/>
      <c r="B5" s="44">
        <v>42015</v>
      </c>
      <c r="C5" s="46">
        <f>D4</f>
        <v>2073</v>
      </c>
      <c r="D5" s="45">
        <v>2073</v>
      </c>
      <c r="E5" s="46">
        <v>1888</v>
      </c>
      <c r="F5" s="46">
        <f t="shared" ref="F5:F6" si="0">D5/3500</f>
        <v>0.5922857142857143</v>
      </c>
      <c r="G5" s="47"/>
      <c r="H5" s="48"/>
      <c r="I5" s="48"/>
      <c r="J5" s="49"/>
      <c r="K5" s="48"/>
      <c r="L5" s="48"/>
      <c r="M5" s="50" t="s">
        <v>16</v>
      </c>
      <c r="N5" s="1"/>
    </row>
    <row r="6" spans="1:14" ht="16.5" customHeight="1">
      <c r="A6" s="204"/>
      <c r="B6" s="51">
        <v>42022</v>
      </c>
      <c r="C6" s="53">
        <f>D6</f>
        <v>400</v>
      </c>
      <c r="D6" s="52">
        <v>400</v>
      </c>
      <c r="E6" s="53">
        <v>400</v>
      </c>
      <c r="F6" s="53">
        <f t="shared" si="0"/>
        <v>0.11428571428571428</v>
      </c>
      <c r="G6" s="54"/>
      <c r="H6" s="55"/>
      <c r="I6" s="55"/>
      <c r="J6" s="56"/>
      <c r="K6" s="55"/>
      <c r="L6" s="55"/>
      <c r="M6" s="57" t="s">
        <v>17</v>
      </c>
      <c r="N6" s="1"/>
    </row>
    <row r="7" spans="1:14" ht="15.75" thickBot="1">
      <c r="A7" s="205"/>
      <c r="B7" s="43">
        <v>42029</v>
      </c>
      <c r="C7" s="59">
        <f>D6</f>
        <v>400</v>
      </c>
      <c r="D7" s="10">
        <v>400</v>
      </c>
      <c r="E7" s="11">
        <v>398</v>
      </c>
      <c r="F7" s="42">
        <v>0.11</v>
      </c>
      <c r="G7" s="17"/>
      <c r="H7" s="17"/>
      <c r="I7" s="17"/>
      <c r="J7" s="17"/>
      <c r="K7" s="17"/>
      <c r="L7" s="17"/>
      <c r="M7" s="58" t="s">
        <v>18</v>
      </c>
      <c r="N7" s="1"/>
    </row>
    <row r="8" spans="1:14" ht="15.75" thickBot="1">
      <c r="A8" s="19"/>
      <c r="B8" s="19"/>
      <c r="C8" s="20"/>
      <c r="D8" s="21"/>
      <c r="E8" s="22"/>
      <c r="F8" s="22"/>
      <c r="G8" s="21"/>
      <c r="H8" s="23"/>
      <c r="I8" s="24"/>
      <c r="J8" s="25"/>
      <c r="K8" s="21"/>
      <c r="L8" s="21"/>
      <c r="M8" s="2"/>
      <c r="N8" s="2"/>
    </row>
    <row r="9" spans="1:14">
      <c r="A9" s="203">
        <v>2</v>
      </c>
      <c r="B9" s="9">
        <v>42036</v>
      </c>
      <c r="C9" s="10">
        <f>D7</f>
        <v>400</v>
      </c>
      <c r="D9" s="11">
        <v>363</v>
      </c>
      <c r="E9" s="42">
        <f>C9/3500</f>
        <v>0.11428571428571428</v>
      </c>
      <c r="F9" s="17">
        <f>(D9-C9)/E9</f>
        <v>-323.75</v>
      </c>
      <c r="G9" s="12"/>
      <c r="H9" s="12"/>
      <c r="I9" s="13"/>
      <c r="J9" s="14"/>
      <c r="K9" s="15"/>
      <c r="L9" s="153" t="s">
        <v>35</v>
      </c>
      <c r="M9" s="1"/>
      <c r="N9" s="1"/>
    </row>
    <row r="10" spans="1:14">
      <c r="A10" s="204"/>
      <c r="B10" s="9">
        <v>42043</v>
      </c>
      <c r="C10" s="10">
        <f>D9</f>
        <v>363</v>
      </c>
      <c r="D10" s="11">
        <v>383</v>
      </c>
      <c r="E10" s="42">
        <f t="shared" ref="E10:E12" si="1">C10/3500</f>
        <v>0.10371428571428572</v>
      </c>
      <c r="F10" s="17">
        <f>(D10-C10)/E10</f>
        <v>192.8374655647383</v>
      </c>
      <c r="G10" s="12"/>
      <c r="H10" s="12"/>
      <c r="I10" s="13"/>
      <c r="J10" s="14"/>
      <c r="K10" s="15"/>
      <c r="L10" s="152" t="s">
        <v>34</v>
      </c>
      <c r="M10" s="1"/>
      <c r="N10" s="1"/>
    </row>
    <row r="11" spans="1:14">
      <c r="A11" s="204"/>
      <c r="B11" s="9">
        <v>42050</v>
      </c>
      <c r="C11" s="10">
        <f>D10</f>
        <v>383</v>
      </c>
      <c r="D11" s="11">
        <v>403</v>
      </c>
      <c r="E11" s="42">
        <f t="shared" si="1"/>
        <v>0.10942857142857143</v>
      </c>
      <c r="F11" s="17">
        <f>(D11-C11)/E11</f>
        <v>182.76762402088772</v>
      </c>
      <c r="G11" s="12"/>
      <c r="H11" s="12"/>
      <c r="I11" s="13"/>
      <c r="J11" s="14"/>
      <c r="K11" s="15"/>
      <c r="L11" s="152" t="s">
        <v>34</v>
      </c>
      <c r="M11" s="1"/>
      <c r="N11" s="1"/>
    </row>
    <row r="12" spans="1:14" ht="15.75" thickBot="1">
      <c r="A12" s="205"/>
      <c r="B12" s="9">
        <v>42057</v>
      </c>
      <c r="C12" s="10">
        <f>D11</f>
        <v>403</v>
      </c>
      <c r="D12" s="11">
        <v>422</v>
      </c>
      <c r="E12" s="42">
        <f t="shared" si="1"/>
        <v>0.11514285714285714</v>
      </c>
      <c r="F12" s="17">
        <f>(D12-C12)/E12</f>
        <v>165.01240694789081</v>
      </c>
      <c r="G12" s="12"/>
      <c r="H12" s="12"/>
      <c r="I12" s="13"/>
      <c r="J12" s="14"/>
      <c r="K12" s="15"/>
      <c r="L12" s="152" t="s">
        <v>34</v>
      </c>
      <c r="M12" s="18"/>
      <c r="N12" s="1"/>
    </row>
    <row r="13" spans="1:14" s="40" customFormat="1" ht="15.75" thickBot="1">
      <c r="A13" s="19"/>
      <c r="B13" s="19"/>
      <c r="C13" s="20"/>
      <c r="D13" s="21"/>
      <c r="E13" s="22"/>
      <c r="F13" s="22"/>
      <c r="G13" s="21"/>
      <c r="H13" s="23"/>
      <c r="I13" s="24"/>
      <c r="J13" s="25"/>
      <c r="K13" s="21"/>
      <c r="L13" s="21"/>
      <c r="M13" s="39"/>
      <c r="N13" s="39"/>
    </row>
    <row r="14" spans="1:14">
      <c r="A14" s="203">
        <v>3</v>
      </c>
      <c r="B14" s="9">
        <v>42064</v>
      </c>
      <c r="C14" s="10">
        <f>D12</f>
        <v>422</v>
      </c>
      <c r="D14" s="11">
        <v>381</v>
      </c>
      <c r="E14" s="42">
        <f>C14/3500</f>
        <v>0.12057142857142857</v>
      </c>
      <c r="F14" s="17">
        <f>(D14-C14)/E14</f>
        <v>-340.04739336492895</v>
      </c>
      <c r="G14" s="12">
        <v>192</v>
      </c>
      <c r="H14" s="12"/>
      <c r="I14" s="13"/>
      <c r="J14" s="14"/>
      <c r="K14" s="15"/>
      <c r="L14" s="153" t="s">
        <v>35</v>
      </c>
      <c r="M14" s="1"/>
      <c r="N14" s="1"/>
    </row>
    <row r="15" spans="1:14">
      <c r="A15" s="204"/>
      <c r="B15" s="9">
        <v>42071</v>
      </c>
      <c r="C15" s="10">
        <f>D14+G14</f>
        <v>573</v>
      </c>
      <c r="D15" s="11">
        <v>615</v>
      </c>
      <c r="E15" s="42">
        <f>C15/3500</f>
        <v>0.1637142857142857</v>
      </c>
      <c r="F15" s="17">
        <f>(D15-C15)/E15</f>
        <v>256.54450261780107</v>
      </c>
      <c r="G15" s="12"/>
      <c r="H15" s="12"/>
      <c r="I15" s="13"/>
      <c r="J15" s="14"/>
      <c r="K15" s="15"/>
      <c r="L15" s="152" t="s">
        <v>34</v>
      </c>
      <c r="M15" s="1"/>
      <c r="N15" s="1"/>
    </row>
    <row r="16" spans="1:14">
      <c r="A16" s="204"/>
      <c r="B16" s="98">
        <v>42078</v>
      </c>
      <c r="C16" s="99">
        <f>D15</f>
        <v>615</v>
      </c>
      <c r="D16" s="100">
        <v>654</v>
      </c>
      <c r="E16" s="101">
        <f>C16/3500</f>
        <v>0.17571428571428571</v>
      </c>
      <c r="F16" s="102">
        <f>(D16-C16)/E16</f>
        <v>221.95121951219514</v>
      </c>
      <c r="G16" s="103">
        <v>100</v>
      </c>
      <c r="H16" s="103"/>
      <c r="I16" s="104"/>
      <c r="J16" s="103"/>
      <c r="K16" s="100"/>
      <c r="L16" s="152" t="s">
        <v>34</v>
      </c>
      <c r="M16" s="105" t="s">
        <v>32</v>
      </c>
      <c r="N16" s="1"/>
    </row>
    <row r="17" spans="1:14" ht="15.75" thickBot="1">
      <c r="A17" s="205"/>
      <c r="B17" s="9">
        <v>42085</v>
      </c>
      <c r="C17" s="10">
        <f>D16+G16</f>
        <v>754</v>
      </c>
      <c r="D17" s="11">
        <v>800</v>
      </c>
      <c r="E17" s="42">
        <f>C17/3000</f>
        <v>0.25133333333333335</v>
      </c>
      <c r="F17" s="17">
        <f>(D17-C17)/E17</f>
        <v>183.02387267904507</v>
      </c>
      <c r="G17" s="12"/>
      <c r="H17" s="12"/>
      <c r="I17" s="13"/>
      <c r="J17" s="14"/>
      <c r="K17" s="15"/>
      <c r="L17" s="152" t="s">
        <v>34</v>
      </c>
      <c r="M17" s="18"/>
      <c r="N17" s="1"/>
    </row>
    <row r="18" spans="1:14" ht="15.75" thickBot="1">
      <c r="A18" s="19"/>
      <c r="B18" s="19"/>
      <c r="C18" s="20"/>
      <c r="D18" s="21"/>
      <c r="E18" s="22"/>
      <c r="F18" s="22"/>
      <c r="G18" s="21"/>
      <c r="H18" s="23"/>
      <c r="I18" s="24"/>
      <c r="J18" s="25"/>
      <c r="K18" s="21"/>
      <c r="L18" s="21"/>
      <c r="M18" s="2"/>
      <c r="N18" s="2"/>
    </row>
    <row r="19" spans="1:14">
      <c r="A19" s="203">
        <v>4</v>
      </c>
      <c r="B19" s="9">
        <v>42092</v>
      </c>
      <c r="C19" s="10">
        <f>D17</f>
        <v>800</v>
      </c>
      <c r="D19" s="11">
        <v>929</v>
      </c>
      <c r="E19" s="42">
        <f>C19/3000</f>
        <v>0.26666666666666666</v>
      </c>
      <c r="F19" s="17">
        <f>(D19-C19)/E19</f>
        <v>483.75</v>
      </c>
      <c r="G19" s="12"/>
      <c r="H19" s="12"/>
      <c r="I19" s="13"/>
      <c r="J19" s="14"/>
      <c r="K19" s="15"/>
      <c r="L19" s="152" t="s">
        <v>34</v>
      </c>
      <c r="M19" s="18"/>
      <c r="N19" s="1"/>
    </row>
    <row r="20" spans="1:14">
      <c r="A20" s="204"/>
      <c r="B20" s="9">
        <v>42099</v>
      </c>
      <c r="C20" s="10">
        <f>D19+G19</f>
        <v>929</v>
      </c>
      <c r="D20" s="11">
        <v>973</v>
      </c>
      <c r="E20" s="42">
        <f>C20/2500</f>
        <v>0.37159999999999999</v>
      </c>
      <c r="F20" s="17">
        <f>(D20-C20)/E20</f>
        <v>118.40688912809473</v>
      </c>
      <c r="G20" s="12">
        <v>150</v>
      </c>
      <c r="H20" s="12"/>
      <c r="I20" s="13"/>
      <c r="J20" s="14"/>
      <c r="K20" s="15"/>
      <c r="L20" s="152" t="s">
        <v>34</v>
      </c>
      <c r="M20" s="18"/>
      <c r="N20" s="1"/>
    </row>
    <row r="21" spans="1:14">
      <c r="A21" s="204"/>
      <c r="B21" s="9">
        <v>42106</v>
      </c>
      <c r="C21" s="10">
        <f>D20+G20</f>
        <v>1123</v>
      </c>
      <c r="D21" s="11">
        <v>1200</v>
      </c>
      <c r="E21" s="42">
        <f>C21/2500</f>
        <v>0.44919999999999999</v>
      </c>
      <c r="F21" s="17">
        <f>(D21-C21)/E21</f>
        <v>171.41585040071237</v>
      </c>
      <c r="G21" s="12"/>
      <c r="H21" s="12"/>
      <c r="I21" s="13"/>
      <c r="J21" s="14"/>
      <c r="K21" s="15"/>
      <c r="L21" s="152" t="s">
        <v>34</v>
      </c>
      <c r="M21" s="18"/>
      <c r="N21" s="1"/>
    </row>
    <row r="22" spans="1:14" ht="15.75" thickBot="1">
      <c r="A22" s="205"/>
      <c r="B22" s="9">
        <v>42113</v>
      </c>
      <c r="C22" s="10">
        <f>D21+G21</f>
        <v>1200</v>
      </c>
      <c r="D22" s="11">
        <v>1261</v>
      </c>
      <c r="E22" s="42">
        <f>C22/2500</f>
        <v>0.48</v>
      </c>
      <c r="F22" s="17">
        <f>(D22-C22)/E22</f>
        <v>127.08333333333334</v>
      </c>
      <c r="G22" s="12"/>
      <c r="H22" s="12"/>
      <c r="I22" s="13"/>
      <c r="J22" s="14"/>
      <c r="K22" s="15"/>
      <c r="L22" s="152" t="s">
        <v>34</v>
      </c>
      <c r="M22" s="18"/>
      <c r="N22" s="1"/>
    </row>
    <row r="23" spans="1:14" ht="15.75" thickBot="1">
      <c r="A23" s="19"/>
      <c r="B23" s="19"/>
      <c r="C23" s="20"/>
      <c r="D23" s="21"/>
      <c r="E23" s="22"/>
      <c r="F23" s="22"/>
      <c r="G23" s="21"/>
      <c r="H23" s="23"/>
      <c r="I23" s="24"/>
      <c r="J23" s="25"/>
      <c r="K23" s="21"/>
      <c r="L23" s="21"/>
      <c r="M23" s="2"/>
      <c r="N23" s="2"/>
    </row>
    <row r="24" spans="1:14">
      <c r="A24" s="203">
        <v>5</v>
      </c>
      <c r="B24" s="9">
        <v>42120</v>
      </c>
      <c r="C24" s="10">
        <f>D22</f>
        <v>1261</v>
      </c>
      <c r="D24" s="11">
        <v>1325</v>
      </c>
      <c r="E24" s="42">
        <f>C24/2500</f>
        <v>0.50439999999999996</v>
      </c>
      <c r="F24" s="17">
        <f>(D24-C24)/E24</f>
        <v>126.88342585249802</v>
      </c>
      <c r="G24" s="12"/>
      <c r="H24" s="12"/>
      <c r="I24" s="13"/>
      <c r="J24" s="14"/>
      <c r="K24" s="15"/>
      <c r="L24" s="152" t="s">
        <v>34</v>
      </c>
      <c r="M24" s="1"/>
      <c r="N24" s="1"/>
    </row>
    <row r="25" spans="1:14">
      <c r="A25" s="204"/>
      <c r="B25" s="9">
        <v>42127</v>
      </c>
      <c r="C25" s="10">
        <f>D24</f>
        <v>1325</v>
      </c>
      <c r="D25" s="11">
        <v>962</v>
      </c>
      <c r="E25" s="42">
        <f>C25/2500</f>
        <v>0.53</v>
      </c>
      <c r="F25" s="17">
        <f>(D25-C25)/E25</f>
        <v>-684.90566037735846</v>
      </c>
      <c r="G25" s="12"/>
      <c r="H25" s="141">
        <v>500</v>
      </c>
      <c r="I25" s="13"/>
      <c r="J25" s="14"/>
      <c r="K25" s="15"/>
      <c r="L25" s="153" t="s">
        <v>35</v>
      </c>
      <c r="M25" s="1"/>
      <c r="N25" s="1"/>
    </row>
    <row r="26" spans="1:14">
      <c r="A26" s="204"/>
      <c r="B26" s="9">
        <v>42134</v>
      </c>
      <c r="C26" s="10">
        <f>D25-H25</f>
        <v>462</v>
      </c>
      <c r="D26" s="11">
        <v>489</v>
      </c>
      <c r="E26" s="42">
        <f>C26/2500</f>
        <v>0.18479999999999999</v>
      </c>
      <c r="F26" s="17">
        <f>(D26-C26)/E26</f>
        <v>146.10389610389612</v>
      </c>
      <c r="G26" s="12">
        <v>600</v>
      </c>
      <c r="H26" s="12"/>
      <c r="I26" s="13"/>
      <c r="J26" s="14"/>
      <c r="K26" s="15"/>
      <c r="L26" s="152" t="s">
        <v>34</v>
      </c>
      <c r="M26" s="1"/>
      <c r="N26" s="1"/>
    </row>
    <row r="27" spans="1:14" ht="15.75" thickBot="1">
      <c r="A27" s="205"/>
      <c r="B27" s="9">
        <v>42141</v>
      </c>
      <c r="C27" s="10">
        <f>D26+G26</f>
        <v>1089</v>
      </c>
      <c r="D27" s="11">
        <v>1394</v>
      </c>
      <c r="E27" s="42">
        <f>C27/2500</f>
        <v>0.43559999999999999</v>
      </c>
      <c r="F27" s="17">
        <f>(D27-C27)/E27</f>
        <v>700.18365472910932</v>
      </c>
      <c r="G27" s="12"/>
      <c r="H27" s="12"/>
      <c r="I27" s="13"/>
      <c r="J27" s="14"/>
      <c r="K27" s="15"/>
      <c r="L27" s="152" t="s">
        <v>34</v>
      </c>
      <c r="M27" s="18"/>
      <c r="N27" s="1"/>
    </row>
    <row r="28" spans="1:14" ht="15.75" thickBot="1">
      <c r="A28" s="19"/>
      <c r="B28" s="19"/>
      <c r="C28" s="20"/>
      <c r="D28" s="21"/>
      <c r="E28" s="22"/>
      <c r="F28" s="22"/>
      <c r="G28" s="21"/>
      <c r="H28" s="23"/>
      <c r="I28" s="24"/>
      <c r="J28" s="25"/>
      <c r="K28" s="21"/>
      <c r="L28" s="21"/>
      <c r="M28" s="2"/>
      <c r="N28" s="2"/>
    </row>
    <row r="29" spans="1:14">
      <c r="A29" s="203">
        <v>6</v>
      </c>
      <c r="B29" s="9">
        <v>42148</v>
      </c>
      <c r="C29" s="10">
        <f>D27+G27</f>
        <v>1394</v>
      </c>
      <c r="D29" s="11">
        <v>1533</v>
      </c>
      <c r="E29" s="42">
        <f>C29/2500</f>
        <v>0.55759999999999998</v>
      </c>
      <c r="F29" s="17">
        <f>(D29-C29)/E29</f>
        <v>249.28263988522238</v>
      </c>
      <c r="G29" s="12"/>
      <c r="H29" s="12"/>
      <c r="I29" s="13"/>
      <c r="J29" s="14"/>
      <c r="K29" s="15"/>
      <c r="L29" s="199"/>
      <c r="M29" s="1"/>
      <c r="N29" s="1"/>
    </row>
    <row r="30" spans="1:14">
      <c r="A30" s="204"/>
      <c r="B30" s="9">
        <v>42155</v>
      </c>
      <c r="C30" s="10">
        <f>D29</f>
        <v>1533</v>
      </c>
      <c r="D30" s="11"/>
      <c r="E30" s="16"/>
      <c r="F30" s="16"/>
      <c r="G30" s="12"/>
      <c r="H30" s="12"/>
      <c r="I30" s="13"/>
      <c r="J30" s="14"/>
      <c r="K30" s="15"/>
      <c r="L30" s="15"/>
      <c r="M30" s="1"/>
      <c r="N30" s="1"/>
    </row>
    <row r="31" spans="1:14">
      <c r="A31" s="204"/>
      <c r="B31" s="9">
        <v>42162</v>
      </c>
      <c r="C31" s="10">
        <f>D30</f>
        <v>0</v>
      </c>
      <c r="D31" s="11"/>
      <c r="E31" s="16"/>
      <c r="F31" s="16"/>
      <c r="G31" s="12"/>
      <c r="H31" s="12"/>
      <c r="I31" s="13"/>
      <c r="J31" s="14"/>
      <c r="K31" s="15"/>
      <c r="L31" s="15"/>
      <c r="M31" s="1"/>
      <c r="N31" s="1"/>
    </row>
    <row r="32" spans="1:14" ht="15.75" thickBot="1">
      <c r="A32" s="205"/>
      <c r="B32" s="9">
        <v>42169</v>
      </c>
      <c r="C32" s="10">
        <f>D31</f>
        <v>0</v>
      </c>
      <c r="D32" s="11"/>
      <c r="E32" s="16"/>
      <c r="F32" s="16"/>
      <c r="G32" s="12"/>
      <c r="H32" s="12"/>
      <c r="I32" s="13"/>
      <c r="J32" s="14"/>
      <c r="K32" s="15"/>
      <c r="L32" s="15"/>
      <c r="M32" s="18"/>
      <c r="N32" s="1"/>
    </row>
    <row r="33" spans="1:14" ht="15.75" thickBot="1">
      <c r="A33" s="19"/>
      <c r="B33" s="19"/>
      <c r="C33" s="20"/>
      <c r="D33" s="21"/>
      <c r="E33" s="22"/>
      <c r="F33" s="22"/>
      <c r="G33" s="21"/>
      <c r="H33" s="23"/>
      <c r="I33" s="24"/>
      <c r="J33" s="25"/>
      <c r="K33" s="21"/>
      <c r="L33" s="21"/>
      <c r="M33" s="2"/>
      <c r="N33" s="2"/>
    </row>
    <row r="34" spans="1:14">
      <c r="A34" s="203">
        <v>7</v>
      </c>
      <c r="B34" s="9">
        <v>42176</v>
      </c>
      <c r="C34" s="10">
        <f>D32</f>
        <v>0</v>
      </c>
      <c r="D34" s="11"/>
      <c r="E34" s="16"/>
      <c r="F34" s="16"/>
      <c r="G34" s="12"/>
      <c r="H34" s="12"/>
      <c r="I34" s="13"/>
      <c r="J34" s="14"/>
      <c r="K34" s="15"/>
      <c r="L34" s="15"/>
      <c r="M34" s="1"/>
      <c r="N34" s="1"/>
    </row>
    <row r="35" spans="1:14">
      <c r="A35" s="204"/>
      <c r="B35" s="9">
        <v>42183</v>
      </c>
      <c r="C35" s="10">
        <f>D34</f>
        <v>0</v>
      </c>
      <c r="D35" s="11"/>
      <c r="E35" s="16"/>
      <c r="F35" s="16"/>
      <c r="G35" s="12"/>
      <c r="H35" s="12"/>
      <c r="I35" s="13"/>
      <c r="J35" s="14"/>
      <c r="K35" s="15"/>
      <c r="L35" s="15"/>
      <c r="M35" s="1"/>
      <c r="N35" s="1"/>
    </row>
    <row r="36" spans="1:14">
      <c r="A36" s="204"/>
      <c r="B36" s="9">
        <v>42190</v>
      </c>
      <c r="C36" s="10">
        <f>D35</f>
        <v>0</v>
      </c>
      <c r="D36" s="11"/>
      <c r="E36" s="16"/>
      <c r="F36" s="16"/>
      <c r="G36" s="12"/>
      <c r="H36" s="12"/>
      <c r="I36" s="13"/>
      <c r="J36" s="14"/>
      <c r="K36" s="15"/>
      <c r="L36" s="15"/>
      <c r="M36" s="1"/>
      <c r="N36" s="1"/>
    </row>
    <row r="37" spans="1:14" ht="15.75" thickBot="1">
      <c r="A37" s="205"/>
      <c r="B37" s="9">
        <v>42197</v>
      </c>
      <c r="C37" s="10">
        <f>D36</f>
        <v>0</v>
      </c>
      <c r="D37" s="11"/>
      <c r="E37" s="16"/>
      <c r="F37" s="16"/>
      <c r="G37" s="12"/>
      <c r="H37" s="12"/>
      <c r="I37" s="13"/>
      <c r="J37" s="14"/>
      <c r="K37" s="15"/>
      <c r="L37" s="15"/>
      <c r="M37" s="1"/>
      <c r="N37" s="1"/>
    </row>
    <row r="38" spans="1:14" ht="15.75" thickBot="1">
      <c r="A38" s="19"/>
      <c r="B38" s="19"/>
      <c r="C38" s="20"/>
      <c r="D38" s="21"/>
      <c r="E38" s="22"/>
      <c r="F38" s="22"/>
      <c r="G38" s="21"/>
      <c r="H38" s="23"/>
      <c r="I38" s="24"/>
      <c r="J38" s="25"/>
      <c r="K38" s="21"/>
      <c r="L38" s="21"/>
      <c r="M38" s="2"/>
      <c r="N38" s="2"/>
    </row>
    <row r="39" spans="1:14">
      <c r="A39" s="203">
        <v>8</v>
      </c>
      <c r="B39" s="9">
        <v>42204</v>
      </c>
      <c r="C39" s="10">
        <f>D37</f>
        <v>0</v>
      </c>
      <c r="D39" s="11"/>
      <c r="E39" s="16"/>
      <c r="F39" s="16"/>
      <c r="G39" s="12"/>
      <c r="H39" s="12"/>
      <c r="I39" s="13"/>
      <c r="J39" s="14"/>
      <c r="K39" s="15"/>
      <c r="L39" s="15"/>
      <c r="M39" s="1"/>
      <c r="N39" s="1"/>
    </row>
    <row r="40" spans="1:14">
      <c r="A40" s="204"/>
      <c r="B40" s="9">
        <v>42211</v>
      </c>
      <c r="C40" s="10">
        <f>D39</f>
        <v>0</v>
      </c>
      <c r="D40" s="11"/>
      <c r="E40" s="16"/>
      <c r="F40" s="16"/>
      <c r="G40" s="12"/>
      <c r="H40" s="12"/>
      <c r="I40" s="13"/>
      <c r="J40" s="14"/>
      <c r="K40" s="15"/>
      <c r="L40" s="15"/>
      <c r="M40" s="1"/>
      <c r="N40" s="1"/>
    </row>
    <row r="41" spans="1:14">
      <c r="A41" s="204"/>
      <c r="B41" s="9">
        <v>42218</v>
      </c>
      <c r="C41" s="10">
        <f>D40</f>
        <v>0</v>
      </c>
      <c r="D41" s="11"/>
      <c r="E41" s="16"/>
      <c r="F41" s="16"/>
      <c r="G41" s="12"/>
      <c r="H41" s="12"/>
      <c r="I41" s="13"/>
      <c r="J41" s="14"/>
      <c r="K41" s="15"/>
      <c r="L41" s="15"/>
      <c r="M41" s="1"/>
      <c r="N41" s="1"/>
    </row>
    <row r="42" spans="1:14" ht="15.75" thickBot="1">
      <c r="A42" s="205"/>
      <c r="B42" s="9">
        <v>42225</v>
      </c>
      <c r="C42" s="10">
        <f>D41</f>
        <v>0</v>
      </c>
      <c r="D42" s="11"/>
      <c r="E42" s="16"/>
      <c r="F42" s="16"/>
      <c r="G42" s="12"/>
      <c r="H42" s="12"/>
      <c r="I42" s="13"/>
      <c r="J42" s="14"/>
      <c r="K42" s="15"/>
      <c r="L42" s="15"/>
      <c r="M42" s="1"/>
      <c r="N42" s="1"/>
    </row>
    <row r="43" spans="1:14" ht="15.75" thickBot="1">
      <c r="A43" s="19"/>
      <c r="B43" s="19"/>
      <c r="C43" s="20"/>
      <c r="D43" s="21"/>
      <c r="E43" s="22"/>
      <c r="F43" s="22"/>
      <c r="G43" s="21"/>
      <c r="H43" s="23"/>
      <c r="I43" s="24"/>
      <c r="J43" s="25"/>
      <c r="K43" s="21"/>
      <c r="L43" s="21"/>
      <c r="M43" s="2"/>
      <c r="N43" s="2"/>
    </row>
    <row r="44" spans="1:14">
      <c r="A44" s="203">
        <v>9</v>
      </c>
      <c r="B44" s="9">
        <v>42232</v>
      </c>
      <c r="C44" s="10">
        <f>D42</f>
        <v>0</v>
      </c>
      <c r="D44" s="11"/>
      <c r="E44" s="16"/>
      <c r="F44" s="16"/>
      <c r="G44" s="12"/>
      <c r="H44" s="12"/>
      <c r="I44" s="13"/>
      <c r="J44" s="14"/>
      <c r="K44" s="15"/>
      <c r="L44" s="15"/>
      <c r="M44" s="1"/>
      <c r="N44" s="1"/>
    </row>
    <row r="45" spans="1:14">
      <c r="A45" s="204"/>
      <c r="B45" s="9">
        <v>42239</v>
      </c>
      <c r="C45" s="10">
        <f>D44</f>
        <v>0</v>
      </c>
      <c r="D45" s="11"/>
      <c r="E45" s="16"/>
      <c r="F45" s="16"/>
      <c r="G45" s="12"/>
      <c r="H45" s="12"/>
      <c r="I45" s="13"/>
      <c r="J45" s="14"/>
      <c r="K45" s="15"/>
      <c r="L45" s="15"/>
      <c r="M45" s="1"/>
      <c r="N45" s="1"/>
    </row>
    <row r="46" spans="1:14">
      <c r="A46" s="204"/>
      <c r="B46" s="9">
        <v>42246</v>
      </c>
      <c r="C46" s="10">
        <f>D45</f>
        <v>0</v>
      </c>
      <c r="D46" s="11"/>
      <c r="E46" s="16"/>
      <c r="F46" s="16"/>
      <c r="G46" s="12"/>
      <c r="H46" s="12"/>
      <c r="I46" s="13"/>
      <c r="J46" s="14"/>
      <c r="K46" s="15"/>
      <c r="L46" s="15"/>
      <c r="M46" s="1"/>
      <c r="N46" s="1"/>
    </row>
    <row r="47" spans="1:14" ht="15.75" thickBot="1">
      <c r="A47" s="205"/>
      <c r="B47" s="9">
        <v>42253</v>
      </c>
      <c r="C47" s="10">
        <f>D46</f>
        <v>0</v>
      </c>
      <c r="D47" s="11"/>
      <c r="E47" s="16"/>
      <c r="F47" s="16"/>
      <c r="G47" s="12"/>
      <c r="H47" s="12"/>
      <c r="I47" s="13"/>
      <c r="J47" s="14"/>
      <c r="K47" s="15"/>
      <c r="L47" s="15"/>
      <c r="M47" s="1"/>
      <c r="N47" s="1"/>
    </row>
    <row r="48" spans="1:14" ht="15.75" thickBot="1">
      <c r="A48" s="19"/>
      <c r="B48" s="19"/>
      <c r="C48" s="20"/>
      <c r="D48" s="21"/>
      <c r="E48" s="22"/>
      <c r="F48" s="22"/>
      <c r="G48" s="21"/>
      <c r="H48" s="23"/>
      <c r="I48" s="24"/>
      <c r="J48" s="25"/>
      <c r="K48" s="21"/>
      <c r="L48" s="21"/>
      <c r="M48" s="2"/>
      <c r="N48" s="2"/>
    </row>
    <row r="49" spans="1:14">
      <c r="A49" s="203">
        <v>10</v>
      </c>
      <c r="B49" s="9">
        <v>42260</v>
      </c>
      <c r="C49" s="10">
        <f>D47</f>
        <v>0</v>
      </c>
      <c r="D49" s="11"/>
      <c r="E49" s="16"/>
      <c r="F49" s="16"/>
      <c r="G49" s="12"/>
      <c r="H49" s="12"/>
      <c r="I49" s="13"/>
      <c r="J49" s="14"/>
      <c r="K49" s="15"/>
      <c r="L49" s="15"/>
      <c r="M49" s="1"/>
      <c r="N49" s="1"/>
    </row>
    <row r="50" spans="1:14">
      <c r="A50" s="204"/>
      <c r="B50" s="9">
        <v>42267</v>
      </c>
      <c r="C50" s="10">
        <f>D49</f>
        <v>0</v>
      </c>
      <c r="D50" s="11"/>
      <c r="E50" s="16"/>
      <c r="F50" s="16"/>
      <c r="G50" s="12"/>
      <c r="H50" s="12"/>
      <c r="I50" s="13"/>
      <c r="J50" s="14"/>
      <c r="K50" s="15"/>
      <c r="L50" s="15"/>
      <c r="M50" s="1"/>
      <c r="N50" s="1"/>
    </row>
    <row r="51" spans="1:14">
      <c r="A51" s="204"/>
      <c r="B51" s="9">
        <v>42274</v>
      </c>
      <c r="C51" s="10">
        <f>D50</f>
        <v>0</v>
      </c>
      <c r="D51" s="11"/>
      <c r="E51" s="16"/>
      <c r="F51" s="16"/>
      <c r="G51" s="12"/>
      <c r="H51" s="12"/>
      <c r="I51" s="13"/>
      <c r="J51" s="14"/>
      <c r="K51" s="15"/>
      <c r="L51" s="15"/>
      <c r="M51" s="1"/>
      <c r="N51" s="1"/>
    </row>
    <row r="52" spans="1:14" ht="15.75" thickBot="1">
      <c r="A52" s="205"/>
      <c r="B52" s="9">
        <v>42281</v>
      </c>
      <c r="C52" s="10">
        <f>D51</f>
        <v>0</v>
      </c>
      <c r="D52" s="11"/>
      <c r="E52" s="16"/>
      <c r="F52" s="16"/>
      <c r="G52" s="12"/>
      <c r="H52" s="12"/>
      <c r="I52" s="13"/>
      <c r="J52" s="14"/>
      <c r="K52" s="15"/>
      <c r="L52" s="15"/>
      <c r="M52" s="1"/>
      <c r="N52" s="1"/>
    </row>
    <row r="53" spans="1:14" ht="15.75" thickBot="1">
      <c r="A53" s="19"/>
      <c r="B53" s="19"/>
      <c r="C53" s="20"/>
      <c r="D53" s="21"/>
      <c r="E53" s="22"/>
      <c r="F53" s="22"/>
      <c r="G53" s="21"/>
      <c r="H53" s="23"/>
      <c r="I53" s="24"/>
      <c r="J53" s="25"/>
      <c r="K53" s="21"/>
      <c r="L53" s="21"/>
      <c r="M53" s="2"/>
      <c r="N53" s="2"/>
    </row>
    <row r="54" spans="1:14">
      <c r="A54" s="203">
        <v>11</v>
      </c>
      <c r="B54" s="9">
        <v>42288</v>
      </c>
      <c r="C54" s="10">
        <f>D52</f>
        <v>0</v>
      </c>
      <c r="D54" s="11"/>
      <c r="E54" s="16"/>
      <c r="F54" s="16"/>
      <c r="G54" s="12"/>
      <c r="H54" s="12"/>
      <c r="I54" s="13"/>
      <c r="J54" s="14"/>
      <c r="K54" s="15"/>
      <c r="L54" s="15"/>
      <c r="M54" s="1"/>
      <c r="N54" s="1"/>
    </row>
    <row r="55" spans="1:14">
      <c r="A55" s="204"/>
      <c r="B55" s="9">
        <v>42295</v>
      </c>
      <c r="C55" s="10">
        <f>D54</f>
        <v>0</v>
      </c>
      <c r="D55" s="11"/>
      <c r="E55" s="16"/>
      <c r="F55" s="16"/>
      <c r="G55" s="12"/>
      <c r="H55" s="12"/>
      <c r="I55" s="13"/>
      <c r="J55" s="14"/>
      <c r="K55" s="15"/>
      <c r="L55" s="15"/>
      <c r="M55" s="1"/>
      <c r="N55" s="1"/>
    </row>
    <row r="56" spans="1:14">
      <c r="A56" s="204"/>
      <c r="B56" s="9">
        <v>42302</v>
      </c>
      <c r="C56" s="10">
        <f>D55</f>
        <v>0</v>
      </c>
      <c r="D56" s="11"/>
      <c r="E56" s="16"/>
      <c r="F56" s="16"/>
      <c r="G56" s="12"/>
      <c r="H56" s="12"/>
      <c r="I56" s="13"/>
      <c r="J56" s="14"/>
      <c r="K56" s="15"/>
      <c r="L56" s="15"/>
      <c r="M56" s="1"/>
      <c r="N56" s="1"/>
    </row>
    <row r="57" spans="1:14" ht="15.75" thickBot="1">
      <c r="A57" s="205"/>
      <c r="B57" s="9">
        <v>42309</v>
      </c>
      <c r="C57" s="10">
        <f>D56</f>
        <v>0</v>
      </c>
      <c r="D57" s="11"/>
      <c r="E57" s="16"/>
      <c r="F57" s="16"/>
      <c r="G57" s="12"/>
      <c r="H57" s="12"/>
      <c r="I57" s="13"/>
      <c r="J57" s="14"/>
      <c r="K57" s="15"/>
      <c r="L57" s="15"/>
      <c r="M57" s="1"/>
      <c r="N57" s="1"/>
    </row>
    <row r="58" spans="1:14" ht="15.75" thickBot="1">
      <c r="A58" s="19"/>
      <c r="B58" s="19"/>
      <c r="C58" s="20"/>
      <c r="D58" s="21"/>
      <c r="E58" s="22"/>
      <c r="F58" s="22"/>
      <c r="G58" s="21"/>
      <c r="H58" s="23"/>
      <c r="I58" s="24"/>
      <c r="J58" s="25"/>
      <c r="K58" s="21"/>
      <c r="L58" s="21"/>
      <c r="M58" s="2"/>
      <c r="N58" s="2"/>
    </row>
    <row r="59" spans="1:14">
      <c r="A59" s="203">
        <v>12</v>
      </c>
      <c r="B59" s="9">
        <v>42316</v>
      </c>
      <c r="C59" s="10">
        <f>D57</f>
        <v>0</v>
      </c>
      <c r="D59" s="11"/>
      <c r="E59" s="16"/>
      <c r="F59" s="16"/>
      <c r="G59" s="12"/>
      <c r="H59" s="12"/>
      <c r="I59" s="13"/>
      <c r="J59" s="14"/>
      <c r="K59" s="15"/>
      <c r="L59" s="15"/>
      <c r="M59" s="1"/>
      <c r="N59" s="1"/>
    </row>
    <row r="60" spans="1:14">
      <c r="A60" s="204"/>
      <c r="B60" s="9">
        <v>42323</v>
      </c>
      <c r="C60" s="10">
        <f>D59</f>
        <v>0</v>
      </c>
      <c r="D60" s="11"/>
      <c r="E60" s="16"/>
      <c r="F60" s="16"/>
      <c r="G60" s="12"/>
      <c r="H60" s="12"/>
      <c r="I60" s="13"/>
      <c r="J60" s="14"/>
      <c r="K60" s="15"/>
      <c r="L60" s="15"/>
      <c r="M60" s="1"/>
      <c r="N60" s="1"/>
    </row>
    <row r="61" spans="1:14">
      <c r="A61" s="204"/>
      <c r="B61" s="9">
        <v>42330</v>
      </c>
      <c r="C61" s="10">
        <f>D60</f>
        <v>0</v>
      </c>
      <c r="D61" s="11"/>
      <c r="E61" s="16"/>
      <c r="F61" s="16"/>
      <c r="G61" s="12"/>
      <c r="H61" s="12"/>
      <c r="I61" s="13"/>
      <c r="J61" s="14"/>
      <c r="K61" s="15"/>
      <c r="L61" s="15"/>
      <c r="M61" s="1"/>
      <c r="N61" s="1"/>
    </row>
    <row r="62" spans="1:14" ht="15.75" thickBot="1">
      <c r="A62" s="205"/>
      <c r="B62" s="9">
        <v>42337</v>
      </c>
      <c r="C62" s="10">
        <f>D61</f>
        <v>0</v>
      </c>
      <c r="D62" s="11"/>
      <c r="E62" s="16"/>
      <c r="F62" s="16"/>
      <c r="G62" s="12"/>
      <c r="H62" s="12"/>
      <c r="I62" s="13"/>
      <c r="J62" s="14"/>
      <c r="K62" s="15"/>
      <c r="L62" s="15"/>
      <c r="M62" s="1"/>
      <c r="N62" s="1"/>
    </row>
    <row r="63" spans="1:14" ht="15.75" thickBot="1">
      <c r="A63" s="19"/>
      <c r="B63" s="19"/>
      <c r="C63" s="20"/>
      <c r="D63" s="21"/>
      <c r="E63" s="22"/>
      <c r="F63" s="22"/>
      <c r="G63" s="21"/>
      <c r="H63" s="23"/>
      <c r="I63" s="24"/>
      <c r="J63" s="25"/>
      <c r="K63" s="21"/>
      <c r="L63" s="21"/>
      <c r="M63" s="2"/>
      <c r="N63" s="2"/>
    </row>
    <row r="64" spans="1:14">
      <c r="A64" s="203">
        <v>13</v>
      </c>
      <c r="B64" s="9">
        <v>42344</v>
      </c>
      <c r="C64" s="10">
        <f>D62</f>
        <v>0</v>
      </c>
      <c r="D64" s="11"/>
      <c r="E64" s="16"/>
      <c r="F64" s="16"/>
      <c r="G64" s="12"/>
      <c r="H64" s="12"/>
      <c r="I64" s="13"/>
      <c r="J64" s="14"/>
      <c r="K64" s="15"/>
      <c r="L64" s="15"/>
      <c r="M64" s="1"/>
      <c r="N64" s="1"/>
    </row>
    <row r="65" spans="1:14">
      <c r="A65" s="204"/>
      <c r="B65" s="9">
        <v>42351</v>
      </c>
      <c r="C65" s="10">
        <f>D64</f>
        <v>0</v>
      </c>
      <c r="D65" s="11"/>
      <c r="E65" s="16"/>
      <c r="F65" s="16"/>
      <c r="G65" s="12"/>
      <c r="H65" s="12"/>
      <c r="I65" s="13"/>
      <c r="J65" s="14"/>
      <c r="K65" s="15"/>
      <c r="L65" s="15"/>
      <c r="M65" s="1"/>
      <c r="N65" s="1"/>
    </row>
    <row r="66" spans="1:14">
      <c r="A66" s="204"/>
      <c r="B66" s="9">
        <v>42358</v>
      </c>
      <c r="C66" s="10">
        <f>D65</f>
        <v>0</v>
      </c>
      <c r="D66" s="11"/>
      <c r="E66" s="16"/>
      <c r="F66" s="16"/>
      <c r="G66" s="12"/>
      <c r="H66" s="12"/>
      <c r="I66" s="13"/>
      <c r="J66" s="14"/>
      <c r="K66" s="15"/>
      <c r="L66" s="15"/>
      <c r="M66" s="1"/>
      <c r="N66" s="1"/>
    </row>
    <row r="67" spans="1:14" ht="15.75" thickBot="1">
      <c r="A67" s="205"/>
      <c r="B67" s="9">
        <v>42365</v>
      </c>
      <c r="C67" s="10">
        <f>D66</f>
        <v>0</v>
      </c>
      <c r="D67" s="11"/>
      <c r="E67" s="16"/>
      <c r="F67" s="16"/>
      <c r="G67" s="12"/>
      <c r="H67" s="12"/>
      <c r="I67" s="13"/>
      <c r="J67" s="14"/>
      <c r="K67" s="15"/>
      <c r="L67" s="15"/>
      <c r="M67" s="1"/>
      <c r="N67" s="1"/>
    </row>
    <row r="68" spans="1:14" ht="15.75" thickBot="1">
      <c r="A68" s="19"/>
      <c r="B68" s="19"/>
      <c r="C68" s="20"/>
      <c r="D68" s="21"/>
      <c r="E68" s="22"/>
      <c r="F68" s="22"/>
      <c r="G68" s="21"/>
      <c r="H68" s="23"/>
      <c r="I68" s="24"/>
      <c r="J68" s="25"/>
      <c r="K68" s="21"/>
      <c r="L68" s="21"/>
      <c r="M68" s="2"/>
      <c r="N68" s="2"/>
    </row>
    <row r="69" spans="1:14">
      <c r="A69" s="203">
        <v>14</v>
      </c>
      <c r="B69" s="9">
        <v>42372</v>
      </c>
      <c r="C69" s="10">
        <f>D67</f>
        <v>0</v>
      </c>
      <c r="D69" s="11"/>
      <c r="E69" s="16"/>
      <c r="F69" s="16"/>
      <c r="G69" s="12"/>
      <c r="H69" s="12"/>
      <c r="I69" s="13"/>
      <c r="J69" s="14"/>
      <c r="K69" s="15"/>
      <c r="L69" s="15"/>
      <c r="M69" s="1"/>
      <c r="N69" s="1"/>
    </row>
    <row r="70" spans="1:14">
      <c r="A70" s="204"/>
      <c r="B70" s="9">
        <v>42379</v>
      </c>
      <c r="C70" s="10">
        <f>D69</f>
        <v>0</v>
      </c>
      <c r="D70" s="11"/>
      <c r="E70" s="16"/>
      <c r="F70" s="16"/>
      <c r="G70" s="12"/>
      <c r="H70" s="12"/>
      <c r="I70" s="13"/>
      <c r="J70" s="14"/>
      <c r="K70" s="15"/>
      <c r="L70" s="15"/>
      <c r="M70" s="1"/>
      <c r="N70" s="1"/>
    </row>
    <row r="71" spans="1:14">
      <c r="A71" s="204"/>
      <c r="B71" s="9">
        <v>42386</v>
      </c>
      <c r="C71" s="10">
        <f>D70</f>
        <v>0</v>
      </c>
      <c r="D71" s="11"/>
      <c r="E71" s="16"/>
      <c r="F71" s="16"/>
      <c r="G71" s="12"/>
      <c r="H71" s="12"/>
      <c r="I71" s="13"/>
      <c r="J71" s="14"/>
      <c r="K71" s="15"/>
      <c r="L71" s="15"/>
      <c r="M71" s="1"/>
      <c r="N71" s="1"/>
    </row>
    <row r="72" spans="1:14" ht="15.75" thickBot="1">
      <c r="A72" s="205"/>
      <c r="B72" s="26">
        <v>42393</v>
      </c>
      <c r="C72" s="10">
        <f>D71</f>
        <v>0</v>
      </c>
      <c r="D72" s="27"/>
      <c r="E72" s="28"/>
      <c r="F72" s="28"/>
      <c r="G72" s="29"/>
      <c r="H72" s="29"/>
      <c r="I72" s="13"/>
      <c r="J72" s="30"/>
      <c r="K72" s="31"/>
      <c r="L72" s="31"/>
      <c r="M72" s="1"/>
      <c r="N72" s="1"/>
    </row>
    <row r="73" spans="1:14" ht="15.75" thickBot="1">
      <c r="A73" s="19"/>
      <c r="B73" s="19"/>
      <c r="C73" s="20"/>
      <c r="D73" s="21"/>
      <c r="E73" s="22"/>
      <c r="F73" s="22"/>
      <c r="G73" s="21"/>
      <c r="H73" s="23"/>
      <c r="I73" s="24"/>
      <c r="J73" s="25"/>
      <c r="K73" s="21"/>
      <c r="L73" s="21"/>
      <c r="M73" s="2"/>
      <c r="N73" s="2"/>
    </row>
    <row r="74" spans="1:14">
      <c r="A74" s="203">
        <v>15</v>
      </c>
      <c r="B74" s="9">
        <v>42400</v>
      </c>
      <c r="C74" s="10">
        <f>D72</f>
        <v>0</v>
      </c>
      <c r="D74" s="11"/>
      <c r="E74" s="16"/>
      <c r="F74" s="16"/>
      <c r="G74" s="12"/>
      <c r="H74" s="12"/>
      <c r="I74" s="13"/>
      <c r="J74" s="14"/>
      <c r="K74" s="15"/>
      <c r="L74" s="15"/>
      <c r="M74" s="1"/>
      <c r="N74" s="1"/>
    </row>
    <row r="75" spans="1:14">
      <c r="A75" s="204"/>
      <c r="B75" s="9">
        <v>42407</v>
      </c>
      <c r="C75" s="10">
        <f>D74</f>
        <v>0</v>
      </c>
      <c r="D75" s="11"/>
      <c r="E75" s="16"/>
      <c r="F75" s="16"/>
      <c r="G75" s="12"/>
      <c r="H75" s="12"/>
      <c r="I75" s="13"/>
      <c r="J75" s="14"/>
      <c r="K75" s="15"/>
      <c r="L75" s="15"/>
      <c r="M75" s="1"/>
      <c r="N75" s="1"/>
    </row>
    <row r="76" spans="1:14">
      <c r="A76" s="204"/>
      <c r="B76" s="9">
        <v>42414</v>
      </c>
      <c r="C76" s="10">
        <f>D75</f>
        <v>0</v>
      </c>
      <c r="D76" s="11"/>
      <c r="E76" s="16"/>
      <c r="F76" s="16"/>
      <c r="G76" s="12"/>
      <c r="H76" s="12"/>
      <c r="I76" s="13"/>
      <c r="J76" s="14"/>
      <c r="K76" s="15"/>
      <c r="L76" s="15"/>
      <c r="M76" s="1"/>
      <c r="N76" s="1"/>
    </row>
    <row r="77" spans="1:14" ht="15.75" thickBot="1">
      <c r="A77" s="205"/>
      <c r="B77" s="9">
        <v>42421</v>
      </c>
      <c r="C77" s="10">
        <f>D76</f>
        <v>0</v>
      </c>
      <c r="D77" s="11"/>
      <c r="E77" s="16"/>
      <c r="F77" s="16"/>
      <c r="G77" s="12"/>
      <c r="H77" s="12"/>
      <c r="I77" s="13"/>
      <c r="J77" s="14"/>
      <c r="K77" s="15"/>
      <c r="L77" s="15"/>
      <c r="M77" s="1"/>
      <c r="N77" s="1"/>
    </row>
    <row r="78" spans="1:14" ht="15.75" thickBot="1">
      <c r="A78" s="19"/>
      <c r="B78" s="19"/>
      <c r="C78" s="20"/>
      <c r="D78" s="21"/>
      <c r="E78" s="22"/>
      <c r="F78" s="22"/>
      <c r="G78" s="21"/>
      <c r="H78" s="23"/>
      <c r="I78" s="24"/>
      <c r="J78" s="25"/>
      <c r="K78" s="21"/>
      <c r="L78" s="21"/>
      <c r="M78" s="2"/>
      <c r="N78" s="2"/>
    </row>
    <row r="79" spans="1:14">
      <c r="A79" s="203">
        <v>16</v>
      </c>
      <c r="B79" s="9">
        <v>42428</v>
      </c>
      <c r="C79" s="10">
        <f>D77</f>
        <v>0</v>
      </c>
      <c r="D79" s="11"/>
      <c r="E79" s="16"/>
      <c r="F79" s="16"/>
      <c r="G79" s="12"/>
      <c r="H79" s="12"/>
      <c r="I79" s="13"/>
      <c r="J79" s="14"/>
      <c r="K79" s="15"/>
      <c r="L79" s="15"/>
      <c r="M79" s="1"/>
      <c r="N79" s="1"/>
    </row>
    <row r="80" spans="1:14">
      <c r="A80" s="204"/>
      <c r="B80" s="9">
        <v>42435</v>
      </c>
      <c r="C80" s="10">
        <f>D79</f>
        <v>0</v>
      </c>
      <c r="D80" s="11"/>
      <c r="E80" s="16"/>
      <c r="F80" s="16"/>
      <c r="G80" s="12"/>
      <c r="H80" s="12"/>
      <c r="I80" s="13"/>
      <c r="J80" s="14"/>
      <c r="K80" s="15"/>
      <c r="L80" s="15"/>
      <c r="M80" s="1"/>
      <c r="N80" s="1"/>
    </row>
    <row r="81" spans="1:14">
      <c r="A81" s="204"/>
      <c r="B81" s="9">
        <v>42442</v>
      </c>
      <c r="C81" s="10">
        <f>D80</f>
        <v>0</v>
      </c>
      <c r="D81" s="11"/>
      <c r="E81" s="16"/>
      <c r="F81" s="16"/>
      <c r="G81" s="12"/>
      <c r="H81" s="12"/>
      <c r="I81" s="13"/>
      <c r="J81" s="14"/>
      <c r="K81" s="15"/>
      <c r="L81" s="15"/>
      <c r="M81" s="1"/>
      <c r="N81" s="1"/>
    </row>
    <row r="82" spans="1:14" ht="15.75" thickBot="1">
      <c r="A82" s="205"/>
      <c r="B82" s="9">
        <v>42449</v>
      </c>
      <c r="C82" s="10">
        <f>D81</f>
        <v>0</v>
      </c>
      <c r="D82" s="11"/>
      <c r="E82" s="16"/>
      <c r="F82" s="16"/>
      <c r="G82" s="12"/>
      <c r="H82" s="12"/>
      <c r="I82" s="13"/>
      <c r="J82" s="14"/>
      <c r="K82" s="15"/>
      <c r="L82" s="15"/>
      <c r="M82" s="1"/>
      <c r="N82" s="1"/>
    </row>
    <row r="83" spans="1:14" ht="15.75" thickBot="1">
      <c r="A83" s="19"/>
      <c r="B83" s="19"/>
      <c r="C83" s="20"/>
      <c r="D83" s="21"/>
      <c r="E83" s="22"/>
      <c r="F83" s="22"/>
      <c r="G83" s="21"/>
      <c r="H83" s="23"/>
      <c r="I83" s="24"/>
      <c r="J83" s="25"/>
      <c r="K83" s="21"/>
      <c r="L83" s="21"/>
      <c r="M83" s="2"/>
      <c r="N83" s="2"/>
    </row>
    <row r="84" spans="1:14">
      <c r="A84" s="203">
        <v>17</v>
      </c>
      <c r="B84" s="9">
        <v>42456</v>
      </c>
      <c r="C84" s="10">
        <f>D82</f>
        <v>0</v>
      </c>
      <c r="D84" s="11"/>
      <c r="E84" s="16"/>
      <c r="F84" s="16"/>
      <c r="G84" s="12"/>
      <c r="H84" s="12"/>
      <c r="I84" s="13"/>
      <c r="J84" s="14"/>
      <c r="K84" s="15"/>
      <c r="L84" s="15"/>
      <c r="M84" s="1"/>
      <c r="N84" s="1"/>
    </row>
    <row r="85" spans="1:14">
      <c r="A85" s="204"/>
      <c r="B85" s="9">
        <v>42463</v>
      </c>
      <c r="C85" s="10">
        <f>D84</f>
        <v>0</v>
      </c>
      <c r="D85" s="11"/>
      <c r="E85" s="16"/>
      <c r="F85" s="16"/>
      <c r="G85" s="12"/>
      <c r="H85" s="12"/>
      <c r="I85" s="13"/>
      <c r="J85" s="14"/>
      <c r="K85" s="15"/>
      <c r="L85" s="15"/>
      <c r="M85" s="1"/>
      <c r="N85" s="1"/>
    </row>
    <row r="86" spans="1:14">
      <c r="A86" s="204"/>
      <c r="B86" s="9">
        <v>42470</v>
      </c>
      <c r="C86" s="10">
        <f>D85</f>
        <v>0</v>
      </c>
      <c r="D86" s="11"/>
      <c r="E86" s="16"/>
      <c r="F86" s="16"/>
      <c r="G86" s="12"/>
      <c r="H86" s="12"/>
      <c r="I86" s="13"/>
      <c r="J86" s="14"/>
      <c r="K86" s="15"/>
      <c r="L86" s="15"/>
      <c r="M86" s="1"/>
      <c r="N86" s="1"/>
    </row>
    <row r="87" spans="1:14" ht="15.75" thickBot="1">
      <c r="A87" s="205"/>
      <c r="B87" s="9">
        <v>42477</v>
      </c>
      <c r="C87" s="10">
        <f>D86</f>
        <v>0</v>
      </c>
      <c r="D87" s="11"/>
      <c r="E87" s="16"/>
      <c r="F87" s="16"/>
      <c r="G87" s="12"/>
      <c r="H87" s="12"/>
      <c r="I87" s="13"/>
      <c r="J87" s="14"/>
      <c r="K87" s="15"/>
      <c r="L87" s="15"/>
      <c r="M87" s="1"/>
      <c r="N87" s="1"/>
    </row>
    <row r="88" spans="1:14" ht="15.75" thickBot="1">
      <c r="A88" s="19"/>
      <c r="B88" s="19"/>
      <c r="C88" s="20"/>
      <c r="D88" s="21"/>
      <c r="E88" s="22"/>
      <c r="F88" s="22"/>
      <c r="G88" s="21"/>
      <c r="H88" s="23"/>
      <c r="I88" s="24"/>
      <c r="J88" s="25"/>
      <c r="K88" s="21"/>
      <c r="L88" s="21"/>
      <c r="M88" s="2"/>
      <c r="N88" s="2"/>
    </row>
    <row r="89" spans="1:14">
      <c r="A89" s="203">
        <v>18</v>
      </c>
      <c r="B89" s="9">
        <v>42484</v>
      </c>
      <c r="C89" s="10">
        <f>D87</f>
        <v>0</v>
      </c>
      <c r="D89" s="11"/>
      <c r="E89" s="16"/>
      <c r="F89" s="16"/>
      <c r="G89" s="12"/>
      <c r="H89" s="12"/>
      <c r="I89" s="13"/>
      <c r="J89" s="14"/>
      <c r="K89" s="15"/>
      <c r="L89" s="15"/>
      <c r="M89" s="1"/>
      <c r="N89" s="1"/>
    </row>
    <row r="90" spans="1:14">
      <c r="A90" s="204"/>
      <c r="B90" s="9">
        <v>42491</v>
      </c>
      <c r="C90" s="10">
        <f>D89</f>
        <v>0</v>
      </c>
      <c r="D90" s="11"/>
      <c r="E90" s="16"/>
      <c r="F90" s="16"/>
      <c r="G90" s="12"/>
      <c r="H90" s="12"/>
      <c r="I90" s="13"/>
      <c r="J90" s="14"/>
      <c r="K90" s="15"/>
      <c r="L90" s="15"/>
      <c r="M90" s="1"/>
      <c r="N90" s="1"/>
    </row>
    <row r="91" spans="1:14">
      <c r="A91" s="204"/>
      <c r="B91" s="9">
        <v>42498</v>
      </c>
      <c r="C91" s="10">
        <f>D90</f>
        <v>0</v>
      </c>
      <c r="D91" s="11"/>
      <c r="E91" s="16"/>
      <c r="F91" s="16"/>
      <c r="G91" s="12"/>
      <c r="H91" s="12"/>
      <c r="I91" s="13"/>
      <c r="J91" s="14"/>
      <c r="K91" s="15"/>
      <c r="L91" s="15"/>
      <c r="M91" s="1"/>
      <c r="N91" s="1"/>
    </row>
    <row r="92" spans="1:14" ht="15.75" thickBot="1">
      <c r="A92" s="205"/>
      <c r="B92" s="9">
        <v>42505</v>
      </c>
      <c r="C92" s="10">
        <f>D91</f>
        <v>0</v>
      </c>
      <c r="D92" s="11"/>
      <c r="E92" s="16"/>
      <c r="F92" s="16"/>
      <c r="G92" s="12"/>
      <c r="H92" s="12"/>
      <c r="I92" s="13"/>
      <c r="J92" s="14"/>
      <c r="K92" s="15"/>
      <c r="L92" s="15"/>
      <c r="M92" s="1"/>
      <c r="N92" s="1"/>
    </row>
    <row r="93" spans="1:14" ht="15.75" thickBot="1">
      <c r="A93" s="19"/>
      <c r="B93" s="19"/>
      <c r="C93" s="20"/>
      <c r="D93" s="21"/>
      <c r="E93" s="22"/>
      <c r="F93" s="22"/>
      <c r="G93" s="21"/>
      <c r="H93" s="23"/>
      <c r="I93" s="24"/>
      <c r="J93" s="25"/>
      <c r="K93" s="21"/>
      <c r="L93" s="21"/>
      <c r="M93" s="2"/>
      <c r="N93" s="2"/>
    </row>
    <row r="94" spans="1:14">
      <c r="A94" s="203">
        <v>19</v>
      </c>
      <c r="B94" s="9">
        <v>42512</v>
      </c>
      <c r="C94" s="10">
        <f>D92</f>
        <v>0</v>
      </c>
      <c r="D94" s="11"/>
      <c r="E94" s="16"/>
      <c r="F94" s="16"/>
      <c r="G94" s="12"/>
      <c r="H94" s="12"/>
      <c r="I94" s="13"/>
      <c r="J94" s="14"/>
      <c r="K94" s="15"/>
      <c r="L94" s="15"/>
      <c r="M94" s="1"/>
      <c r="N94" s="1"/>
    </row>
    <row r="95" spans="1:14">
      <c r="A95" s="204"/>
      <c r="B95" s="9">
        <v>42519</v>
      </c>
      <c r="C95" s="10">
        <f>D94</f>
        <v>0</v>
      </c>
      <c r="D95" s="11"/>
      <c r="E95" s="16"/>
      <c r="F95" s="16"/>
      <c r="G95" s="12"/>
      <c r="H95" s="12"/>
      <c r="I95" s="13"/>
      <c r="J95" s="14"/>
      <c r="K95" s="15"/>
      <c r="L95" s="15"/>
      <c r="M95" s="1"/>
      <c r="N95" s="1"/>
    </row>
    <row r="96" spans="1:14">
      <c r="A96" s="204"/>
      <c r="B96" s="9">
        <v>42526</v>
      </c>
      <c r="C96" s="10">
        <f>D95</f>
        <v>0</v>
      </c>
      <c r="D96" s="11"/>
      <c r="E96" s="16"/>
      <c r="F96" s="16"/>
      <c r="G96" s="12"/>
      <c r="H96" s="12"/>
      <c r="I96" s="13"/>
      <c r="J96" s="14"/>
      <c r="K96" s="15"/>
      <c r="L96" s="15"/>
      <c r="M96" s="1"/>
      <c r="N96" s="1"/>
    </row>
    <row r="97" spans="1:14" ht="15.75" thickBot="1">
      <c r="A97" s="205"/>
      <c r="B97" s="9">
        <v>42533</v>
      </c>
      <c r="C97" s="10">
        <f>D96</f>
        <v>0</v>
      </c>
      <c r="D97" s="11"/>
      <c r="E97" s="16"/>
      <c r="F97" s="16"/>
      <c r="G97" s="12"/>
      <c r="H97" s="12"/>
      <c r="I97" s="13"/>
      <c r="J97" s="14"/>
      <c r="K97" s="15"/>
      <c r="L97" s="15"/>
      <c r="M97" s="1"/>
      <c r="N97" s="1"/>
    </row>
    <row r="98" spans="1:14" ht="15.75" thickBot="1">
      <c r="A98" s="19"/>
      <c r="B98" s="19"/>
      <c r="C98" s="20"/>
      <c r="D98" s="21"/>
      <c r="E98" s="22"/>
      <c r="F98" s="22"/>
      <c r="G98" s="21"/>
      <c r="H98" s="23"/>
      <c r="I98" s="24"/>
      <c r="J98" s="25"/>
      <c r="K98" s="21"/>
      <c r="L98" s="21"/>
      <c r="M98" s="2"/>
      <c r="N98" s="2"/>
    </row>
    <row r="99" spans="1:14">
      <c r="A99" s="203">
        <v>20</v>
      </c>
      <c r="B99" s="9">
        <v>42540</v>
      </c>
      <c r="C99" s="10">
        <f>D97</f>
        <v>0</v>
      </c>
      <c r="D99" s="11"/>
      <c r="E99" s="16"/>
      <c r="F99" s="16"/>
      <c r="G99" s="12"/>
      <c r="H99" s="12"/>
      <c r="I99" s="13"/>
      <c r="J99" s="14"/>
      <c r="K99" s="15"/>
      <c r="L99" s="15"/>
      <c r="M99" s="1"/>
      <c r="N99" s="1"/>
    </row>
    <row r="100" spans="1:14">
      <c r="A100" s="204"/>
      <c r="B100" s="9">
        <v>42547</v>
      </c>
      <c r="C100" s="10">
        <f>D99</f>
        <v>0</v>
      </c>
      <c r="D100" s="11"/>
      <c r="E100" s="16"/>
      <c r="F100" s="16"/>
      <c r="G100" s="12"/>
      <c r="H100" s="12"/>
      <c r="I100" s="13"/>
      <c r="J100" s="14"/>
      <c r="K100" s="15"/>
      <c r="L100" s="15"/>
      <c r="M100" s="1"/>
      <c r="N100" s="1"/>
    </row>
    <row r="101" spans="1:14">
      <c r="A101" s="204"/>
      <c r="B101" s="9">
        <v>42554</v>
      </c>
      <c r="C101" s="10">
        <f>D100</f>
        <v>0</v>
      </c>
      <c r="D101" s="11"/>
      <c r="E101" s="16"/>
      <c r="F101" s="16"/>
      <c r="G101" s="12"/>
      <c r="H101" s="12"/>
      <c r="I101" s="13"/>
      <c r="J101" s="14"/>
      <c r="K101" s="15"/>
      <c r="L101" s="15"/>
      <c r="M101" s="1"/>
      <c r="N101" s="1"/>
    </row>
    <row r="102" spans="1:14" ht="15.75" thickBot="1">
      <c r="A102" s="205"/>
      <c r="B102" s="9">
        <v>42561</v>
      </c>
      <c r="C102" s="10">
        <f>D101</f>
        <v>0</v>
      </c>
      <c r="D102" s="11"/>
      <c r="E102" s="16"/>
      <c r="F102" s="16"/>
      <c r="G102" s="12"/>
      <c r="H102" s="12"/>
      <c r="I102" s="13"/>
      <c r="J102" s="14"/>
      <c r="K102" s="15"/>
      <c r="L102" s="15"/>
      <c r="M102" s="1"/>
      <c r="N102" s="1"/>
    </row>
    <row r="103" spans="1:14" ht="15.75" thickBot="1">
      <c r="A103" s="19"/>
      <c r="B103" s="19"/>
      <c r="C103" s="20"/>
      <c r="D103" s="21"/>
      <c r="E103" s="22"/>
      <c r="F103" s="22"/>
      <c r="G103" s="21"/>
      <c r="H103" s="23"/>
      <c r="I103" s="24"/>
      <c r="J103" s="25"/>
      <c r="K103" s="21"/>
      <c r="L103" s="21"/>
      <c r="M103" s="2"/>
      <c r="N103" s="2"/>
    </row>
    <row r="104" spans="1:14">
      <c r="A104" s="203">
        <v>21</v>
      </c>
      <c r="B104" s="9">
        <v>42568</v>
      </c>
      <c r="C104" s="10">
        <f>D102</f>
        <v>0</v>
      </c>
      <c r="D104" s="11"/>
      <c r="E104" s="16"/>
      <c r="F104" s="16"/>
      <c r="G104" s="12"/>
      <c r="H104" s="12"/>
      <c r="I104" s="13"/>
      <c r="J104" s="14"/>
      <c r="K104" s="15"/>
      <c r="L104" s="15"/>
      <c r="M104" s="1"/>
      <c r="N104" s="1"/>
    </row>
    <row r="105" spans="1:14">
      <c r="A105" s="204"/>
      <c r="B105" s="9">
        <v>42575</v>
      </c>
      <c r="C105" s="10">
        <f>D104</f>
        <v>0</v>
      </c>
      <c r="D105" s="11"/>
      <c r="E105" s="16"/>
      <c r="F105" s="16"/>
      <c r="G105" s="12"/>
      <c r="H105" s="12"/>
      <c r="I105" s="13"/>
      <c r="J105" s="14"/>
      <c r="K105" s="15"/>
      <c r="L105" s="15"/>
      <c r="M105" s="1"/>
      <c r="N105" s="1"/>
    </row>
    <row r="106" spans="1:14">
      <c r="A106" s="204"/>
      <c r="B106" s="9">
        <v>42582</v>
      </c>
      <c r="C106" s="10">
        <f>D105</f>
        <v>0</v>
      </c>
      <c r="D106" s="11"/>
      <c r="E106" s="16"/>
      <c r="F106" s="16"/>
      <c r="G106" s="12"/>
      <c r="H106" s="12"/>
      <c r="I106" s="13"/>
      <c r="J106" s="14"/>
      <c r="K106" s="15"/>
      <c r="L106" s="15"/>
      <c r="M106" s="1"/>
      <c r="N106" s="1"/>
    </row>
    <row r="107" spans="1:14" ht="15.75" thickBot="1">
      <c r="A107" s="205"/>
      <c r="B107" s="9">
        <v>42589</v>
      </c>
      <c r="C107" s="10">
        <f>D106</f>
        <v>0</v>
      </c>
      <c r="D107" s="11"/>
      <c r="E107" s="16"/>
      <c r="F107" s="16"/>
      <c r="G107" s="12"/>
      <c r="H107" s="12"/>
      <c r="I107" s="13"/>
      <c r="J107" s="14"/>
      <c r="K107" s="15"/>
      <c r="L107" s="15"/>
      <c r="M107" s="1"/>
      <c r="N107" s="1"/>
    </row>
    <row r="108" spans="1:14" ht="15.75" thickBot="1">
      <c r="A108" s="19"/>
      <c r="B108" s="19"/>
      <c r="C108" s="20"/>
      <c r="D108" s="21"/>
      <c r="E108" s="22"/>
      <c r="F108" s="22"/>
      <c r="G108" s="21"/>
      <c r="H108" s="23"/>
      <c r="I108" s="24"/>
      <c r="J108" s="25"/>
      <c r="K108" s="21"/>
      <c r="L108" s="21"/>
      <c r="M108" s="2"/>
      <c r="N108" s="2"/>
    </row>
    <row r="109" spans="1:14">
      <c r="A109" s="203">
        <v>22</v>
      </c>
      <c r="B109" s="9">
        <v>42596</v>
      </c>
      <c r="C109" s="10">
        <f>D107</f>
        <v>0</v>
      </c>
      <c r="D109" s="11"/>
      <c r="E109" s="16"/>
      <c r="F109" s="16"/>
      <c r="G109" s="12"/>
      <c r="H109" s="12"/>
      <c r="I109" s="13"/>
      <c r="J109" s="14"/>
      <c r="K109" s="15"/>
      <c r="L109" s="15"/>
      <c r="M109" s="1"/>
      <c r="N109" s="1"/>
    </row>
    <row r="110" spans="1:14">
      <c r="A110" s="204"/>
      <c r="B110" s="9">
        <v>42603</v>
      </c>
      <c r="C110" s="10">
        <f>D109</f>
        <v>0</v>
      </c>
      <c r="D110" s="11"/>
      <c r="E110" s="16"/>
      <c r="F110" s="16"/>
      <c r="G110" s="12"/>
      <c r="H110" s="12"/>
      <c r="I110" s="13"/>
      <c r="J110" s="14"/>
      <c r="K110" s="15"/>
      <c r="L110" s="15"/>
      <c r="M110" s="1"/>
      <c r="N110" s="1"/>
    </row>
    <row r="111" spans="1:14">
      <c r="A111" s="204"/>
      <c r="B111" s="9">
        <v>42610</v>
      </c>
      <c r="C111" s="10">
        <f>D110</f>
        <v>0</v>
      </c>
      <c r="D111" s="11"/>
      <c r="E111" s="16"/>
      <c r="F111" s="16"/>
      <c r="G111" s="12"/>
      <c r="H111" s="12"/>
      <c r="I111" s="13"/>
      <c r="J111" s="14"/>
      <c r="K111" s="15"/>
      <c r="L111" s="15"/>
      <c r="M111" s="1"/>
      <c r="N111" s="1"/>
    </row>
    <row r="112" spans="1:14" ht="15.75" thickBot="1">
      <c r="A112" s="205"/>
      <c r="B112" s="9">
        <v>42617</v>
      </c>
      <c r="C112" s="10">
        <f>D111</f>
        <v>0</v>
      </c>
      <c r="D112" s="11"/>
      <c r="E112" s="16"/>
      <c r="F112" s="16"/>
      <c r="G112" s="12"/>
      <c r="H112" s="12"/>
      <c r="I112" s="13"/>
      <c r="J112" s="14"/>
      <c r="K112" s="15"/>
      <c r="L112" s="15"/>
      <c r="M112" s="1"/>
      <c r="N112" s="1"/>
    </row>
    <row r="113" spans="1:14" ht="15.75" thickBot="1">
      <c r="A113" s="19"/>
      <c r="B113" s="19"/>
      <c r="C113" s="20"/>
      <c r="D113" s="21"/>
      <c r="E113" s="22"/>
      <c r="F113" s="22"/>
      <c r="G113" s="21"/>
      <c r="H113" s="23"/>
      <c r="I113" s="24"/>
      <c r="J113" s="25"/>
      <c r="K113" s="21"/>
      <c r="L113" s="21"/>
      <c r="M113" s="2"/>
      <c r="N113" s="2"/>
    </row>
    <row r="114" spans="1:14">
      <c r="A114" s="203">
        <v>23</v>
      </c>
      <c r="B114" s="9">
        <v>42624</v>
      </c>
      <c r="C114" s="10">
        <f>D112</f>
        <v>0</v>
      </c>
      <c r="D114" s="11"/>
      <c r="E114" s="16"/>
      <c r="F114" s="16"/>
      <c r="G114" s="12"/>
      <c r="H114" s="12"/>
      <c r="I114" s="13"/>
      <c r="J114" s="14"/>
      <c r="K114" s="15"/>
      <c r="L114" s="15"/>
      <c r="M114" s="1"/>
      <c r="N114" s="1"/>
    </row>
    <row r="115" spans="1:14">
      <c r="A115" s="204"/>
      <c r="B115" s="9">
        <v>42631</v>
      </c>
      <c r="C115" s="10">
        <f>D114</f>
        <v>0</v>
      </c>
      <c r="D115" s="11"/>
      <c r="E115" s="16"/>
      <c r="F115" s="16"/>
      <c r="G115" s="12"/>
      <c r="H115" s="12"/>
      <c r="I115" s="13"/>
      <c r="J115" s="14"/>
      <c r="K115" s="15"/>
      <c r="L115" s="15"/>
      <c r="M115" s="1"/>
      <c r="N115" s="1"/>
    </row>
    <row r="116" spans="1:14">
      <c r="A116" s="204"/>
      <c r="B116" s="9">
        <v>42638</v>
      </c>
      <c r="C116" s="10">
        <f>D115</f>
        <v>0</v>
      </c>
      <c r="D116" s="11"/>
      <c r="E116" s="16"/>
      <c r="F116" s="16"/>
      <c r="G116" s="12"/>
      <c r="H116" s="12"/>
      <c r="I116" s="13"/>
      <c r="J116" s="14"/>
      <c r="K116" s="15"/>
      <c r="L116" s="15"/>
      <c r="M116" s="1"/>
      <c r="N116" s="1"/>
    </row>
    <row r="117" spans="1:14" ht="15.75" thickBot="1">
      <c r="A117" s="205"/>
      <c r="B117" s="9">
        <v>42645</v>
      </c>
      <c r="C117" s="10">
        <f>D116</f>
        <v>0</v>
      </c>
      <c r="D117" s="11"/>
      <c r="E117" s="16"/>
      <c r="F117" s="16"/>
      <c r="G117" s="12"/>
      <c r="H117" s="12"/>
      <c r="I117" s="13"/>
      <c r="J117" s="14"/>
      <c r="K117" s="15"/>
      <c r="L117" s="15"/>
      <c r="M117" s="1"/>
      <c r="N117" s="1"/>
    </row>
    <row r="118" spans="1:14" ht="15.75" thickBot="1">
      <c r="A118" s="19"/>
      <c r="B118" s="19"/>
      <c r="C118" s="20"/>
      <c r="D118" s="21"/>
      <c r="E118" s="22"/>
      <c r="F118" s="22"/>
      <c r="G118" s="21"/>
      <c r="H118" s="23"/>
      <c r="I118" s="24"/>
      <c r="J118" s="25"/>
      <c r="K118" s="21"/>
      <c r="L118" s="21"/>
      <c r="M118" s="2"/>
      <c r="N118" s="2"/>
    </row>
    <row r="119" spans="1:14">
      <c r="A119" s="203">
        <v>24</v>
      </c>
      <c r="B119" s="9">
        <v>42652</v>
      </c>
      <c r="C119" s="10">
        <f>D117</f>
        <v>0</v>
      </c>
      <c r="D119" s="11"/>
      <c r="E119" s="16"/>
      <c r="F119" s="16"/>
      <c r="G119" s="12"/>
      <c r="H119" s="12"/>
      <c r="I119" s="13"/>
      <c r="J119" s="14"/>
      <c r="K119" s="15"/>
      <c r="L119" s="15"/>
      <c r="M119" s="1"/>
      <c r="N119" s="1"/>
    </row>
    <row r="120" spans="1:14">
      <c r="A120" s="204"/>
      <c r="B120" s="9">
        <v>42659</v>
      </c>
      <c r="C120" s="10">
        <f>D119</f>
        <v>0</v>
      </c>
      <c r="D120" s="11"/>
      <c r="E120" s="16"/>
      <c r="F120" s="16"/>
      <c r="G120" s="12"/>
      <c r="H120" s="12"/>
      <c r="I120" s="13"/>
      <c r="J120" s="14"/>
      <c r="K120" s="15"/>
      <c r="L120" s="15"/>
      <c r="M120" s="1"/>
      <c r="N120" s="1"/>
    </row>
    <row r="121" spans="1:14">
      <c r="A121" s="204"/>
      <c r="B121" s="9">
        <v>42666</v>
      </c>
      <c r="C121" s="10">
        <f>D120</f>
        <v>0</v>
      </c>
      <c r="D121" s="11"/>
      <c r="E121" s="16"/>
      <c r="F121" s="16"/>
      <c r="G121" s="12"/>
      <c r="H121" s="12"/>
      <c r="I121" s="13"/>
      <c r="J121" s="14"/>
      <c r="K121" s="15"/>
      <c r="L121" s="15"/>
      <c r="M121" s="1"/>
      <c r="N121" s="1"/>
    </row>
    <row r="122" spans="1:14" ht="15.75" thickBot="1">
      <c r="A122" s="205"/>
      <c r="B122" s="9">
        <v>42673</v>
      </c>
      <c r="C122" s="10">
        <f>D121</f>
        <v>0</v>
      </c>
      <c r="D122" s="11"/>
      <c r="E122" s="16"/>
      <c r="F122" s="16"/>
      <c r="G122" s="12"/>
      <c r="H122" s="12"/>
      <c r="I122" s="13"/>
      <c r="J122" s="14"/>
      <c r="K122" s="15"/>
      <c r="L122" s="15"/>
      <c r="M122" s="1"/>
      <c r="N122" s="1"/>
    </row>
    <row r="123" spans="1:14" ht="15.75" thickBot="1">
      <c r="A123" s="19"/>
      <c r="B123" s="19"/>
      <c r="C123" s="20"/>
      <c r="D123" s="21"/>
      <c r="E123" s="22"/>
      <c r="F123" s="22"/>
      <c r="G123" s="21"/>
      <c r="H123" s="23"/>
      <c r="I123" s="24"/>
      <c r="J123" s="25"/>
      <c r="K123" s="21"/>
      <c r="L123" s="21"/>
      <c r="M123" s="2"/>
      <c r="N123" s="2"/>
    </row>
    <row r="124" spans="1:14">
      <c r="A124" s="203">
        <v>25</v>
      </c>
      <c r="B124" s="9">
        <v>42680</v>
      </c>
      <c r="C124" s="10">
        <f>D122</f>
        <v>0</v>
      </c>
      <c r="D124" s="11"/>
      <c r="E124" s="16"/>
      <c r="F124" s="16"/>
      <c r="G124" s="12"/>
      <c r="H124" s="12"/>
      <c r="I124" s="13"/>
      <c r="J124" s="14"/>
      <c r="K124" s="15"/>
      <c r="L124" s="15"/>
      <c r="M124" s="1"/>
      <c r="N124" s="1"/>
    </row>
    <row r="125" spans="1:14">
      <c r="A125" s="204"/>
      <c r="B125" s="9">
        <v>42687</v>
      </c>
      <c r="C125" s="10">
        <f>D124</f>
        <v>0</v>
      </c>
      <c r="D125" s="11"/>
      <c r="E125" s="16"/>
      <c r="F125" s="16"/>
      <c r="G125" s="12"/>
      <c r="H125" s="12"/>
      <c r="I125" s="13"/>
      <c r="J125" s="14"/>
      <c r="K125" s="15"/>
      <c r="L125" s="15"/>
      <c r="M125" s="1"/>
      <c r="N125" s="1"/>
    </row>
    <row r="126" spans="1:14">
      <c r="A126" s="204"/>
      <c r="B126" s="9">
        <v>42694</v>
      </c>
      <c r="C126" s="10">
        <f>D125</f>
        <v>0</v>
      </c>
      <c r="D126" s="11"/>
      <c r="E126" s="16"/>
      <c r="F126" s="16"/>
      <c r="G126" s="12"/>
      <c r="H126" s="12"/>
      <c r="I126" s="13"/>
      <c r="J126" s="14"/>
      <c r="K126" s="15"/>
      <c r="L126" s="15"/>
      <c r="M126" s="1"/>
      <c r="N126" s="1"/>
    </row>
    <row r="127" spans="1:14" ht="15.75" thickBot="1">
      <c r="A127" s="205"/>
      <c r="B127" s="9">
        <v>42701</v>
      </c>
      <c r="C127" s="10">
        <f>D126</f>
        <v>0</v>
      </c>
      <c r="D127" s="11"/>
      <c r="E127" s="16"/>
      <c r="F127" s="16"/>
      <c r="G127" s="12"/>
      <c r="H127" s="12"/>
      <c r="I127" s="13"/>
      <c r="J127" s="14"/>
      <c r="K127" s="15"/>
      <c r="L127" s="15"/>
      <c r="M127" s="1"/>
      <c r="N127" s="1"/>
    </row>
    <row r="128" spans="1:14" ht="15.75" thickBot="1">
      <c r="A128" s="19"/>
      <c r="B128" s="19"/>
      <c r="C128" s="20"/>
      <c r="D128" s="21"/>
      <c r="E128" s="22"/>
      <c r="F128" s="22"/>
      <c r="G128" s="21"/>
      <c r="H128" s="23"/>
      <c r="I128" s="24"/>
      <c r="J128" s="25"/>
      <c r="K128" s="21"/>
      <c r="L128" s="21"/>
      <c r="M128" s="2"/>
      <c r="N128" s="2"/>
    </row>
    <row r="129" spans="1:14">
      <c r="A129" s="203">
        <v>26</v>
      </c>
      <c r="B129" s="9">
        <v>42708</v>
      </c>
      <c r="C129" s="10">
        <f>D127</f>
        <v>0</v>
      </c>
      <c r="D129" s="11"/>
      <c r="E129" s="16"/>
      <c r="F129" s="16"/>
      <c r="G129" s="12"/>
      <c r="H129" s="12"/>
      <c r="I129" s="13"/>
      <c r="J129" s="14"/>
      <c r="K129" s="15"/>
      <c r="L129" s="15"/>
      <c r="M129" s="1"/>
      <c r="N129" s="1"/>
    </row>
    <row r="130" spans="1:14">
      <c r="A130" s="204"/>
      <c r="B130" s="9">
        <v>42715</v>
      </c>
      <c r="C130" s="10">
        <f>D129</f>
        <v>0</v>
      </c>
      <c r="D130" s="11"/>
      <c r="E130" s="16"/>
      <c r="F130" s="16"/>
      <c r="G130" s="12"/>
      <c r="H130" s="12"/>
      <c r="I130" s="13"/>
      <c r="J130" s="14"/>
      <c r="K130" s="15"/>
      <c r="L130" s="15"/>
      <c r="M130" s="1"/>
      <c r="N130" s="1"/>
    </row>
    <row r="131" spans="1:14">
      <c r="A131" s="204"/>
      <c r="B131" s="9">
        <v>42722</v>
      </c>
      <c r="C131" s="10">
        <f>D130</f>
        <v>0</v>
      </c>
      <c r="D131" s="11"/>
      <c r="E131" s="16"/>
      <c r="F131" s="16"/>
      <c r="G131" s="12"/>
      <c r="H131" s="12"/>
      <c r="I131" s="13"/>
      <c r="J131" s="14"/>
      <c r="K131" s="15"/>
      <c r="L131" s="15"/>
      <c r="M131" s="1"/>
      <c r="N131" s="1"/>
    </row>
    <row r="132" spans="1:14" ht="15.75" thickBot="1">
      <c r="A132" s="205"/>
      <c r="B132" s="9">
        <v>42729</v>
      </c>
      <c r="C132" s="10">
        <f>D131</f>
        <v>0</v>
      </c>
      <c r="D132" s="11"/>
      <c r="E132" s="16"/>
      <c r="F132" s="16"/>
      <c r="G132" s="12"/>
      <c r="H132" s="12"/>
      <c r="I132" s="13"/>
      <c r="J132" s="14"/>
      <c r="K132" s="15"/>
      <c r="L132" s="15"/>
      <c r="M132" s="1"/>
      <c r="N132" s="1"/>
    </row>
    <row r="133" spans="1:14" ht="15.75" thickBot="1">
      <c r="A133" s="19"/>
      <c r="B133" s="19"/>
      <c r="C133" s="20"/>
      <c r="D133" s="21"/>
      <c r="E133" s="22"/>
      <c r="F133" s="22"/>
      <c r="G133" s="21"/>
      <c r="H133" s="23"/>
      <c r="I133" s="24"/>
      <c r="J133" s="25"/>
      <c r="K133" s="21"/>
      <c r="L133" s="21"/>
      <c r="M133" s="2"/>
      <c r="N133" s="2"/>
    </row>
    <row r="134" spans="1:14">
      <c r="A134" s="203">
        <v>27</v>
      </c>
      <c r="B134" s="9">
        <v>42736</v>
      </c>
      <c r="C134" s="10">
        <f>D132</f>
        <v>0</v>
      </c>
      <c r="D134" s="11"/>
      <c r="E134" s="16"/>
      <c r="F134" s="16"/>
      <c r="G134" s="12"/>
      <c r="H134" s="12"/>
      <c r="I134" s="13"/>
      <c r="J134" s="14"/>
      <c r="K134" s="15"/>
      <c r="L134" s="15"/>
      <c r="M134" s="1"/>
      <c r="N134" s="1"/>
    </row>
    <row r="135" spans="1:14">
      <c r="A135" s="204"/>
      <c r="B135" s="9">
        <v>42743</v>
      </c>
      <c r="C135" s="10">
        <f>D134</f>
        <v>0</v>
      </c>
      <c r="D135" s="11"/>
      <c r="E135" s="16"/>
      <c r="F135" s="16"/>
      <c r="G135" s="12"/>
      <c r="H135" s="12"/>
      <c r="I135" s="13"/>
      <c r="J135" s="14"/>
      <c r="K135" s="15"/>
      <c r="L135" s="15"/>
      <c r="M135" s="1"/>
      <c r="N135" s="1"/>
    </row>
    <row r="136" spans="1:14">
      <c r="A136" s="204"/>
      <c r="B136" s="9">
        <v>42750</v>
      </c>
      <c r="C136" s="10">
        <f>D135</f>
        <v>0</v>
      </c>
      <c r="D136" s="11"/>
      <c r="E136" s="16"/>
      <c r="F136" s="16"/>
      <c r="G136" s="12"/>
      <c r="H136" s="12"/>
      <c r="I136" s="13"/>
      <c r="J136" s="14"/>
      <c r="K136" s="15"/>
      <c r="L136" s="15"/>
      <c r="M136" s="1"/>
      <c r="N136" s="1"/>
    </row>
    <row r="137" spans="1:14" ht="15.75" thickBot="1">
      <c r="A137" s="205"/>
      <c r="B137" s="9">
        <v>42757</v>
      </c>
      <c r="C137" s="10">
        <f>D136</f>
        <v>0</v>
      </c>
      <c r="D137" s="11"/>
      <c r="E137" s="16"/>
      <c r="F137" s="16"/>
      <c r="G137" s="12"/>
      <c r="H137" s="12"/>
      <c r="I137" s="13"/>
      <c r="J137" s="14"/>
      <c r="K137" s="15"/>
      <c r="L137" s="15"/>
      <c r="M137" s="1"/>
      <c r="N137" s="1"/>
    </row>
    <row r="138" spans="1:14" ht="15.75" thickBot="1">
      <c r="A138" s="19"/>
      <c r="B138" s="19"/>
      <c r="C138" s="20"/>
      <c r="D138" s="21"/>
      <c r="E138" s="22"/>
      <c r="F138" s="22"/>
      <c r="G138" s="21"/>
      <c r="H138" s="23"/>
      <c r="I138" s="24"/>
      <c r="J138" s="25"/>
      <c r="K138" s="21"/>
      <c r="L138" s="21"/>
      <c r="M138" s="2"/>
      <c r="N138" s="2"/>
    </row>
    <row r="139" spans="1:14">
      <c r="A139" s="203">
        <v>28</v>
      </c>
      <c r="B139" s="9">
        <v>42764</v>
      </c>
      <c r="C139" s="10">
        <f>D137</f>
        <v>0</v>
      </c>
      <c r="D139" s="11"/>
      <c r="E139" s="16"/>
      <c r="F139" s="16"/>
      <c r="G139" s="12"/>
      <c r="H139" s="12"/>
      <c r="I139" s="13"/>
      <c r="J139" s="14"/>
      <c r="K139" s="15"/>
      <c r="L139" s="15"/>
      <c r="M139" s="1"/>
      <c r="N139" s="1"/>
    </row>
    <row r="140" spans="1:14">
      <c r="A140" s="204"/>
      <c r="B140" s="9">
        <v>42771</v>
      </c>
      <c r="C140" s="10">
        <f>D139</f>
        <v>0</v>
      </c>
      <c r="D140" s="11"/>
      <c r="E140" s="16"/>
      <c r="F140" s="16"/>
      <c r="G140" s="12"/>
      <c r="H140" s="12"/>
      <c r="I140" s="13"/>
      <c r="J140" s="14"/>
      <c r="K140" s="15"/>
      <c r="L140" s="15"/>
      <c r="M140" s="1"/>
      <c r="N140" s="1"/>
    </row>
    <row r="141" spans="1:14">
      <c r="A141" s="204"/>
      <c r="B141" s="9">
        <v>42778</v>
      </c>
      <c r="C141" s="10">
        <f>D140</f>
        <v>0</v>
      </c>
      <c r="D141" s="11"/>
      <c r="E141" s="16"/>
      <c r="F141" s="16"/>
      <c r="G141" s="12"/>
      <c r="H141" s="12"/>
      <c r="I141" s="13"/>
      <c r="J141" s="14"/>
      <c r="K141" s="15"/>
      <c r="L141" s="15"/>
      <c r="M141" s="1"/>
      <c r="N141" s="1"/>
    </row>
    <row r="142" spans="1:14" ht="15.75" thickBot="1">
      <c r="A142" s="205"/>
      <c r="B142" s="9">
        <v>42785</v>
      </c>
      <c r="C142" s="10">
        <f>D141</f>
        <v>0</v>
      </c>
      <c r="D142" s="11"/>
      <c r="E142" s="16"/>
      <c r="F142" s="16"/>
      <c r="G142" s="12"/>
      <c r="H142" s="12"/>
      <c r="I142" s="13"/>
      <c r="J142" s="14"/>
      <c r="K142" s="15"/>
      <c r="L142" s="15"/>
      <c r="M142" s="1"/>
      <c r="N142" s="1"/>
    </row>
    <row r="143" spans="1:14" ht="15.75" thickBot="1">
      <c r="A143" s="19"/>
      <c r="B143" s="19"/>
      <c r="C143" s="20"/>
      <c r="D143" s="21"/>
      <c r="E143" s="22"/>
      <c r="F143" s="22"/>
      <c r="G143" s="21"/>
      <c r="H143" s="23"/>
      <c r="I143" s="24"/>
      <c r="J143" s="25"/>
      <c r="K143" s="21"/>
      <c r="L143" s="21"/>
      <c r="M143" s="2"/>
      <c r="N143" s="2"/>
    </row>
    <row r="144" spans="1:14">
      <c r="A144" s="203">
        <v>29</v>
      </c>
      <c r="B144" s="9">
        <v>42792</v>
      </c>
      <c r="C144" s="10">
        <f>D142</f>
        <v>0</v>
      </c>
      <c r="D144" s="11"/>
      <c r="E144" s="16"/>
      <c r="F144" s="16"/>
      <c r="G144" s="12"/>
      <c r="H144" s="12"/>
      <c r="I144" s="13"/>
      <c r="J144" s="14"/>
      <c r="K144" s="15"/>
      <c r="L144" s="15"/>
      <c r="M144" s="1"/>
      <c r="N144" s="1"/>
    </row>
    <row r="145" spans="1:14">
      <c r="A145" s="204"/>
      <c r="B145" s="9">
        <v>42799</v>
      </c>
      <c r="C145" s="10">
        <f>D144</f>
        <v>0</v>
      </c>
      <c r="D145" s="11"/>
      <c r="E145" s="16"/>
      <c r="F145" s="16"/>
      <c r="G145" s="12"/>
      <c r="H145" s="12"/>
      <c r="I145" s="13"/>
      <c r="J145" s="14"/>
      <c r="K145" s="15"/>
      <c r="L145" s="15"/>
      <c r="M145" s="1"/>
      <c r="N145" s="1"/>
    </row>
    <row r="146" spans="1:14">
      <c r="A146" s="204"/>
      <c r="B146" s="9">
        <v>42806</v>
      </c>
      <c r="C146" s="10">
        <f>D145</f>
        <v>0</v>
      </c>
      <c r="D146" s="11"/>
      <c r="E146" s="16"/>
      <c r="F146" s="16"/>
      <c r="G146" s="12"/>
      <c r="H146" s="12"/>
      <c r="I146" s="13"/>
      <c r="J146" s="14"/>
      <c r="K146" s="15"/>
      <c r="L146" s="15"/>
      <c r="M146" s="1"/>
      <c r="N146" s="1"/>
    </row>
    <row r="147" spans="1:14" ht="15.75" thickBot="1">
      <c r="A147" s="205"/>
      <c r="B147" s="9">
        <v>42813</v>
      </c>
      <c r="C147" s="10">
        <f>D146</f>
        <v>0</v>
      </c>
      <c r="D147" s="11"/>
      <c r="E147" s="16"/>
      <c r="F147" s="16"/>
      <c r="G147" s="12"/>
      <c r="H147" s="12"/>
      <c r="I147" s="13"/>
      <c r="J147" s="14"/>
      <c r="K147" s="15"/>
      <c r="L147" s="15"/>
      <c r="M147" s="1"/>
      <c r="N147" s="1"/>
    </row>
    <row r="148" spans="1:14" ht="15.75" thickBot="1">
      <c r="A148" s="19"/>
      <c r="B148" s="19"/>
      <c r="C148" s="20"/>
      <c r="D148" s="21"/>
      <c r="E148" s="22"/>
      <c r="F148" s="22"/>
      <c r="G148" s="21"/>
      <c r="H148" s="23"/>
      <c r="I148" s="24"/>
      <c r="J148" s="25"/>
      <c r="K148" s="21"/>
      <c r="L148" s="21"/>
      <c r="M148" s="2"/>
      <c r="N148" s="2"/>
    </row>
    <row r="149" spans="1:14">
      <c r="A149" s="203">
        <v>30</v>
      </c>
      <c r="B149" s="9">
        <v>42820</v>
      </c>
      <c r="C149" s="10">
        <f>D147</f>
        <v>0</v>
      </c>
      <c r="D149" s="11"/>
      <c r="E149" s="16"/>
      <c r="F149" s="16"/>
      <c r="G149" s="12"/>
      <c r="H149" s="12"/>
      <c r="I149" s="13"/>
      <c r="J149" s="14"/>
      <c r="K149" s="15"/>
      <c r="L149" s="15"/>
      <c r="M149" s="1"/>
      <c r="N149" s="1"/>
    </row>
    <row r="150" spans="1:14">
      <c r="A150" s="204"/>
      <c r="B150" s="9">
        <v>42827</v>
      </c>
      <c r="C150" s="10">
        <f>D149</f>
        <v>0</v>
      </c>
      <c r="D150" s="11"/>
      <c r="E150" s="16"/>
      <c r="F150" s="16"/>
      <c r="G150" s="12"/>
      <c r="H150" s="12"/>
      <c r="I150" s="13"/>
      <c r="J150" s="14"/>
      <c r="K150" s="15"/>
      <c r="L150" s="15"/>
      <c r="M150" s="1"/>
      <c r="N150" s="1"/>
    </row>
    <row r="151" spans="1:14">
      <c r="A151" s="204"/>
      <c r="B151" s="9">
        <v>42834</v>
      </c>
      <c r="C151" s="10">
        <f>D150</f>
        <v>0</v>
      </c>
      <c r="D151" s="11"/>
      <c r="E151" s="16"/>
      <c r="F151" s="16"/>
      <c r="G151" s="12"/>
      <c r="H151" s="12"/>
      <c r="I151" s="13"/>
      <c r="J151" s="14"/>
      <c r="K151" s="15"/>
      <c r="L151" s="15"/>
      <c r="M151" s="1"/>
      <c r="N151" s="1"/>
    </row>
    <row r="152" spans="1:14" ht="15.75" thickBot="1">
      <c r="A152" s="205"/>
      <c r="B152" s="9">
        <v>42841</v>
      </c>
      <c r="C152" s="10">
        <f>D151</f>
        <v>0</v>
      </c>
      <c r="D152" s="11"/>
      <c r="E152" s="16"/>
      <c r="F152" s="16"/>
      <c r="G152" s="12"/>
      <c r="H152" s="12"/>
      <c r="I152" s="13"/>
      <c r="J152" s="14"/>
      <c r="K152" s="15"/>
      <c r="L152" s="15"/>
      <c r="M152" s="1"/>
      <c r="N152" s="1"/>
    </row>
    <row r="153" spans="1:14" ht="15.75" thickBot="1">
      <c r="A153" s="19"/>
      <c r="B153" s="19"/>
      <c r="C153" s="20"/>
      <c r="D153" s="21"/>
      <c r="E153" s="22"/>
      <c r="F153" s="22"/>
      <c r="G153" s="21"/>
      <c r="H153" s="23"/>
      <c r="I153" s="24"/>
      <c r="J153" s="25"/>
      <c r="K153" s="21"/>
      <c r="L153" s="21"/>
      <c r="M153" s="2"/>
      <c r="N153" s="2"/>
    </row>
    <row r="154" spans="1:14" ht="15.75" thickBot="1">
      <c r="A154" s="32"/>
      <c r="B154" s="32">
        <v>42848</v>
      </c>
      <c r="C154" s="33">
        <f>D152</f>
        <v>0</v>
      </c>
      <c r="D154" s="33"/>
      <c r="E154" s="34"/>
      <c r="F154" s="34"/>
      <c r="G154" s="35"/>
      <c r="H154" s="35"/>
      <c r="I154" s="36"/>
      <c r="J154" s="37"/>
      <c r="K154" s="38"/>
      <c r="L154" s="38"/>
      <c r="M154" s="1"/>
      <c r="N154" s="1"/>
    </row>
  </sheetData>
  <mergeCells count="33">
    <mergeCell ref="A1:L1"/>
    <mergeCell ref="A144:A147"/>
    <mergeCell ref="A149:A152"/>
    <mergeCell ref="A114:A117"/>
    <mergeCell ref="A119:A122"/>
    <mergeCell ref="A124:A127"/>
    <mergeCell ref="A129:A132"/>
    <mergeCell ref="A134:A137"/>
    <mergeCell ref="A139:A142"/>
    <mergeCell ref="A109:A112"/>
    <mergeCell ref="A54:A5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49:A52"/>
    <mergeCell ref="A2:A3"/>
    <mergeCell ref="B2:B3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</mergeCells>
  <pageMargins left="0.7" right="0.7" top="0.75" bottom="0.75" header="0.3" footer="0.3"/>
  <pageSetup orientation="portrait" r:id="rId1"/>
  <ignoredErrors>
    <ignoredError sqref="C6 C16:C20 C2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workbookViewId="0">
      <selection activeCell="M21" sqref="M21"/>
    </sheetView>
  </sheetViews>
  <sheetFormatPr defaultRowHeight="12.75"/>
  <cols>
    <col min="1" max="1" width="9.7109375" style="60" bestFit="1" customWidth="1"/>
    <col min="2" max="3" width="9.5703125" style="60" bestFit="1" customWidth="1"/>
    <col min="4" max="4" width="6.5703125" style="60" bestFit="1" customWidth="1"/>
    <col min="5" max="5" width="6.28515625" style="60" bestFit="1" customWidth="1"/>
    <col min="6" max="7" width="8.7109375" style="60" bestFit="1" customWidth="1"/>
    <col min="8" max="8" width="9" style="60" bestFit="1" customWidth="1"/>
    <col min="9" max="9" width="9.28515625" style="60" bestFit="1" customWidth="1"/>
    <col min="10" max="10" width="9.5703125" style="60" bestFit="1" customWidth="1"/>
    <col min="11" max="16384" width="9.140625" style="60"/>
  </cols>
  <sheetData>
    <row r="1" spans="1:10" ht="18.75" thickBot="1">
      <c r="A1" s="202" t="s">
        <v>39</v>
      </c>
      <c r="B1" s="202"/>
      <c r="C1" s="202"/>
      <c r="D1" s="202"/>
      <c r="E1" s="202"/>
      <c r="F1" s="202"/>
      <c r="G1" s="202"/>
      <c r="H1" s="202"/>
      <c r="I1" s="202"/>
      <c r="J1" s="202"/>
    </row>
    <row r="2" spans="1:10" ht="13.5" thickBot="1">
      <c r="A2" s="82" t="s">
        <v>29</v>
      </c>
      <c r="B2" s="83" t="s">
        <v>28</v>
      </c>
      <c r="C2" s="84" t="s">
        <v>27</v>
      </c>
      <c r="D2" s="84" t="s">
        <v>26</v>
      </c>
      <c r="E2" s="84" t="s">
        <v>25</v>
      </c>
      <c r="F2" s="84" t="s">
        <v>24</v>
      </c>
      <c r="G2" s="84" t="s">
        <v>24</v>
      </c>
      <c r="H2" s="85" t="s">
        <v>23</v>
      </c>
      <c r="I2" s="85" t="s">
        <v>30</v>
      </c>
      <c r="J2" s="85" t="s">
        <v>22</v>
      </c>
    </row>
    <row r="3" spans="1:10" ht="13.5" thickBot="1">
      <c r="A3" s="82" t="s">
        <v>21</v>
      </c>
      <c r="B3" s="86" t="s">
        <v>20</v>
      </c>
      <c r="C3" s="87" t="s">
        <v>20</v>
      </c>
      <c r="D3" s="87" t="s">
        <v>2</v>
      </c>
      <c r="E3" s="87" t="s">
        <v>19</v>
      </c>
      <c r="F3" s="87" t="s">
        <v>3</v>
      </c>
      <c r="G3" s="87" t="s">
        <v>4</v>
      </c>
      <c r="H3" s="85" t="s">
        <v>5</v>
      </c>
      <c r="I3" s="85" t="s">
        <v>31</v>
      </c>
      <c r="J3" s="85" t="s">
        <v>15</v>
      </c>
    </row>
    <row r="4" spans="1:10">
      <c r="A4" s="159">
        <v>42078</v>
      </c>
      <c r="B4" s="160">
        <v>615</v>
      </c>
      <c r="C4" s="161">
        <f>B4+(B4*0.05)</f>
        <v>645.75</v>
      </c>
      <c r="D4" s="161">
        <f>B4/3500</f>
        <v>0.17571428571428571</v>
      </c>
      <c r="E4" s="162">
        <f>(C4-B4)/D4</f>
        <v>175</v>
      </c>
      <c r="F4" s="163"/>
      <c r="G4" s="163"/>
      <c r="H4" s="164">
        <f>D4*50/B4</f>
        <v>1.4285714285714284E-2</v>
      </c>
      <c r="I4" s="163">
        <f>B4-(D4*1080)</f>
        <v>425.2285714285714</v>
      </c>
      <c r="J4" s="161"/>
    </row>
    <row r="5" spans="1:10">
      <c r="A5" s="159">
        <f>A4+7</f>
        <v>42085</v>
      </c>
      <c r="B5" s="160">
        <f>C4+F4-G4</f>
        <v>645.75</v>
      </c>
      <c r="C5" s="161">
        <f>B5+(B5*0.06)</f>
        <v>684.495</v>
      </c>
      <c r="D5" s="161">
        <f>B5/3000</f>
        <v>0.21525</v>
      </c>
      <c r="E5" s="162">
        <f>(C5-B5)/D5</f>
        <v>180.00000000000003</v>
      </c>
      <c r="F5" s="163"/>
      <c r="G5" s="163"/>
      <c r="H5" s="164">
        <f>D5*50/B5</f>
        <v>1.6666666666666666E-2</v>
      </c>
      <c r="I5" s="163">
        <f t="shared" ref="I5:I67" si="0">B5-(D5*1080)</f>
        <v>413.28</v>
      </c>
      <c r="J5" s="161"/>
    </row>
    <row r="6" spans="1:10">
      <c r="A6" s="159">
        <f>A5+7</f>
        <v>42092</v>
      </c>
      <c r="B6" s="160">
        <f>C5+F5-G5</f>
        <v>684.495</v>
      </c>
      <c r="C6" s="161">
        <f>B6+(B6*0.06)</f>
        <v>725.56470000000002</v>
      </c>
      <c r="D6" s="161">
        <f>B6/3000</f>
        <v>0.22816500000000001</v>
      </c>
      <c r="E6" s="162">
        <f>(C6-B6)/D6</f>
        <v>180.00000000000006</v>
      </c>
      <c r="F6" s="163"/>
      <c r="G6" s="163"/>
      <c r="H6" s="164">
        <f>D6*50/B6</f>
        <v>1.6666666666666666E-2</v>
      </c>
      <c r="I6" s="163">
        <f t="shared" si="0"/>
        <v>438.07679999999999</v>
      </c>
      <c r="J6" s="161"/>
    </row>
    <row r="7" spans="1:10" ht="13.5" thickBot="1">
      <c r="A7" s="159">
        <f>A6+7</f>
        <v>42099</v>
      </c>
      <c r="B7" s="160">
        <f>C6+F6-G6</f>
        <v>725.56470000000002</v>
      </c>
      <c r="C7" s="161">
        <f t="shared" ref="C7:C67" si="1">B7+(B7*0.05)</f>
        <v>761.84293500000001</v>
      </c>
      <c r="D7" s="161">
        <f t="shared" ref="D7:D70" si="2">B7/2500</f>
        <v>0.29022587999999999</v>
      </c>
      <c r="E7" s="162">
        <f>(C7-B7)/D7</f>
        <v>124.99999999999999</v>
      </c>
      <c r="F7" s="163"/>
      <c r="G7" s="163"/>
      <c r="H7" s="164">
        <f>D7*50/B7</f>
        <v>0.02</v>
      </c>
      <c r="I7" s="163">
        <f t="shared" si="0"/>
        <v>412.12074960000001</v>
      </c>
      <c r="J7" s="161"/>
    </row>
    <row r="8" spans="1:10" ht="13.5" thickBot="1">
      <c r="A8" s="165"/>
      <c r="B8" s="166"/>
      <c r="C8" s="167"/>
      <c r="D8" s="167"/>
      <c r="E8" s="168"/>
      <c r="F8" s="167"/>
      <c r="G8" s="169"/>
      <c r="H8" s="170"/>
      <c r="I8" s="171"/>
      <c r="J8" s="167"/>
    </row>
    <row r="9" spans="1:10">
      <c r="A9" s="159">
        <f>A7+7</f>
        <v>42106</v>
      </c>
      <c r="B9" s="160">
        <f>C7+F7</f>
        <v>761.84293500000001</v>
      </c>
      <c r="C9" s="161">
        <f t="shared" si="1"/>
        <v>799.93508174999999</v>
      </c>
      <c r="D9" s="161">
        <f t="shared" si="2"/>
        <v>0.304737174</v>
      </c>
      <c r="E9" s="162">
        <f>(C9-B9)/D9</f>
        <v>124.99999999999994</v>
      </c>
      <c r="F9" s="163"/>
      <c r="G9" s="163"/>
      <c r="H9" s="164">
        <f>D9*50/B9</f>
        <v>1.9999999999999997E-2</v>
      </c>
      <c r="I9" s="163">
        <f t="shared" si="0"/>
        <v>432.72678708000001</v>
      </c>
      <c r="J9" s="161"/>
    </row>
    <row r="10" spans="1:10">
      <c r="A10" s="159">
        <f>A9+7</f>
        <v>42113</v>
      </c>
      <c r="B10" s="160">
        <f>C9+F9-G9</f>
        <v>799.93508174999999</v>
      </c>
      <c r="C10" s="161">
        <f t="shared" si="1"/>
        <v>839.93183583749999</v>
      </c>
      <c r="D10" s="161">
        <f t="shared" si="2"/>
        <v>0.31997403270000002</v>
      </c>
      <c r="E10" s="162">
        <f>(C10-B10)/D10</f>
        <v>124.99999999999997</v>
      </c>
      <c r="F10" s="163"/>
      <c r="G10" s="163"/>
      <c r="H10" s="164">
        <f>D10*50/B10</f>
        <v>0.02</v>
      </c>
      <c r="I10" s="163">
        <f t="shared" si="0"/>
        <v>454.36312643399998</v>
      </c>
      <c r="J10" s="161"/>
    </row>
    <row r="11" spans="1:10">
      <c r="A11" s="159">
        <f>A10+7</f>
        <v>42120</v>
      </c>
      <c r="B11" s="160">
        <f>C10+F10-G10</f>
        <v>839.93183583749999</v>
      </c>
      <c r="C11" s="161">
        <f t="shared" si="1"/>
        <v>881.92842762937494</v>
      </c>
      <c r="D11" s="161">
        <f t="shared" si="2"/>
        <v>0.33597273433500002</v>
      </c>
      <c r="E11" s="162">
        <f>(C11-B11)/D11</f>
        <v>124.99999999999984</v>
      </c>
      <c r="F11" s="163"/>
      <c r="G11" s="163"/>
      <c r="H11" s="164">
        <f>D11*50/B11</f>
        <v>0.02</v>
      </c>
      <c r="I11" s="163">
        <f t="shared" si="0"/>
        <v>477.08128275569999</v>
      </c>
      <c r="J11" s="161"/>
    </row>
    <row r="12" spans="1:10" ht="13.5" thickBot="1">
      <c r="A12" s="159">
        <f>A11+7</f>
        <v>42127</v>
      </c>
      <c r="B12" s="160">
        <f>C11+F11-G11</f>
        <v>881.92842762937494</v>
      </c>
      <c r="C12" s="161">
        <f t="shared" si="1"/>
        <v>926.0248490108437</v>
      </c>
      <c r="D12" s="161">
        <f t="shared" si="2"/>
        <v>0.35277137105174999</v>
      </c>
      <c r="E12" s="162">
        <f>(C12-B12)/D12</f>
        <v>125.00000000000003</v>
      </c>
      <c r="F12" s="163"/>
      <c r="G12" s="172"/>
      <c r="H12" s="164">
        <f>D12*50/B12</f>
        <v>0.02</v>
      </c>
      <c r="I12" s="163">
        <f t="shared" si="0"/>
        <v>500.93534689348496</v>
      </c>
      <c r="J12" s="161"/>
    </row>
    <row r="13" spans="1:10" ht="13.5" thickBot="1">
      <c r="A13" s="165"/>
      <c r="B13" s="166"/>
      <c r="C13" s="167"/>
      <c r="D13" s="167"/>
      <c r="E13" s="168"/>
      <c r="F13" s="167"/>
      <c r="G13" s="169"/>
      <c r="H13" s="170"/>
      <c r="I13" s="171"/>
      <c r="J13" s="167"/>
    </row>
    <row r="14" spans="1:10">
      <c r="A14" s="159">
        <f>A12+7</f>
        <v>42134</v>
      </c>
      <c r="B14" s="160">
        <f>C12-G12</f>
        <v>926.0248490108437</v>
      </c>
      <c r="C14" s="161">
        <f t="shared" si="1"/>
        <v>972.32609146138589</v>
      </c>
      <c r="D14" s="161">
        <f t="shared" si="2"/>
        <v>0.37040993960433749</v>
      </c>
      <c r="E14" s="162">
        <f>(C14-B14)/D14</f>
        <v>125.00000000000001</v>
      </c>
      <c r="F14" s="163"/>
      <c r="G14" s="163"/>
      <c r="H14" s="164">
        <f>D14*50/B14</f>
        <v>2.0000000000000004E-2</v>
      </c>
      <c r="I14" s="163">
        <f t="shared" si="0"/>
        <v>525.98211423815928</v>
      </c>
      <c r="J14" s="161"/>
    </row>
    <row r="15" spans="1:10">
      <c r="A15" s="159">
        <f>A14+7</f>
        <v>42141</v>
      </c>
      <c r="B15" s="160">
        <f>C14+F14-G14</f>
        <v>972.32609146138589</v>
      </c>
      <c r="C15" s="161">
        <f t="shared" si="1"/>
        <v>1020.9423960344552</v>
      </c>
      <c r="D15" s="161">
        <f t="shared" si="2"/>
        <v>0.38893043658455434</v>
      </c>
      <c r="E15" s="162">
        <f>(C15-B15)/D15</f>
        <v>125.00000000000009</v>
      </c>
      <c r="F15" s="163"/>
      <c r="G15" s="163"/>
      <c r="H15" s="164">
        <f>D15*50/B15</f>
        <v>0.02</v>
      </c>
      <c r="I15" s="163">
        <f t="shared" si="0"/>
        <v>552.28121995006722</v>
      </c>
      <c r="J15" s="161"/>
    </row>
    <row r="16" spans="1:10">
      <c r="A16" s="77">
        <f>A15+7</f>
        <v>42148</v>
      </c>
      <c r="B16" s="197">
        <v>400</v>
      </c>
      <c r="C16" s="68">
        <f t="shared" si="1"/>
        <v>420</v>
      </c>
      <c r="D16" s="68">
        <f t="shared" si="2"/>
        <v>0.16</v>
      </c>
      <c r="E16" s="76">
        <f>(C16-B16)/D16</f>
        <v>125</v>
      </c>
      <c r="F16" s="69"/>
      <c r="G16" s="69"/>
      <c r="H16" s="74">
        <f>D16*50/B16</f>
        <v>0.02</v>
      </c>
      <c r="I16" s="69">
        <f t="shared" si="0"/>
        <v>227.2</v>
      </c>
      <c r="J16" s="68"/>
    </row>
    <row r="17" spans="1:10" ht="13.5" thickBot="1">
      <c r="A17" s="77">
        <f>A16+7</f>
        <v>42155</v>
      </c>
      <c r="B17" s="72">
        <f>C16+F16-G16</f>
        <v>420</v>
      </c>
      <c r="C17" s="68">
        <f t="shared" si="1"/>
        <v>441</v>
      </c>
      <c r="D17" s="68">
        <f t="shared" si="2"/>
        <v>0.16800000000000001</v>
      </c>
      <c r="E17" s="76">
        <f>(C17-B17)/D17</f>
        <v>124.99999999999999</v>
      </c>
      <c r="F17" s="69"/>
      <c r="G17" s="69"/>
      <c r="H17" s="74">
        <f>D17*50/B17</f>
        <v>0.02</v>
      </c>
      <c r="I17" s="69">
        <f t="shared" si="0"/>
        <v>238.56</v>
      </c>
      <c r="J17" s="68"/>
    </row>
    <row r="18" spans="1:10" ht="13.5" thickBot="1">
      <c r="A18" s="67"/>
      <c r="B18" s="66"/>
      <c r="C18" s="61"/>
      <c r="D18" s="61"/>
      <c r="E18" s="65"/>
      <c r="F18" s="61"/>
      <c r="G18" s="64"/>
      <c r="H18" s="63"/>
      <c r="I18" s="62"/>
      <c r="J18" s="61"/>
    </row>
    <row r="19" spans="1:10">
      <c r="A19" s="77">
        <f>A17+7</f>
        <v>42162</v>
      </c>
      <c r="B19" s="72">
        <f>C17+F17-G17</f>
        <v>441</v>
      </c>
      <c r="C19" s="68">
        <f t="shared" si="1"/>
        <v>463.05</v>
      </c>
      <c r="D19" s="68">
        <f t="shared" si="2"/>
        <v>0.1764</v>
      </c>
      <c r="E19" s="76">
        <f>(C19-B19)/D19</f>
        <v>125.00000000000006</v>
      </c>
      <c r="F19" s="69"/>
      <c r="G19" s="69"/>
      <c r="H19" s="74">
        <f>D19*50/B19</f>
        <v>0.02</v>
      </c>
      <c r="I19" s="69">
        <f t="shared" si="0"/>
        <v>250.488</v>
      </c>
      <c r="J19" s="68"/>
    </row>
    <row r="20" spans="1:10">
      <c r="A20" s="77">
        <f>A19+7</f>
        <v>42169</v>
      </c>
      <c r="B20" s="72">
        <f>C19+F19-G19</f>
        <v>463.05</v>
      </c>
      <c r="C20" s="68">
        <f t="shared" si="1"/>
        <v>486.20249999999999</v>
      </c>
      <c r="D20" s="68">
        <f t="shared" si="2"/>
        <v>0.18522</v>
      </c>
      <c r="E20" s="76">
        <f>(C20-B20)/D20</f>
        <v>124.99999999999987</v>
      </c>
      <c r="F20" s="69"/>
      <c r="G20" s="69"/>
      <c r="H20" s="74">
        <f>D20*50/B20</f>
        <v>1.9999999999999997E-2</v>
      </c>
      <c r="I20" s="69">
        <f t="shared" si="0"/>
        <v>263.01240000000001</v>
      </c>
      <c r="J20" s="68"/>
    </row>
    <row r="21" spans="1:10">
      <c r="A21" s="77">
        <f>A20+7</f>
        <v>42176</v>
      </c>
      <c r="B21" s="72">
        <f>C20+F20-G20</f>
        <v>486.20249999999999</v>
      </c>
      <c r="C21" s="68">
        <f t="shared" si="1"/>
        <v>510.51262499999996</v>
      </c>
      <c r="D21" s="68">
        <f t="shared" si="2"/>
        <v>0.19448099999999999</v>
      </c>
      <c r="E21" s="76">
        <f>(C21-B21)/D21</f>
        <v>124.99999999999986</v>
      </c>
      <c r="F21" s="69"/>
      <c r="G21" s="69"/>
      <c r="H21" s="74">
        <f>D21*50/B21</f>
        <v>0.02</v>
      </c>
      <c r="I21" s="69">
        <f t="shared" si="0"/>
        <v>276.16301999999996</v>
      </c>
      <c r="J21" s="68"/>
    </row>
    <row r="22" spans="1:10" ht="13.5" thickBot="1">
      <c r="A22" s="77">
        <f>A21+7</f>
        <v>42183</v>
      </c>
      <c r="B22" s="72">
        <f>C21+F21-G21</f>
        <v>510.51262499999996</v>
      </c>
      <c r="C22" s="68">
        <f t="shared" si="1"/>
        <v>536.0382562499999</v>
      </c>
      <c r="D22" s="68">
        <f t="shared" si="2"/>
        <v>0.20420504999999997</v>
      </c>
      <c r="E22" s="76">
        <f>(C22-B22)/D22</f>
        <v>124.99999999999976</v>
      </c>
      <c r="F22" s="69"/>
      <c r="G22" s="69"/>
      <c r="H22" s="74">
        <f>D22*50/B22</f>
        <v>0.02</v>
      </c>
      <c r="I22" s="69">
        <f t="shared" si="0"/>
        <v>289.97117100000003</v>
      </c>
      <c r="J22" s="68"/>
    </row>
    <row r="23" spans="1:10" ht="13.5" thickBot="1">
      <c r="A23" s="67"/>
      <c r="B23" s="66"/>
      <c r="C23" s="61"/>
      <c r="D23" s="61"/>
      <c r="E23" s="65"/>
      <c r="F23" s="61"/>
      <c r="G23" s="64"/>
      <c r="H23" s="63"/>
      <c r="I23" s="62"/>
      <c r="J23" s="61"/>
    </row>
    <row r="24" spans="1:10">
      <c r="A24" s="77">
        <v>42190</v>
      </c>
      <c r="B24" s="72">
        <v>500</v>
      </c>
      <c r="C24" s="68">
        <f t="shared" si="1"/>
        <v>525</v>
      </c>
      <c r="D24" s="68">
        <f t="shared" si="2"/>
        <v>0.2</v>
      </c>
      <c r="E24" s="76">
        <f>(C24-B24)/D24</f>
        <v>125</v>
      </c>
      <c r="F24" s="69"/>
      <c r="G24" s="69"/>
      <c r="H24" s="74">
        <f>D24*50/B24</f>
        <v>0.02</v>
      </c>
      <c r="I24" s="69">
        <f t="shared" si="0"/>
        <v>284</v>
      </c>
      <c r="J24" s="68"/>
    </row>
    <row r="25" spans="1:10">
      <c r="A25" s="77">
        <f>A24+7</f>
        <v>42197</v>
      </c>
      <c r="B25" s="72">
        <f>C24+F24-G24</f>
        <v>525</v>
      </c>
      <c r="C25" s="68">
        <f t="shared" si="1"/>
        <v>551.25</v>
      </c>
      <c r="D25" s="68">
        <f t="shared" si="2"/>
        <v>0.21</v>
      </c>
      <c r="E25" s="76">
        <f>(C25-B25)/D25</f>
        <v>125</v>
      </c>
      <c r="F25" s="69"/>
      <c r="G25" s="69"/>
      <c r="H25" s="74">
        <f>D25*50/B25</f>
        <v>0.02</v>
      </c>
      <c r="I25" s="69">
        <f t="shared" si="0"/>
        <v>298.20000000000005</v>
      </c>
      <c r="J25" s="68"/>
    </row>
    <row r="26" spans="1:10">
      <c r="A26" s="77">
        <f>A25+7</f>
        <v>42204</v>
      </c>
      <c r="B26" s="72">
        <f>C25+F25-G25</f>
        <v>551.25</v>
      </c>
      <c r="C26" s="68">
        <f t="shared" si="1"/>
        <v>578.8125</v>
      </c>
      <c r="D26" s="68">
        <f t="shared" si="2"/>
        <v>0.2205</v>
      </c>
      <c r="E26" s="76">
        <f>(C26-B26)/D26</f>
        <v>125</v>
      </c>
      <c r="F26" s="69"/>
      <c r="G26" s="69"/>
      <c r="H26" s="74">
        <f>D26*50/B26</f>
        <v>0.02</v>
      </c>
      <c r="I26" s="69">
        <f t="shared" si="0"/>
        <v>313.11</v>
      </c>
      <c r="J26" s="68"/>
    </row>
    <row r="27" spans="1:10" ht="13.5" thickBot="1">
      <c r="A27" s="77">
        <f>A26+7</f>
        <v>42211</v>
      </c>
      <c r="B27" s="72">
        <f>C26+F26-G26</f>
        <v>578.8125</v>
      </c>
      <c r="C27" s="68">
        <f t="shared" si="1"/>
        <v>607.75312499999995</v>
      </c>
      <c r="D27" s="68">
        <f t="shared" si="2"/>
        <v>0.23152500000000001</v>
      </c>
      <c r="E27" s="76">
        <f>(C27-B27)/D27</f>
        <v>124.9999999999998</v>
      </c>
      <c r="F27" s="69"/>
      <c r="G27" s="69"/>
      <c r="H27" s="74">
        <f>D27*50/B27</f>
        <v>0.02</v>
      </c>
      <c r="I27" s="69">
        <f t="shared" si="0"/>
        <v>328.76549999999997</v>
      </c>
      <c r="J27" s="68"/>
    </row>
    <row r="28" spans="1:10" ht="13.5" thickBot="1">
      <c r="A28" s="67"/>
      <c r="B28" s="66"/>
      <c r="C28" s="61"/>
      <c r="D28" s="61"/>
      <c r="E28" s="65"/>
      <c r="F28" s="61"/>
      <c r="G28" s="64"/>
      <c r="H28" s="63"/>
      <c r="I28" s="62"/>
      <c r="J28" s="61"/>
    </row>
    <row r="29" spans="1:10">
      <c r="A29" s="77">
        <f>A27+7</f>
        <v>42218</v>
      </c>
      <c r="B29" s="72">
        <f>C27+F27-G27</f>
        <v>607.75312499999995</v>
      </c>
      <c r="C29" s="68">
        <f t="shared" si="1"/>
        <v>638.14078124999992</v>
      </c>
      <c r="D29" s="68">
        <f t="shared" si="2"/>
        <v>0.24310124999999999</v>
      </c>
      <c r="E29" s="76">
        <f>(C29-B29)/D29</f>
        <v>124.99999999999986</v>
      </c>
      <c r="F29" s="69"/>
      <c r="G29" s="69"/>
      <c r="H29" s="74">
        <f>D29*50/B29</f>
        <v>0.02</v>
      </c>
      <c r="I29" s="69">
        <f t="shared" si="0"/>
        <v>345.20377499999995</v>
      </c>
      <c r="J29" s="68"/>
    </row>
    <row r="30" spans="1:10">
      <c r="A30" s="77">
        <f>A29+7</f>
        <v>42225</v>
      </c>
      <c r="B30" s="72">
        <f>C29+F29-G29</f>
        <v>638.14078124999992</v>
      </c>
      <c r="C30" s="68">
        <f t="shared" si="1"/>
        <v>670.04782031249988</v>
      </c>
      <c r="D30" s="68">
        <f t="shared" si="2"/>
        <v>0.25525631249999997</v>
      </c>
      <c r="E30" s="76">
        <f>(C30-B30)/D30</f>
        <v>124.99999999999986</v>
      </c>
      <c r="F30" s="69"/>
      <c r="G30" s="69"/>
      <c r="H30" s="74">
        <f>D30*50/B30</f>
        <v>0.02</v>
      </c>
      <c r="I30" s="69">
        <f t="shared" si="0"/>
        <v>362.46396374999995</v>
      </c>
      <c r="J30" s="68"/>
    </row>
    <row r="31" spans="1:10">
      <c r="A31" s="77">
        <f>A30+7</f>
        <v>42232</v>
      </c>
      <c r="B31" s="72">
        <f>C30+F30-G30</f>
        <v>670.04782031249988</v>
      </c>
      <c r="C31" s="68">
        <f t="shared" si="1"/>
        <v>703.55021132812487</v>
      </c>
      <c r="D31" s="68">
        <f t="shared" si="2"/>
        <v>0.26801912812499995</v>
      </c>
      <c r="E31" s="76">
        <f>(C31-B31)/D31</f>
        <v>125</v>
      </c>
      <c r="F31" s="69"/>
      <c r="G31" s="69"/>
      <c r="H31" s="74">
        <f>D31*50/B31</f>
        <v>0.02</v>
      </c>
      <c r="I31" s="69">
        <f t="shared" si="0"/>
        <v>380.58716193749996</v>
      </c>
      <c r="J31" s="68"/>
    </row>
    <row r="32" spans="1:10" ht="13.5" thickBot="1">
      <c r="A32" s="77">
        <f>A31+7</f>
        <v>42239</v>
      </c>
      <c r="B32" s="72">
        <f>C31+F31-G31</f>
        <v>703.55021132812487</v>
      </c>
      <c r="C32" s="68">
        <f t="shared" si="1"/>
        <v>738.7277218945311</v>
      </c>
      <c r="D32" s="68">
        <f t="shared" si="2"/>
        <v>0.28142008453124995</v>
      </c>
      <c r="E32" s="76">
        <f>(C32-B32)/D32</f>
        <v>124.99999999999994</v>
      </c>
      <c r="F32" s="69"/>
      <c r="G32" s="69"/>
      <c r="H32" s="74">
        <f>D32*50/B32</f>
        <v>0.02</v>
      </c>
      <c r="I32" s="69">
        <f t="shared" si="0"/>
        <v>399.61652003437496</v>
      </c>
      <c r="J32" s="68"/>
    </row>
    <row r="33" spans="1:12" ht="13.5" thickBot="1">
      <c r="A33" s="67"/>
      <c r="B33" s="66"/>
      <c r="C33" s="61"/>
      <c r="D33" s="61"/>
      <c r="E33" s="65"/>
      <c r="F33" s="61"/>
      <c r="G33" s="64"/>
      <c r="H33" s="63"/>
      <c r="I33" s="62"/>
      <c r="J33" s="61"/>
    </row>
    <row r="34" spans="1:12">
      <c r="A34" s="77">
        <f>A32+7</f>
        <v>42246</v>
      </c>
      <c r="B34" s="72">
        <f>C32+F32-G32</f>
        <v>738.7277218945311</v>
      </c>
      <c r="C34" s="68">
        <f t="shared" si="1"/>
        <v>775.66410798925767</v>
      </c>
      <c r="D34" s="68">
        <f t="shared" si="2"/>
        <v>0.29549108875781244</v>
      </c>
      <c r="E34" s="76">
        <f>(C34-B34)/D34</f>
        <v>125.00000000000006</v>
      </c>
      <c r="F34" s="69"/>
      <c r="G34" s="69"/>
      <c r="H34" s="74">
        <f>D34*50/B34</f>
        <v>0.02</v>
      </c>
      <c r="I34" s="69">
        <f t="shared" si="0"/>
        <v>419.59734603609365</v>
      </c>
      <c r="J34" s="68"/>
    </row>
    <row r="35" spans="1:12">
      <c r="A35" s="77">
        <f>A34+7</f>
        <v>42253</v>
      </c>
      <c r="B35" s="72">
        <f>C34+F34-G34</f>
        <v>775.66410798925767</v>
      </c>
      <c r="C35" s="68">
        <f t="shared" si="1"/>
        <v>814.44731338872054</v>
      </c>
      <c r="D35" s="68">
        <f t="shared" si="2"/>
        <v>0.31026564319570304</v>
      </c>
      <c r="E35" s="76">
        <f>(C35-B35)/D35</f>
        <v>124.99999999999997</v>
      </c>
      <c r="F35" s="69"/>
      <c r="G35" s="69"/>
      <c r="H35" s="74">
        <f>D35*50/B35</f>
        <v>0.02</v>
      </c>
      <c r="I35" s="69">
        <f t="shared" si="0"/>
        <v>440.5772133378984</v>
      </c>
      <c r="J35" s="68"/>
    </row>
    <row r="36" spans="1:12">
      <c r="A36" s="77">
        <f>A35+7</f>
        <v>42260</v>
      </c>
      <c r="B36" s="72">
        <f>C35+F35-G35</f>
        <v>814.44731338872054</v>
      </c>
      <c r="C36" s="68">
        <f t="shared" si="1"/>
        <v>855.16967905815659</v>
      </c>
      <c r="D36" s="68">
        <f t="shared" si="2"/>
        <v>0.32577892535548819</v>
      </c>
      <c r="E36" s="76">
        <f>(C36-B36)/D36</f>
        <v>125.00000000000006</v>
      </c>
      <c r="F36" s="69"/>
      <c r="G36" s="69"/>
      <c r="H36" s="74">
        <f>D36*50/B36</f>
        <v>0.02</v>
      </c>
      <c r="I36" s="69">
        <f t="shared" si="0"/>
        <v>462.6060740047933</v>
      </c>
      <c r="J36" s="68"/>
    </row>
    <row r="37" spans="1:12" ht="13.5" thickBot="1">
      <c r="A37" s="77">
        <f>A36+7</f>
        <v>42267</v>
      </c>
      <c r="B37" s="72">
        <f>C36+F36-G36</f>
        <v>855.16967905815659</v>
      </c>
      <c r="C37" s="68">
        <f t="shared" si="1"/>
        <v>897.92816301106438</v>
      </c>
      <c r="D37" s="68">
        <f t="shared" si="2"/>
        <v>0.34206787162326263</v>
      </c>
      <c r="E37" s="76">
        <f>(C37-B37)/D37</f>
        <v>124.9999999999999</v>
      </c>
      <c r="F37" s="69"/>
      <c r="G37" s="69"/>
      <c r="H37" s="74">
        <f>D37*50/B37</f>
        <v>0.02</v>
      </c>
      <c r="I37" s="69">
        <f t="shared" si="0"/>
        <v>485.73637770503296</v>
      </c>
      <c r="J37" s="68"/>
      <c r="L37" s="81"/>
    </row>
    <row r="38" spans="1:12" ht="13.5" thickBot="1">
      <c r="A38" s="67"/>
      <c r="B38" s="66"/>
      <c r="C38" s="61"/>
      <c r="D38" s="61"/>
      <c r="E38" s="65"/>
      <c r="F38" s="61"/>
      <c r="G38" s="64"/>
      <c r="H38" s="63"/>
      <c r="I38" s="62"/>
      <c r="J38" s="61"/>
    </row>
    <row r="39" spans="1:12">
      <c r="A39" s="77">
        <f>A37+7</f>
        <v>42274</v>
      </c>
      <c r="B39" s="72">
        <f>C37+F37-G37</f>
        <v>897.92816301106438</v>
      </c>
      <c r="C39" s="68">
        <f t="shared" si="1"/>
        <v>942.82457116161765</v>
      </c>
      <c r="D39" s="68">
        <f t="shared" si="2"/>
        <v>0.35917126520442577</v>
      </c>
      <c r="E39" s="76">
        <f>(C39-B39)/D39</f>
        <v>125.00000000000014</v>
      </c>
      <c r="F39" s="69"/>
      <c r="G39" s="69"/>
      <c r="H39" s="74">
        <f>D39*50/B39</f>
        <v>2.0000000000000004E-2</v>
      </c>
      <c r="I39" s="69">
        <f t="shared" si="0"/>
        <v>510.02319659028456</v>
      </c>
      <c r="J39" s="68"/>
    </row>
    <row r="40" spans="1:12">
      <c r="A40" s="77">
        <f>A39+7</f>
        <v>42281</v>
      </c>
      <c r="B40" s="72">
        <f>C39+F39-G39</f>
        <v>942.82457116161765</v>
      </c>
      <c r="C40" s="68">
        <f t="shared" si="1"/>
        <v>989.96579971969857</v>
      </c>
      <c r="D40" s="68">
        <f t="shared" si="2"/>
        <v>0.37712982846464704</v>
      </c>
      <c r="E40" s="76">
        <f>(C40-B40)/D40</f>
        <v>125.00000000000009</v>
      </c>
      <c r="F40" s="69"/>
      <c r="G40" s="69"/>
      <c r="H40" s="74">
        <f>D40*50/B40</f>
        <v>0.02</v>
      </c>
      <c r="I40" s="69">
        <f t="shared" si="0"/>
        <v>535.52435641979878</v>
      </c>
      <c r="J40" s="68"/>
    </row>
    <row r="41" spans="1:12">
      <c r="A41" s="77">
        <f>A40+7</f>
        <v>42288</v>
      </c>
      <c r="B41" s="72">
        <f>C40+F40-G40</f>
        <v>989.96579971969857</v>
      </c>
      <c r="C41" s="68">
        <f t="shared" si="1"/>
        <v>1039.4640897056836</v>
      </c>
      <c r="D41" s="68">
        <f t="shared" si="2"/>
        <v>0.39598631988787941</v>
      </c>
      <c r="E41" s="76">
        <f>(C41-B41)/D41</f>
        <v>125.00000000000024</v>
      </c>
      <c r="F41" s="69"/>
      <c r="G41" s="69"/>
      <c r="H41" s="74">
        <f>D41*50/B41</f>
        <v>0.02</v>
      </c>
      <c r="I41" s="69">
        <f t="shared" si="0"/>
        <v>562.30057424078882</v>
      </c>
      <c r="J41" s="68"/>
    </row>
    <row r="42" spans="1:12" ht="13.5" thickBot="1">
      <c r="A42" s="77">
        <f>A41+7</f>
        <v>42295</v>
      </c>
      <c r="B42" s="72">
        <f>C41+F41-G41</f>
        <v>1039.4640897056836</v>
      </c>
      <c r="C42" s="68">
        <f t="shared" si="1"/>
        <v>1091.4372941909678</v>
      </c>
      <c r="D42" s="68">
        <f t="shared" si="2"/>
        <v>0.41578563588227346</v>
      </c>
      <c r="E42" s="76">
        <f>(C42-B42)/D42</f>
        <v>125.00000000000007</v>
      </c>
      <c r="F42" s="69"/>
      <c r="G42" s="69"/>
      <c r="H42" s="74">
        <f>D42*50/B42</f>
        <v>0.02</v>
      </c>
      <c r="I42" s="69">
        <f t="shared" si="0"/>
        <v>590.41560295282829</v>
      </c>
      <c r="J42" s="68"/>
    </row>
    <row r="43" spans="1:12" ht="13.5" thickBot="1">
      <c r="A43" s="67"/>
      <c r="B43" s="66"/>
      <c r="C43" s="61"/>
      <c r="D43" s="61"/>
      <c r="E43" s="65"/>
      <c r="F43" s="61"/>
      <c r="G43" s="64"/>
      <c r="H43" s="63"/>
      <c r="I43" s="62"/>
      <c r="J43" s="61"/>
    </row>
    <row r="44" spans="1:12">
      <c r="A44" s="77">
        <f>A42+7</f>
        <v>42302</v>
      </c>
      <c r="B44" s="72">
        <f>C42+F42-G42</f>
        <v>1091.4372941909678</v>
      </c>
      <c r="C44" s="68">
        <f t="shared" si="1"/>
        <v>1146.0091589005162</v>
      </c>
      <c r="D44" s="68">
        <f t="shared" si="2"/>
        <v>0.43657491767638712</v>
      </c>
      <c r="E44" s="76">
        <f>(C44-B44)/D44</f>
        <v>125.0000000000001</v>
      </c>
      <c r="F44" s="69"/>
      <c r="G44" s="69"/>
      <c r="H44" s="74">
        <f>D44*50/B44</f>
        <v>0.02</v>
      </c>
      <c r="I44" s="69">
        <f t="shared" si="0"/>
        <v>619.9363831004697</v>
      </c>
      <c r="J44" s="68"/>
    </row>
    <row r="45" spans="1:12">
      <c r="A45" s="77">
        <f>A44+7</f>
        <v>42309</v>
      </c>
      <c r="B45" s="72">
        <f>C44+F44-G44</f>
        <v>1146.0091589005162</v>
      </c>
      <c r="C45" s="68">
        <f t="shared" si="1"/>
        <v>1203.309616845542</v>
      </c>
      <c r="D45" s="68">
        <f t="shared" si="2"/>
        <v>0.45840366356020651</v>
      </c>
      <c r="E45" s="76">
        <f>(C45-B45)/D45</f>
        <v>124.99999999999987</v>
      </c>
      <c r="F45" s="69"/>
      <c r="G45" s="69"/>
      <c r="H45" s="74">
        <f>D45*50/B45</f>
        <v>0.02</v>
      </c>
      <c r="I45" s="69">
        <f t="shared" si="0"/>
        <v>650.93320225549314</v>
      </c>
      <c r="J45" s="68"/>
    </row>
    <row r="46" spans="1:12">
      <c r="A46" s="77">
        <f>A45+7</f>
        <v>42316</v>
      </c>
      <c r="B46" s="72">
        <f>C45+F45-G45</f>
        <v>1203.309616845542</v>
      </c>
      <c r="C46" s="68">
        <f t="shared" si="1"/>
        <v>1263.475097687819</v>
      </c>
      <c r="D46" s="68">
        <f t="shared" si="2"/>
        <v>0.48132384673821682</v>
      </c>
      <c r="E46" s="76">
        <f>(C46-B46)/D46</f>
        <v>124.99999999999983</v>
      </c>
      <c r="F46" s="69"/>
      <c r="G46" s="69"/>
      <c r="H46" s="74">
        <f>D46*50/B46</f>
        <v>0.02</v>
      </c>
      <c r="I46" s="69">
        <f t="shared" si="0"/>
        <v>683.47986236826785</v>
      </c>
      <c r="J46" s="68"/>
    </row>
    <row r="47" spans="1:12" ht="13.5" thickBot="1">
      <c r="A47" s="77">
        <f>A46+7</f>
        <v>42323</v>
      </c>
      <c r="B47" s="72">
        <f>C46+F46-G46</f>
        <v>1263.475097687819</v>
      </c>
      <c r="C47" s="68">
        <f t="shared" si="1"/>
        <v>1326.64885257221</v>
      </c>
      <c r="D47" s="68">
        <f t="shared" si="2"/>
        <v>0.50539003907512758</v>
      </c>
      <c r="E47" s="76">
        <f>(C47-B47)/D47</f>
        <v>125.00000000000006</v>
      </c>
      <c r="F47" s="69"/>
      <c r="G47" s="69"/>
      <c r="H47" s="74">
        <f>D47*50/B47</f>
        <v>0.02</v>
      </c>
      <c r="I47" s="69">
        <f t="shared" si="0"/>
        <v>717.65385548668121</v>
      </c>
      <c r="J47" s="68"/>
    </row>
    <row r="48" spans="1:12" ht="13.5" thickBot="1">
      <c r="A48" s="67"/>
      <c r="B48" s="66"/>
      <c r="C48" s="61"/>
      <c r="D48" s="61"/>
      <c r="E48" s="65"/>
      <c r="F48" s="61"/>
      <c r="G48" s="64"/>
      <c r="H48" s="63"/>
      <c r="I48" s="62"/>
      <c r="J48" s="61"/>
    </row>
    <row r="49" spans="1:12">
      <c r="A49" s="77">
        <f>A47+7</f>
        <v>42330</v>
      </c>
      <c r="B49" s="72">
        <f>C47+F47-G47</f>
        <v>1326.64885257221</v>
      </c>
      <c r="C49" s="68">
        <f t="shared" si="1"/>
        <v>1392.9812952008206</v>
      </c>
      <c r="D49" s="68">
        <f t="shared" si="2"/>
        <v>0.53065954102888402</v>
      </c>
      <c r="E49" s="76">
        <f>(C49-B49)/D49</f>
        <v>125.00000000000014</v>
      </c>
      <c r="F49" s="69"/>
      <c r="G49" s="69"/>
      <c r="H49" s="74">
        <f>D49*50/B49</f>
        <v>0.02</v>
      </c>
      <c r="I49" s="69">
        <f t="shared" si="0"/>
        <v>753.53654826101524</v>
      </c>
      <c r="J49" s="68"/>
    </row>
    <row r="50" spans="1:12">
      <c r="A50" s="77">
        <f>A49+7</f>
        <v>42337</v>
      </c>
      <c r="B50" s="72">
        <f>C49+F49-G49</f>
        <v>1392.9812952008206</v>
      </c>
      <c r="C50" s="68">
        <f t="shared" si="1"/>
        <v>1462.6303599608616</v>
      </c>
      <c r="D50" s="68">
        <f t="shared" si="2"/>
        <v>0.55719251808032821</v>
      </c>
      <c r="E50" s="76">
        <f>(C50-B50)/D50</f>
        <v>125</v>
      </c>
      <c r="F50" s="69"/>
      <c r="G50" s="69"/>
      <c r="H50" s="74">
        <f>D50*50/B50</f>
        <v>0.02</v>
      </c>
      <c r="I50" s="69">
        <f t="shared" si="0"/>
        <v>791.21337567406613</v>
      </c>
      <c r="J50" s="68"/>
    </row>
    <row r="51" spans="1:12">
      <c r="A51" s="77">
        <f>A50+7</f>
        <v>42344</v>
      </c>
      <c r="B51" s="72">
        <f>C50+F50-G50</f>
        <v>1462.6303599608616</v>
      </c>
      <c r="C51" s="68">
        <f t="shared" si="1"/>
        <v>1535.7618779589047</v>
      </c>
      <c r="D51" s="68">
        <f t="shared" si="2"/>
        <v>0.58505214398434469</v>
      </c>
      <c r="E51" s="76">
        <f>(C51-B51)/D51</f>
        <v>125.00000000000009</v>
      </c>
      <c r="F51" s="69"/>
      <c r="G51" s="69"/>
      <c r="H51" s="74">
        <f>D51*50/B51</f>
        <v>0.02</v>
      </c>
      <c r="I51" s="69">
        <f t="shared" si="0"/>
        <v>830.77404445776938</v>
      </c>
      <c r="J51" s="68"/>
    </row>
    <row r="52" spans="1:12" ht="13.5" thickBot="1">
      <c r="A52" s="77">
        <f>A51+7</f>
        <v>42351</v>
      </c>
      <c r="B52" s="72">
        <f>C51+F51-G51</f>
        <v>1535.7618779589047</v>
      </c>
      <c r="C52" s="68">
        <f t="shared" si="1"/>
        <v>1612.5499718568499</v>
      </c>
      <c r="D52" s="68">
        <f t="shared" si="2"/>
        <v>0.61430475118356187</v>
      </c>
      <c r="E52" s="76">
        <f>(C52-B52)/D52</f>
        <v>124.99999999999986</v>
      </c>
      <c r="F52" s="69"/>
      <c r="G52" s="80"/>
      <c r="H52" s="74">
        <f>D52*50/B52</f>
        <v>1.9999999999999997E-2</v>
      </c>
      <c r="I52" s="69">
        <f t="shared" si="0"/>
        <v>872.31274668065794</v>
      </c>
      <c r="J52" s="68"/>
    </row>
    <row r="53" spans="1:12" ht="13.5" thickBot="1">
      <c r="A53" s="67"/>
      <c r="B53" s="66"/>
      <c r="C53" s="61"/>
      <c r="D53" s="61"/>
      <c r="E53" s="65"/>
      <c r="F53" s="61"/>
      <c r="G53" s="64"/>
      <c r="H53" s="63"/>
      <c r="I53" s="62"/>
      <c r="J53" s="61"/>
    </row>
    <row r="54" spans="1:12">
      <c r="A54" s="89">
        <f>A52+7</f>
        <v>42358</v>
      </c>
      <c r="B54" s="90">
        <f>C52+F52-G52</f>
        <v>1612.5499718568499</v>
      </c>
      <c r="C54" s="91">
        <f>B54+(B54*0)</f>
        <v>1612.5499718568499</v>
      </c>
      <c r="D54" s="68">
        <f t="shared" si="2"/>
        <v>0.64501998874273991</v>
      </c>
      <c r="E54" s="92">
        <f>(C54-B54)/D54</f>
        <v>0</v>
      </c>
      <c r="F54" s="97"/>
      <c r="G54" s="96"/>
      <c r="H54" s="94">
        <f>D54*50/B54</f>
        <v>0.02</v>
      </c>
      <c r="I54" s="95">
        <f t="shared" si="0"/>
        <v>915.92838401469078</v>
      </c>
      <c r="J54" s="91"/>
    </row>
    <row r="55" spans="1:12">
      <c r="A55" s="89">
        <f>A54+7</f>
        <v>42365</v>
      </c>
      <c r="B55" s="90">
        <f>C54+F54-G54</f>
        <v>1612.5499718568499</v>
      </c>
      <c r="C55" s="91">
        <f>B55+(B55*0.02)</f>
        <v>1644.8009712939868</v>
      </c>
      <c r="D55" s="68">
        <f t="shared" si="2"/>
        <v>0.64501998874273991</v>
      </c>
      <c r="E55" s="92">
        <f>(C55-B55)/D55</f>
        <v>49.999999999999851</v>
      </c>
      <c r="F55" s="91"/>
      <c r="G55" s="93"/>
      <c r="H55" s="94">
        <f>D55*50/B55</f>
        <v>0.02</v>
      </c>
      <c r="I55" s="95">
        <f t="shared" si="0"/>
        <v>915.92838401469078</v>
      </c>
      <c r="J55" s="91"/>
    </row>
    <row r="56" spans="1:12">
      <c r="A56" s="77">
        <f>A55+7</f>
        <v>42372</v>
      </c>
      <c r="B56" s="72">
        <f>C55+F55-G55</f>
        <v>1644.8009712939868</v>
      </c>
      <c r="C56" s="68">
        <f t="shared" si="1"/>
        <v>1727.041019858686</v>
      </c>
      <c r="D56" s="68">
        <f t="shared" si="2"/>
        <v>0.65792038851759471</v>
      </c>
      <c r="E56" s="76">
        <f>(C56-B56)/D56</f>
        <v>124.99999999999984</v>
      </c>
      <c r="F56" s="68"/>
      <c r="G56" s="79"/>
      <c r="H56" s="74">
        <f>D56*50/B56</f>
        <v>0.02</v>
      </c>
      <c r="I56" s="69">
        <f t="shared" si="0"/>
        <v>934.24695169498443</v>
      </c>
      <c r="J56" s="68"/>
    </row>
    <row r="57" spans="1:12" ht="13.5" thickBot="1">
      <c r="A57" s="77">
        <f>A56+7</f>
        <v>42379</v>
      </c>
      <c r="B57" s="72">
        <f>C56+F56-G56</f>
        <v>1727.041019858686</v>
      </c>
      <c r="C57" s="68">
        <f t="shared" si="1"/>
        <v>1813.3930708516202</v>
      </c>
      <c r="D57" s="68">
        <f t="shared" si="2"/>
        <v>0.69081640794347443</v>
      </c>
      <c r="E57" s="76">
        <f>(C57-B57)/D57</f>
        <v>124.99999999999986</v>
      </c>
      <c r="F57" s="68"/>
      <c r="G57" s="79"/>
      <c r="H57" s="74">
        <f>D57*50/B57</f>
        <v>0.02</v>
      </c>
      <c r="I57" s="69">
        <f t="shared" si="0"/>
        <v>980.95929927973361</v>
      </c>
      <c r="J57" s="68"/>
    </row>
    <row r="58" spans="1:12" ht="13.5" thickBot="1">
      <c r="A58" s="67"/>
      <c r="B58" s="66"/>
      <c r="C58" s="61"/>
      <c r="D58" s="61"/>
      <c r="E58" s="65"/>
      <c r="F58" s="61"/>
      <c r="G58" s="64"/>
      <c r="H58" s="63"/>
      <c r="I58" s="62"/>
      <c r="J58" s="61"/>
    </row>
    <row r="59" spans="1:12">
      <c r="A59" s="77">
        <f>A57+7</f>
        <v>42386</v>
      </c>
      <c r="B59" s="72">
        <f>C57+F57-G57</f>
        <v>1813.3930708516202</v>
      </c>
      <c r="C59" s="68">
        <f t="shared" si="1"/>
        <v>1904.0627243942013</v>
      </c>
      <c r="D59" s="68">
        <f t="shared" si="2"/>
        <v>0.72535722834064809</v>
      </c>
      <c r="E59" s="76">
        <f>(C59-B59)/D59</f>
        <v>125.00000000000004</v>
      </c>
      <c r="F59" s="88"/>
      <c r="G59" s="75"/>
      <c r="H59" s="74">
        <f>D59*50/B59</f>
        <v>0.02</v>
      </c>
      <c r="I59" s="69">
        <f t="shared" si="0"/>
        <v>1030.0072642437203</v>
      </c>
      <c r="J59" s="68"/>
    </row>
    <row r="60" spans="1:12">
      <c r="A60" s="77">
        <f>A59+7</f>
        <v>42393</v>
      </c>
      <c r="B60" s="72">
        <f>C59+F59-G59</f>
        <v>1904.0627243942013</v>
      </c>
      <c r="C60" s="68">
        <f t="shared" si="1"/>
        <v>1999.2658606139114</v>
      </c>
      <c r="D60" s="68">
        <f t="shared" si="2"/>
        <v>0.76162508975768051</v>
      </c>
      <c r="E60" s="76">
        <f>(C60-B60)/D60</f>
        <v>125.00000000000009</v>
      </c>
      <c r="F60" s="68"/>
      <c r="G60" s="75"/>
      <c r="H60" s="74">
        <f>D60*50/B60</f>
        <v>0.02</v>
      </c>
      <c r="I60" s="69">
        <f t="shared" si="0"/>
        <v>1081.5076274559065</v>
      </c>
      <c r="J60" s="68"/>
      <c r="K60" s="78"/>
      <c r="L60" s="78"/>
    </row>
    <row r="61" spans="1:12">
      <c r="A61" s="77">
        <f>A60+7</f>
        <v>42400</v>
      </c>
      <c r="B61" s="72">
        <f>C60+F60-G60</f>
        <v>1999.2658606139114</v>
      </c>
      <c r="C61" s="68">
        <f t="shared" si="1"/>
        <v>2099.2291536446069</v>
      </c>
      <c r="D61" s="68">
        <f t="shared" si="2"/>
        <v>0.79970634424556453</v>
      </c>
      <c r="E61" s="76">
        <f>(C61-B61)/D61</f>
        <v>124.99999999999987</v>
      </c>
      <c r="F61" s="68"/>
      <c r="G61" s="75"/>
      <c r="H61" s="74">
        <f>D61*50/B61</f>
        <v>0.02</v>
      </c>
      <c r="I61" s="69">
        <f t="shared" si="0"/>
        <v>1135.5830088287016</v>
      </c>
      <c r="J61" s="68"/>
      <c r="K61" s="78"/>
      <c r="L61" s="78"/>
    </row>
    <row r="62" spans="1:12" ht="13.5" thickBot="1">
      <c r="A62" s="73">
        <f>A61+7</f>
        <v>42407</v>
      </c>
      <c r="B62" s="72">
        <f>C61+F61-G61</f>
        <v>2099.2291536446069</v>
      </c>
      <c r="C62" s="68">
        <f t="shared" si="1"/>
        <v>2204.1906113268374</v>
      </c>
      <c r="D62" s="68">
        <f t="shared" si="2"/>
        <v>0.8396916614578428</v>
      </c>
      <c r="E62" s="76">
        <f>(C62-B62)/D62</f>
        <v>125.00000000000018</v>
      </c>
      <c r="F62" s="71"/>
      <c r="G62" s="70"/>
      <c r="H62" s="74">
        <f>D62*50/B62</f>
        <v>2.0000000000000004E-2</v>
      </c>
      <c r="I62" s="69">
        <f t="shared" si="0"/>
        <v>1192.3621592701365</v>
      </c>
      <c r="J62" s="68"/>
      <c r="K62" s="78"/>
      <c r="L62" s="78"/>
    </row>
    <row r="63" spans="1:12" ht="13.5" thickBot="1">
      <c r="A63" s="67"/>
      <c r="B63" s="66"/>
      <c r="C63" s="61"/>
      <c r="D63" s="61"/>
      <c r="E63" s="65"/>
      <c r="F63" s="61"/>
      <c r="G63" s="64"/>
      <c r="H63" s="63"/>
      <c r="I63" s="62"/>
      <c r="J63" s="61"/>
    </row>
    <row r="64" spans="1:12">
      <c r="A64" s="77">
        <f>A62+7</f>
        <v>42414</v>
      </c>
      <c r="B64" s="72">
        <f>C62+F62-G62</f>
        <v>2204.1906113268374</v>
      </c>
      <c r="C64" s="68">
        <f t="shared" si="1"/>
        <v>2314.4001418931794</v>
      </c>
      <c r="D64" s="68">
        <f t="shared" si="2"/>
        <v>0.8816762445307349</v>
      </c>
      <c r="E64" s="76">
        <f>(C64-B64)/D64</f>
        <v>125.00000000000014</v>
      </c>
      <c r="F64" s="68"/>
      <c r="G64" s="75"/>
      <c r="H64" s="74">
        <f>D64*50/B64</f>
        <v>1.9999999999999997E-2</v>
      </c>
      <c r="I64" s="69">
        <f t="shared" si="0"/>
        <v>1251.9802672336436</v>
      </c>
      <c r="J64" s="68"/>
    </row>
    <row r="65" spans="1:12">
      <c r="A65" s="77">
        <f>A64+7</f>
        <v>42421</v>
      </c>
      <c r="B65" s="72">
        <f>C64+F64-G64</f>
        <v>2314.4001418931794</v>
      </c>
      <c r="C65" s="68">
        <f t="shared" si="1"/>
        <v>2430.1201489878385</v>
      </c>
      <c r="D65" s="68">
        <f t="shared" si="2"/>
        <v>0.92576005675727169</v>
      </c>
      <c r="E65" s="76">
        <f>(C65-B65)/D65</f>
        <v>125.00000000000026</v>
      </c>
      <c r="F65" s="68"/>
      <c r="G65" s="75"/>
      <c r="H65" s="74">
        <f>D65*50/B65</f>
        <v>0.02</v>
      </c>
      <c r="I65" s="69">
        <f t="shared" si="0"/>
        <v>1314.5792805953261</v>
      </c>
      <c r="J65" s="68"/>
      <c r="K65" s="78"/>
      <c r="L65" s="78"/>
    </row>
    <row r="66" spans="1:12">
      <c r="A66" s="77">
        <f>A65+7</f>
        <v>42428</v>
      </c>
      <c r="B66" s="72">
        <f>C65+F65-G65</f>
        <v>2430.1201489878385</v>
      </c>
      <c r="C66" s="68">
        <f t="shared" si="1"/>
        <v>2551.6261564372303</v>
      </c>
      <c r="D66" s="68">
        <f t="shared" si="2"/>
        <v>0.97204805959513541</v>
      </c>
      <c r="E66" s="76">
        <f>(C66-B66)/D66</f>
        <v>124.99999999999982</v>
      </c>
      <c r="F66" s="68"/>
      <c r="G66" s="75"/>
      <c r="H66" s="74">
        <f>D66*50/B66</f>
        <v>0.02</v>
      </c>
      <c r="I66" s="69">
        <f t="shared" si="0"/>
        <v>1380.3082446250924</v>
      </c>
      <c r="J66" s="68"/>
      <c r="K66" s="78"/>
      <c r="L66" s="78"/>
    </row>
    <row r="67" spans="1:12" ht="13.5" thickBot="1">
      <c r="A67" s="73">
        <f>A66+7</f>
        <v>42435</v>
      </c>
      <c r="B67" s="72">
        <f>C66+F66-G66</f>
        <v>2551.6261564372303</v>
      </c>
      <c r="C67" s="68">
        <f t="shared" si="1"/>
        <v>2679.2074642590919</v>
      </c>
      <c r="D67" s="68">
        <f t="shared" si="2"/>
        <v>1.0206504625748922</v>
      </c>
      <c r="E67" s="76">
        <f>(C67-B67)/D67</f>
        <v>125.0000000000001</v>
      </c>
      <c r="F67" s="71"/>
      <c r="G67" s="70"/>
      <c r="H67" s="74">
        <f>D67*50/B67</f>
        <v>2.0000000000000004E-2</v>
      </c>
      <c r="I67" s="69">
        <f t="shared" si="0"/>
        <v>1449.3236568563466</v>
      </c>
      <c r="J67" s="68"/>
      <c r="K67" s="78"/>
      <c r="L67" s="78"/>
    </row>
    <row r="68" spans="1:12" ht="13.5" thickBot="1">
      <c r="A68" s="67"/>
      <c r="B68" s="66"/>
      <c r="C68" s="61"/>
      <c r="D68" s="61"/>
      <c r="E68" s="65"/>
      <c r="F68" s="61"/>
      <c r="G68" s="64"/>
      <c r="H68" s="63"/>
      <c r="I68" s="62"/>
      <c r="J68" s="61"/>
    </row>
    <row r="69" spans="1:12">
      <c r="A69" s="77">
        <f>A67+7</f>
        <v>42442</v>
      </c>
      <c r="B69" s="72">
        <f>C67+F67-G67</f>
        <v>2679.2074642590919</v>
      </c>
      <c r="C69" s="68">
        <f t="shared" ref="C69:C132" si="3">B69+(B69*0.05)</f>
        <v>2813.1678374720464</v>
      </c>
      <c r="D69" s="68">
        <f t="shared" si="2"/>
        <v>1.0716829857036367</v>
      </c>
      <c r="E69" s="76">
        <f>(C69-B69)/D69</f>
        <v>124.99999999999986</v>
      </c>
      <c r="F69" s="68"/>
      <c r="G69" s="75"/>
      <c r="H69" s="74">
        <f>D69*50/B69</f>
        <v>0.02</v>
      </c>
      <c r="I69" s="69">
        <f t="shared" ref="I69:I132" si="4">B69-(D69*1080)</f>
        <v>1521.7898396991643</v>
      </c>
      <c r="J69" s="68"/>
    </row>
    <row r="70" spans="1:12">
      <c r="A70" s="77">
        <f>A69+7</f>
        <v>42449</v>
      </c>
      <c r="B70" s="72">
        <f>C69+F69-G69</f>
        <v>2813.1678374720464</v>
      </c>
      <c r="C70" s="68">
        <f t="shared" si="3"/>
        <v>2953.8262293456487</v>
      </c>
      <c r="D70" s="68">
        <f t="shared" si="2"/>
        <v>1.1252671349888186</v>
      </c>
      <c r="E70" s="76">
        <f>(C70-B70)/D70</f>
        <v>125.00000000000001</v>
      </c>
      <c r="F70" s="68"/>
      <c r="G70" s="75"/>
      <c r="H70" s="74">
        <f>D70*50/B70</f>
        <v>0.02</v>
      </c>
      <c r="I70" s="69">
        <f t="shared" si="4"/>
        <v>1597.8793316841222</v>
      </c>
      <c r="J70" s="68"/>
      <c r="K70" s="78"/>
      <c r="L70" s="78"/>
    </row>
    <row r="71" spans="1:12">
      <c r="A71" s="77">
        <f>A70+7</f>
        <v>42456</v>
      </c>
      <c r="B71" s="72">
        <f>C70+F70-G70</f>
        <v>2953.8262293456487</v>
      </c>
      <c r="C71" s="68">
        <f t="shared" si="3"/>
        <v>3101.5175408129312</v>
      </c>
      <c r="D71" s="68">
        <f t="shared" ref="D71:D87" si="5">B71/2500</f>
        <v>1.1815304917382594</v>
      </c>
      <c r="E71" s="76">
        <f>(C71-B71)/D71</f>
        <v>125.00000000000007</v>
      </c>
      <c r="F71" s="68"/>
      <c r="G71" s="75"/>
      <c r="H71" s="74">
        <f>D71*50/B71</f>
        <v>1.9999999999999997E-2</v>
      </c>
      <c r="I71" s="69">
        <f t="shared" si="4"/>
        <v>1677.7732982683285</v>
      </c>
      <c r="J71" s="68"/>
      <c r="K71" s="78"/>
      <c r="L71" s="78"/>
    </row>
    <row r="72" spans="1:12" ht="13.5" thickBot="1">
      <c r="A72" s="73">
        <f>A71+7</f>
        <v>42463</v>
      </c>
      <c r="B72" s="72">
        <f>C71+F71-G71</f>
        <v>3101.5175408129312</v>
      </c>
      <c r="C72" s="68">
        <f t="shared" si="3"/>
        <v>3256.5934178535776</v>
      </c>
      <c r="D72" s="68">
        <f t="shared" si="5"/>
        <v>1.2406070163251726</v>
      </c>
      <c r="E72" s="76">
        <f>(C72-B72)/D72</f>
        <v>124.9999999999999</v>
      </c>
      <c r="F72" s="71"/>
      <c r="G72" s="70"/>
      <c r="H72" s="74">
        <f>D72*50/B72</f>
        <v>0.02</v>
      </c>
      <c r="I72" s="69">
        <f t="shared" si="4"/>
        <v>1761.6619631817448</v>
      </c>
      <c r="J72" s="68"/>
      <c r="K72" s="78"/>
      <c r="L72" s="78"/>
    </row>
    <row r="73" spans="1:12" ht="13.5" thickBot="1">
      <c r="A73" s="67"/>
      <c r="B73" s="66"/>
      <c r="C73" s="61"/>
      <c r="D73" s="61"/>
      <c r="E73" s="65"/>
      <c r="F73" s="61"/>
      <c r="G73" s="64"/>
      <c r="H73" s="63"/>
      <c r="I73" s="62"/>
      <c r="J73" s="61"/>
    </row>
    <row r="74" spans="1:12">
      <c r="A74" s="77">
        <f>A72+7</f>
        <v>42470</v>
      </c>
      <c r="B74" s="72">
        <f>C72+F72-G72</f>
        <v>3256.5934178535776</v>
      </c>
      <c r="C74" s="68">
        <f t="shared" si="3"/>
        <v>3419.4230887462563</v>
      </c>
      <c r="D74" s="68">
        <f t="shared" si="5"/>
        <v>1.3026373671414311</v>
      </c>
      <c r="E74" s="76">
        <f>(C74-B74)/D74</f>
        <v>124.99999999999984</v>
      </c>
      <c r="F74" s="68"/>
      <c r="G74" s="75"/>
      <c r="H74" s="74">
        <f>D74*50/B74</f>
        <v>0.02</v>
      </c>
      <c r="I74" s="69">
        <f t="shared" si="4"/>
        <v>1849.7450613408321</v>
      </c>
      <c r="J74" s="68"/>
    </row>
    <row r="75" spans="1:12">
      <c r="A75" s="77">
        <f>A74+7</f>
        <v>42477</v>
      </c>
      <c r="B75" s="72">
        <f>C74+F74-G74</f>
        <v>3419.4230887462563</v>
      </c>
      <c r="C75" s="68">
        <f t="shared" si="3"/>
        <v>3590.394243183569</v>
      </c>
      <c r="D75" s="68">
        <f t="shared" si="5"/>
        <v>1.3677692354985025</v>
      </c>
      <c r="E75" s="76">
        <f>(C75-B75)/D75</f>
        <v>124.99999999999987</v>
      </c>
      <c r="F75" s="68"/>
      <c r="G75" s="75"/>
      <c r="H75" s="74">
        <f>D75*50/B75</f>
        <v>1.9999999999999997E-2</v>
      </c>
      <c r="I75" s="69">
        <f t="shared" si="4"/>
        <v>1942.2323144078737</v>
      </c>
      <c r="J75" s="68"/>
      <c r="K75" s="78"/>
      <c r="L75" s="78"/>
    </row>
    <row r="76" spans="1:12">
      <c r="A76" s="77">
        <f>A75+7</f>
        <v>42484</v>
      </c>
      <c r="B76" s="72">
        <f>C75+F75-G75</f>
        <v>3590.394243183569</v>
      </c>
      <c r="C76" s="68">
        <f t="shared" si="3"/>
        <v>3769.9139553427476</v>
      </c>
      <c r="D76" s="68">
        <f t="shared" si="5"/>
        <v>1.4361576972734276</v>
      </c>
      <c r="E76" s="76">
        <f>(C76-B76)/D76</f>
        <v>125.00000000000014</v>
      </c>
      <c r="F76" s="68"/>
      <c r="G76" s="75"/>
      <c r="H76" s="74">
        <f>D76*50/B76</f>
        <v>0.02</v>
      </c>
      <c r="I76" s="69">
        <f t="shared" si="4"/>
        <v>2039.3439301282672</v>
      </c>
      <c r="J76" s="68"/>
      <c r="K76" s="78"/>
      <c r="L76" s="78"/>
    </row>
    <row r="77" spans="1:12" ht="13.5" thickBot="1">
      <c r="A77" s="73">
        <f>A76+7</f>
        <v>42491</v>
      </c>
      <c r="B77" s="72">
        <f>C76+F76-G76</f>
        <v>3769.9139553427476</v>
      </c>
      <c r="C77" s="68">
        <f t="shared" si="3"/>
        <v>3958.4096531098849</v>
      </c>
      <c r="D77" s="68">
        <f t="shared" si="5"/>
        <v>1.507965582137099</v>
      </c>
      <c r="E77" s="76">
        <f>(C77-B77)/D77</f>
        <v>124.99999999999991</v>
      </c>
      <c r="F77" s="71"/>
      <c r="G77" s="70"/>
      <c r="H77" s="74">
        <f>D77*50/B77</f>
        <v>1.9999999999999997E-2</v>
      </c>
      <c r="I77" s="69">
        <f t="shared" si="4"/>
        <v>2141.3111266346805</v>
      </c>
      <c r="J77" s="68"/>
      <c r="K77" s="78"/>
      <c r="L77" s="78"/>
    </row>
    <row r="78" spans="1:12" ht="13.5" thickBot="1">
      <c r="A78" s="67"/>
      <c r="B78" s="66"/>
      <c r="C78" s="61"/>
      <c r="D78" s="61"/>
      <c r="E78" s="65"/>
      <c r="F78" s="61"/>
      <c r="G78" s="64"/>
      <c r="H78" s="63"/>
      <c r="I78" s="62"/>
      <c r="J78" s="61"/>
    </row>
    <row r="79" spans="1:12">
      <c r="A79" s="77">
        <f>A77+7</f>
        <v>42498</v>
      </c>
      <c r="B79" s="72">
        <f>C77+F77-G77</f>
        <v>3958.4096531098849</v>
      </c>
      <c r="C79" s="68">
        <f t="shared" si="3"/>
        <v>4156.3301357653791</v>
      </c>
      <c r="D79" s="68">
        <f t="shared" si="5"/>
        <v>1.583363861243954</v>
      </c>
      <c r="E79" s="76">
        <f>(C79-B79)/D79</f>
        <v>124.99999999999997</v>
      </c>
      <c r="F79" s="68"/>
      <c r="G79" s="75"/>
      <c r="H79" s="74">
        <f>D79*50/B79</f>
        <v>0.02</v>
      </c>
      <c r="I79" s="69">
        <f t="shared" si="4"/>
        <v>2248.3766829664146</v>
      </c>
      <c r="J79" s="68"/>
    </row>
    <row r="80" spans="1:12">
      <c r="A80" s="77">
        <f>A79+7</f>
        <v>42505</v>
      </c>
      <c r="B80" s="72">
        <f>C79+F79-G79</f>
        <v>4156.3301357653791</v>
      </c>
      <c r="C80" s="68">
        <f t="shared" si="3"/>
        <v>4364.1466425536482</v>
      </c>
      <c r="D80" s="68">
        <f t="shared" si="5"/>
        <v>1.6625320543061517</v>
      </c>
      <c r="E80" s="76">
        <f>(C80-B80)/D80</f>
        <v>125.00000000000013</v>
      </c>
      <c r="F80" s="68"/>
      <c r="G80" s="75"/>
      <c r="H80" s="74">
        <f>D80*50/B80</f>
        <v>0.02</v>
      </c>
      <c r="I80" s="69">
        <f t="shared" si="4"/>
        <v>2360.795517114735</v>
      </c>
      <c r="J80" s="68"/>
      <c r="K80" s="78"/>
      <c r="L80" s="78"/>
    </row>
    <row r="81" spans="1:12">
      <c r="A81" s="77">
        <f>A80+7</f>
        <v>42512</v>
      </c>
      <c r="B81" s="72">
        <f>C80+F80-G80</f>
        <v>4364.1466425536482</v>
      </c>
      <c r="C81" s="68">
        <f t="shared" si="3"/>
        <v>4582.3539746813303</v>
      </c>
      <c r="D81" s="68">
        <f t="shared" si="5"/>
        <v>1.7456586570214594</v>
      </c>
      <c r="E81" s="76">
        <f>(C81-B81)/D81</f>
        <v>124.99999999999982</v>
      </c>
      <c r="F81" s="68"/>
      <c r="G81" s="75"/>
      <c r="H81" s="74">
        <f>D81*50/B81</f>
        <v>0.02</v>
      </c>
      <c r="I81" s="69">
        <f t="shared" si="4"/>
        <v>2478.835292970472</v>
      </c>
      <c r="J81" s="68"/>
      <c r="K81" s="78"/>
      <c r="L81" s="78"/>
    </row>
    <row r="82" spans="1:12" ht="13.5" thickBot="1">
      <c r="A82" s="73">
        <f>A81+7</f>
        <v>42519</v>
      </c>
      <c r="B82" s="72">
        <f>C81+F81-G81</f>
        <v>4582.3539746813303</v>
      </c>
      <c r="C82" s="68">
        <f t="shared" si="3"/>
        <v>4811.4716734153972</v>
      </c>
      <c r="D82" s="68">
        <f t="shared" si="5"/>
        <v>1.8329415898725321</v>
      </c>
      <c r="E82" s="76">
        <f>(C82-B82)/D82</f>
        <v>125.00000000000017</v>
      </c>
      <c r="F82" s="71"/>
      <c r="G82" s="70"/>
      <c r="H82" s="74">
        <f>D82*50/B82</f>
        <v>0.02</v>
      </c>
      <c r="I82" s="69">
        <f t="shared" si="4"/>
        <v>2602.777057618996</v>
      </c>
      <c r="J82" s="68"/>
      <c r="K82" s="78"/>
      <c r="L82" s="78"/>
    </row>
    <row r="83" spans="1:12" ht="13.5" thickBot="1">
      <c r="A83" s="67"/>
      <c r="B83" s="66"/>
      <c r="C83" s="61"/>
      <c r="D83" s="61"/>
      <c r="E83" s="65"/>
      <c r="F83" s="61"/>
      <c r="G83" s="64"/>
      <c r="H83" s="63"/>
      <c r="I83" s="62"/>
      <c r="J83" s="61"/>
    </row>
    <row r="84" spans="1:12">
      <c r="A84" s="77">
        <f>A82+7</f>
        <v>42526</v>
      </c>
      <c r="B84" s="72">
        <f>C82+F82-G82</f>
        <v>4811.4716734153972</v>
      </c>
      <c r="C84" s="68">
        <f t="shared" si="3"/>
        <v>5052.0452570861671</v>
      </c>
      <c r="D84" s="68">
        <f t="shared" si="5"/>
        <v>1.9245886693661589</v>
      </c>
      <c r="E84" s="76">
        <f>(C84-B84)/D84</f>
        <v>125.00000000000004</v>
      </c>
      <c r="F84" s="68"/>
      <c r="G84" s="75"/>
      <c r="H84" s="74">
        <f>D84*50/B84</f>
        <v>0.02</v>
      </c>
      <c r="I84" s="69">
        <f t="shared" ref="I84:I87" si="6">B84-(D84*1080)</f>
        <v>2732.9159104999453</v>
      </c>
      <c r="J84" s="68"/>
    </row>
    <row r="85" spans="1:12">
      <c r="A85" s="77">
        <f>A84+7</f>
        <v>42533</v>
      </c>
      <c r="B85" s="72">
        <f>C84+F84-G84</f>
        <v>5052.0452570861671</v>
      </c>
      <c r="C85" s="68">
        <f t="shared" si="3"/>
        <v>5304.6475199404758</v>
      </c>
      <c r="D85" s="68">
        <f t="shared" si="5"/>
        <v>2.0208181028344669</v>
      </c>
      <c r="E85" s="76">
        <f>(C85-B85)/D85</f>
        <v>125.00000000000017</v>
      </c>
      <c r="F85" s="68"/>
      <c r="G85" s="75"/>
      <c r="H85" s="74">
        <f>D85*50/B85</f>
        <v>0.02</v>
      </c>
      <c r="I85" s="69">
        <f t="shared" si="6"/>
        <v>2869.5617060249429</v>
      </c>
      <c r="J85" s="68"/>
      <c r="K85" s="78"/>
      <c r="L85" s="78"/>
    </row>
    <row r="86" spans="1:12">
      <c r="A86" s="77">
        <f>A85+7</f>
        <v>42540</v>
      </c>
      <c r="B86" s="72">
        <f>C85+F85-G85</f>
        <v>5304.6475199404758</v>
      </c>
      <c r="C86" s="68">
        <f t="shared" si="3"/>
        <v>5569.8798959374999</v>
      </c>
      <c r="D86" s="68">
        <f t="shared" si="5"/>
        <v>2.1218590079761905</v>
      </c>
      <c r="E86" s="76">
        <f>(C86-B86)/D86</f>
        <v>125.00000000000011</v>
      </c>
      <c r="F86" s="68"/>
      <c r="G86" s="75"/>
      <c r="H86" s="74">
        <f>D86*50/B86</f>
        <v>0.02</v>
      </c>
      <c r="I86" s="69">
        <f t="shared" si="6"/>
        <v>3013.03979132619</v>
      </c>
      <c r="J86" s="68"/>
      <c r="K86" s="78"/>
      <c r="L86" s="78"/>
    </row>
    <row r="87" spans="1:12" ht="13.5" thickBot="1">
      <c r="A87" s="73">
        <f>A86+7</f>
        <v>42547</v>
      </c>
      <c r="B87" s="72">
        <f>C86+F86-G86</f>
        <v>5569.8798959374999</v>
      </c>
      <c r="C87" s="68">
        <f t="shared" si="3"/>
        <v>5848.373890734375</v>
      </c>
      <c r="D87" s="68">
        <f t="shared" si="5"/>
        <v>2.2279519583749998</v>
      </c>
      <c r="E87" s="76">
        <f>(C87-B87)/D87</f>
        <v>125.00000000000004</v>
      </c>
      <c r="F87" s="71"/>
      <c r="G87" s="70"/>
      <c r="H87" s="74">
        <f>D87*50/B87</f>
        <v>0.02</v>
      </c>
      <c r="I87" s="69">
        <f t="shared" si="6"/>
        <v>3163.6917808925</v>
      </c>
      <c r="J87" s="68"/>
      <c r="K87" s="78"/>
      <c r="L87" s="78"/>
    </row>
    <row r="88" spans="1:12" ht="13.5" thickBot="1">
      <c r="A88" s="67"/>
      <c r="B88" s="66"/>
      <c r="C88" s="61"/>
      <c r="D88" s="61"/>
      <c r="E88" s="65"/>
      <c r="F88" s="61"/>
      <c r="G88" s="64"/>
      <c r="H88" s="63"/>
      <c r="I88" s="62"/>
      <c r="J88" s="61"/>
    </row>
    <row r="89" spans="1:12">
      <c r="A89" s="77">
        <f>A87+7</f>
        <v>42554</v>
      </c>
      <c r="B89" s="72">
        <f>C87+F87-G87</f>
        <v>5848.373890734375</v>
      </c>
      <c r="C89" s="68">
        <f t="shared" si="3"/>
        <v>6140.7925852710941</v>
      </c>
      <c r="D89" s="68">
        <f t="shared" ref="D89:D107" si="7">B89/2500</f>
        <v>2.3393495562937501</v>
      </c>
      <c r="E89" s="76">
        <f>(C89-B89)/D89</f>
        <v>125.00000000000017</v>
      </c>
      <c r="F89" s="68"/>
      <c r="G89" s="75"/>
      <c r="H89" s="74">
        <f>D89*50/B89</f>
        <v>0.02</v>
      </c>
      <c r="I89" s="69">
        <f t="shared" ref="I89:I92" si="8">B89-(D89*1080)</f>
        <v>3321.8763699371248</v>
      </c>
      <c r="J89" s="68"/>
    </row>
    <row r="90" spans="1:12">
      <c r="A90" s="77">
        <f>A89+7</f>
        <v>42561</v>
      </c>
      <c r="B90" s="72">
        <f>C89+F89-G89</f>
        <v>6140.7925852710941</v>
      </c>
      <c r="C90" s="68">
        <f t="shared" si="3"/>
        <v>6447.8322145346492</v>
      </c>
      <c r="D90" s="68">
        <f t="shared" si="7"/>
        <v>2.4563170341084377</v>
      </c>
      <c r="E90" s="76">
        <f>(C90-B90)/D90</f>
        <v>125.00000000000014</v>
      </c>
      <c r="F90" s="68"/>
      <c r="G90" s="75"/>
      <c r="H90" s="74">
        <f>D90*50/B90</f>
        <v>0.02</v>
      </c>
      <c r="I90" s="69">
        <f t="shared" si="8"/>
        <v>3487.9701884339815</v>
      </c>
      <c r="J90" s="68"/>
      <c r="K90" s="78"/>
      <c r="L90" s="78"/>
    </row>
    <row r="91" spans="1:12">
      <c r="A91" s="77">
        <f>A90+7</f>
        <v>42568</v>
      </c>
      <c r="B91" s="72">
        <f>C90+F90-G90</f>
        <v>6447.8322145346492</v>
      </c>
      <c r="C91" s="68">
        <f t="shared" si="3"/>
        <v>6770.2238252613815</v>
      </c>
      <c r="D91" s="68">
        <f t="shared" si="7"/>
        <v>2.5791328858138596</v>
      </c>
      <c r="E91" s="76">
        <f>(C91-B91)/D91</f>
        <v>124.99999999999996</v>
      </c>
      <c r="F91" s="68"/>
      <c r="G91" s="75"/>
      <c r="H91" s="74">
        <f>D91*50/B91</f>
        <v>0.02</v>
      </c>
      <c r="I91" s="69">
        <f t="shared" si="8"/>
        <v>3662.3686978556807</v>
      </c>
      <c r="J91" s="68"/>
      <c r="K91" s="78"/>
      <c r="L91" s="78"/>
    </row>
    <row r="92" spans="1:12" ht="13.5" thickBot="1">
      <c r="A92" s="73">
        <f>A91+7</f>
        <v>42575</v>
      </c>
      <c r="B92" s="72">
        <f>C91+F91-G91</f>
        <v>6770.2238252613815</v>
      </c>
      <c r="C92" s="68">
        <f t="shared" si="3"/>
        <v>7108.7350165244507</v>
      </c>
      <c r="D92" s="68">
        <f t="shared" si="7"/>
        <v>2.7080895301045524</v>
      </c>
      <c r="E92" s="76">
        <f>(C92-B92)/D92</f>
        <v>125.00000000000003</v>
      </c>
      <c r="F92" s="71"/>
      <c r="G92" s="70"/>
      <c r="H92" s="74">
        <f>D92*50/B92</f>
        <v>1.9999999999999997E-2</v>
      </c>
      <c r="I92" s="69">
        <f t="shared" si="8"/>
        <v>3845.4871327484648</v>
      </c>
      <c r="J92" s="68"/>
      <c r="K92" s="78"/>
      <c r="L92" s="78"/>
    </row>
    <row r="93" spans="1:12" ht="13.5" thickBot="1">
      <c r="A93" s="67"/>
      <c r="B93" s="66"/>
      <c r="C93" s="61"/>
      <c r="D93" s="61"/>
      <c r="E93" s="65"/>
      <c r="F93" s="61"/>
      <c r="G93" s="64"/>
      <c r="H93" s="63"/>
      <c r="I93" s="62"/>
      <c r="J93" s="61"/>
    </row>
    <row r="94" spans="1:12">
      <c r="A94" s="77">
        <f>A92+7</f>
        <v>42582</v>
      </c>
      <c r="B94" s="72">
        <f>C92+F92-G92</f>
        <v>7108.7350165244507</v>
      </c>
      <c r="C94" s="68">
        <f t="shared" si="3"/>
        <v>7464.1717673506737</v>
      </c>
      <c r="D94" s="68">
        <f t="shared" si="7"/>
        <v>2.8434940066097805</v>
      </c>
      <c r="E94" s="76">
        <f>(C94-B94)/D94</f>
        <v>125.00000000000017</v>
      </c>
      <c r="F94" s="68"/>
      <c r="G94" s="75"/>
      <c r="H94" s="74">
        <f>D94*50/B94</f>
        <v>2.0000000000000004E-2</v>
      </c>
      <c r="I94" s="69">
        <f t="shared" ref="I94:I97" si="9">B94-(D94*1080)</f>
        <v>4037.7614893858877</v>
      </c>
      <c r="J94" s="68"/>
    </row>
    <row r="95" spans="1:12">
      <c r="A95" s="77">
        <f>A94+7</f>
        <v>42589</v>
      </c>
      <c r="B95" s="72">
        <f>C94+F94-G94</f>
        <v>7464.1717673506737</v>
      </c>
      <c r="C95" s="68">
        <f t="shared" si="3"/>
        <v>7837.3803557182073</v>
      </c>
      <c r="D95" s="68">
        <f t="shared" si="7"/>
        <v>2.9856687069402694</v>
      </c>
      <c r="E95" s="76">
        <f>(C95-B95)/D95</f>
        <v>124.99999999999997</v>
      </c>
      <c r="F95" s="68"/>
      <c r="G95" s="75"/>
      <c r="H95" s="74">
        <f>D95*50/B95</f>
        <v>0.02</v>
      </c>
      <c r="I95" s="69">
        <f t="shared" si="9"/>
        <v>4239.6495638551824</v>
      </c>
      <c r="J95" s="68"/>
      <c r="K95" s="78"/>
      <c r="L95" s="78"/>
    </row>
    <row r="96" spans="1:12">
      <c r="A96" s="77">
        <f>A95+7</f>
        <v>42596</v>
      </c>
      <c r="B96" s="72">
        <f>C95+F95-G95</f>
        <v>7837.3803557182073</v>
      </c>
      <c r="C96" s="68">
        <f t="shared" si="3"/>
        <v>8229.2493735041171</v>
      </c>
      <c r="D96" s="68">
        <f t="shared" si="7"/>
        <v>3.134952142287283</v>
      </c>
      <c r="E96" s="76">
        <f>(C96-B96)/D96</f>
        <v>124.99999999999982</v>
      </c>
      <c r="F96" s="68"/>
      <c r="G96" s="75"/>
      <c r="H96" s="74">
        <f>D96*50/B96</f>
        <v>0.02</v>
      </c>
      <c r="I96" s="69">
        <f t="shared" si="9"/>
        <v>4451.6320420479415</v>
      </c>
      <c r="J96" s="68"/>
      <c r="K96" s="78"/>
      <c r="L96" s="78"/>
    </row>
    <row r="97" spans="1:12" ht="13.5" thickBot="1">
      <c r="A97" s="73">
        <f>A96+7</f>
        <v>42603</v>
      </c>
      <c r="B97" s="72">
        <f>C96+F96-G96</f>
        <v>8229.2493735041171</v>
      </c>
      <c r="C97" s="68">
        <f t="shared" si="3"/>
        <v>8640.7118421793239</v>
      </c>
      <c r="D97" s="68">
        <f t="shared" si="7"/>
        <v>3.2916997494016469</v>
      </c>
      <c r="E97" s="76">
        <f>(C97-B97)/D97</f>
        <v>125.00000000000027</v>
      </c>
      <c r="F97" s="71"/>
      <c r="G97" s="70"/>
      <c r="H97" s="74">
        <f>D97*50/B97</f>
        <v>0.02</v>
      </c>
      <c r="I97" s="69">
        <f t="shared" si="9"/>
        <v>4674.213644150339</v>
      </c>
      <c r="J97" s="68"/>
      <c r="K97" s="78"/>
      <c r="L97" s="78"/>
    </row>
    <row r="98" spans="1:12" ht="13.5" thickBot="1">
      <c r="A98" s="67"/>
      <c r="B98" s="66"/>
      <c r="C98" s="61"/>
      <c r="D98" s="61"/>
      <c r="E98" s="65"/>
      <c r="F98" s="61"/>
      <c r="G98" s="64"/>
      <c r="H98" s="63"/>
      <c r="I98" s="62"/>
      <c r="J98" s="61"/>
    </row>
    <row r="99" spans="1:12">
      <c r="A99" s="77">
        <f>A97+7</f>
        <v>42610</v>
      </c>
      <c r="B99" s="72">
        <f>C97+F97-G97</f>
        <v>8640.7118421793239</v>
      </c>
      <c r="C99" s="68">
        <f t="shared" si="3"/>
        <v>9072.7474342882906</v>
      </c>
      <c r="D99" s="68">
        <f t="shared" si="7"/>
        <v>3.4562847368717295</v>
      </c>
      <c r="E99" s="76">
        <f>(C99-B99)/D99</f>
        <v>125.00000000000016</v>
      </c>
      <c r="F99" s="68"/>
      <c r="G99" s="75"/>
      <c r="H99" s="74">
        <f>D99*50/B99</f>
        <v>0.02</v>
      </c>
      <c r="I99" s="69">
        <f t="shared" si="4"/>
        <v>4907.9243263578555</v>
      </c>
      <c r="J99" s="68"/>
    </row>
    <row r="100" spans="1:12">
      <c r="A100" s="77">
        <f>A99+7</f>
        <v>42617</v>
      </c>
      <c r="B100" s="72">
        <f>C99+F99-G99</f>
        <v>9072.7474342882906</v>
      </c>
      <c r="C100" s="68">
        <f t="shared" si="3"/>
        <v>9526.3848060027049</v>
      </c>
      <c r="D100" s="68">
        <f t="shared" si="7"/>
        <v>3.6290989737153163</v>
      </c>
      <c r="E100" s="76">
        <f>(C100-B100)/D100</f>
        <v>124.99999999999993</v>
      </c>
      <c r="F100" s="68"/>
      <c r="G100" s="75"/>
      <c r="H100" s="74">
        <f>D100*50/B100</f>
        <v>0.02</v>
      </c>
      <c r="I100" s="69">
        <f t="shared" si="4"/>
        <v>5153.3205426757486</v>
      </c>
      <c r="J100" s="68"/>
      <c r="K100" s="78"/>
      <c r="L100" s="78"/>
    </row>
    <row r="101" spans="1:12">
      <c r="A101" s="77">
        <f>A100+7</f>
        <v>42624</v>
      </c>
      <c r="B101" s="72">
        <f>C100+F100-G100</f>
        <v>9526.3848060027049</v>
      </c>
      <c r="C101" s="68">
        <f t="shared" si="3"/>
        <v>10002.704046302841</v>
      </c>
      <c r="D101" s="68">
        <f t="shared" si="7"/>
        <v>3.8105539224010818</v>
      </c>
      <c r="E101" s="76">
        <f>(C101-B101)/D101</f>
        <v>125.00000000000014</v>
      </c>
      <c r="F101" s="68"/>
      <c r="G101" s="75"/>
      <c r="H101" s="74">
        <f>D101*50/B101</f>
        <v>0.02</v>
      </c>
      <c r="I101" s="69">
        <f t="shared" si="4"/>
        <v>5410.9865698095364</v>
      </c>
      <c r="J101" s="68"/>
      <c r="K101" s="78"/>
      <c r="L101" s="78"/>
    </row>
    <row r="102" spans="1:12" ht="13.5" thickBot="1">
      <c r="A102" s="73">
        <f>A101+7</f>
        <v>42631</v>
      </c>
      <c r="B102" s="72">
        <f>C101+F101-G101</f>
        <v>10002.704046302841</v>
      </c>
      <c r="C102" s="68">
        <f t="shared" si="3"/>
        <v>10502.839248617982</v>
      </c>
      <c r="D102" s="68">
        <f t="shared" si="7"/>
        <v>4.0010816185211366</v>
      </c>
      <c r="E102" s="76">
        <f>(C102-B102)/D102</f>
        <v>124.99999999999979</v>
      </c>
      <c r="F102" s="71"/>
      <c r="G102" s="70"/>
      <c r="H102" s="74">
        <f>D102*50/B102</f>
        <v>0.02</v>
      </c>
      <c r="I102" s="69">
        <f t="shared" si="4"/>
        <v>5681.5358983000133</v>
      </c>
      <c r="J102" s="68"/>
      <c r="K102" s="78"/>
      <c r="L102" s="78"/>
    </row>
    <row r="103" spans="1:12" ht="13.5" thickBot="1">
      <c r="A103" s="67"/>
      <c r="B103" s="66"/>
      <c r="C103" s="61"/>
      <c r="D103" s="61"/>
      <c r="E103" s="65"/>
      <c r="F103" s="61"/>
      <c r="G103" s="64"/>
      <c r="H103" s="63"/>
      <c r="I103" s="62"/>
      <c r="J103" s="61"/>
    </row>
    <row r="104" spans="1:12">
      <c r="A104" s="77">
        <f>A102+7</f>
        <v>42638</v>
      </c>
      <c r="B104" s="72">
        <f>C102+F102-G102</f>
        <v>10502.839248617982</v>
      </c>
      <c r="C104" s="68">
        <f t="shared" si="3"/>
        <v>11027.98121104888</v>
      </c>
      <c r="D104" s="68">
        <f t="shared" si="7"/>
        <v>4.2011356994471925</v>
      </c>
      <c r="E104" s="76">
        <f>(C104-B104)/D104</f>
        <v>124.99999999999982</v>
      </c>
      <c r="F104" s="68"/>
      <c r="G104" s="75"/>
      <c r="H104" s="74">
        <f>D104*50/B104</f>
        <v>1.9999999999999997E-2</v>
      </c>
      <c r="I104" s="69">
        <f t="shared" si="4"/>
        <v>5965.6126932150137</v>
      </c>
      <c r="J104" s="68"/>
    </row>
    <row r="105" spans="1:12">
      <c r="A105" s="77">
        <f>A104+7</f>
        <v>42645</v>
      </c>
      <c r="B105" s="72">
        <f>C104+F104-G104</f>
        <v>11027.98121104888</v>
      </c>
      <c r="C105" s="68">
        <f t="shared" si="3"/>
        <v>11579.380271601323</v>
      </c>
      <c r="D105" s="68">
        <f t="shared" si="7"/>
        <v>4.4111924844195523</v>
      </c>
      <c r="E105" s="76">
        <f>(C105-B105)/D105</f>
        <v>124.99999999999982</v>
      </c>
      <c r="F105" s="68"/>
      <c r="G105" s="75"/>
      <c r="H105" s="74">
        <f>D105*50/B105</f>
        <v>0.02</v>
      </c>
      <c r="I105" s="69">
        <f t="shared" si="4"/>
        <v>6263.893327875764</v>
      </c>
      <c r="J105" s="68"/>
      <c r="K105" s="78"/>
      <c r="L105" s="78"/>
    </row>
    <row r="106" spans="1:12">
      <c r="A106" s="77">
        <f>A105+7</f>
        <v>42652</v>
      </c>
      <c r="B106" s="72">
        <f>C105+F105-G105</f>
        <v>11579.380271601323</v>
      </c>
      <c r="C106" s="68">
        <f t="shared" si="3"/>
        <v>12158.34928518139</v>
      </c>
      <c r="D106" s="68">
        <f t="shared" si="7"/>
        <v>4.6317521086405291</v>
      </c>
      <c r="E106" s="76">
        <f>(C106-B106)/D106</f>
        <v>125.00000000000009</v>
      </c>
      <c r="F106" s="68"/>
      <c r="G106" s="75"/>
      <c r="H106" s="74">
        <f>D106*50/B106</f>
        <v>0.02</v>
      </c>
      <c r="I106" s="69">
        <f t="shared" si="4"/>
        <v>6577.0879942695519</v>
      </c>
      <c r="J106" s="68"/>
      <c r="K106" s="78"/>
      <c r="L106" s="78"/>
    </row>
    <row r="107" spans="1:12" ht="13.5" thickBot="1">
      <c r="A107" s="73">
        <f>A106+7</f>
        <v>42659</v>
      </c>
      <c r="B107" s="72">
        <f>C106+F106-G106</f>
        <v>12158.34928518139</v>
      </c>
      <c r="C107" s="68">
        <f t="shared" si="3"/>
        <v>12766.26674944046</v>
      </c>
      <c r="D107" s="68">
        <f t="shared" si="7"/>
        <v>4.8633397140725556</v>
      </c>
      <c r="E107" s="76">
        <f>(C107-B107)/D107</f>
        <v>125.00000000000004</v>
      </c>
      <c r="F107" s="71"/>
      <c r="G107" s="70"/>
      <c r="H107" s="74">
        <f>D107*50/B107</f>
        <v>1.9999999999999997E-2</v>
      </c>
      <c r="I107" s="69">
        <f t="shared" si="4"/>
        <v>6905.9423939830294</v>
      </c>
      <c r="J107" s="68"/>
      <c r="K107" s="78"/>
      <c r="L107" s="78"/>
    </row>
    <row r="108" spans="1:12" ht="13.5" thickBot="1">
      <c r="A108" s="67"/>
      <c r="B108" s="66"/>
      <c r="C108" s="61"/>
      <c r="D108" s="61"/>
      <c r="E108" s="65"/>
      <c r="F108" s="61"/>
      <c r="G108" s="64"/>
      <c r="H108" s="63"/>
      <c r="I108" s="62"/>
      <c r="J108" s="61"/>
    </row>
    <row r="109" spans="1:12">
      <c r="A109" s="77">
        <f>A107+7</f>
        <v>42666</v>
      </c>
      <c r="B109" s="72">
        <f>C107+F107-G107</f>
        <v>12766.26674944046</v>
      </c>
      <c r="C109" s="68">
        <f t="shared" si="3"/>
        <v>13404.580086912483</v>
      </c>
      <c r="D109" s="68">
        <f t="shared" ref="D109:D127" si="10">B109/2500</f>
        <v>5.1065066997761841</v>
      </c>
      <c r="E109" s="76">
        <f>(C109-B109)/D109</f>
        <v>125.00000000000014</v>
      </c>
      <c r="F109" s="68"/>
      <c r="G109" s="75"/>
      <c r="H109" s="74">
        <f>D109*50/B109</f>
        <v>0.02</v>
      </c>
      <c r="I109" s="69">
        <f t="shared" si="4"/>
        <v>7251.2395136821806</v>
      </c>
      <c r="J109" s="68"/>
    </row>
    <row r="110" spans="1:12">
      <c r="A110" s="77">
        <f>A109+7</f>
        <v>42673</v>
      </c>
      <c r="B110" s="72">
        <f>C109+F109-G109</f>
        <v>13404.580086912483</v>
      </c>
      <c r="C110" s="68">
        <f t="shared" si="3"/>
        <v>14074.809091258106</v>
      </c>
      <c r="D110" s="68">
        <f t="shared" si="10"/>
        <v>5.3618320347649933</v>
      </c>
      <c r="E110" s="76">
        <f>(C110-B110)/D110</f>
        <v>124.99999999999983</v>
      </c>
      <c r="F110" s="68"/>
      <c r="G110" s="75"/>
      <c r="H110" s="74">
        <f>D110*50/B110</f>
        <v>0.02</v>
      </c>
      <c r="I110" s="69">
        <f t="shared" si="4"/>
        <v>7613.8014893662903</v>
      </c>
      <c r="J110" s="68"/>
      <c r="K110" s="78"/>
      <c r="L110" s="78"/>
    </row>
    <row r="111" spans="1:12">
      <c r="A111" s="77">
        <f>A110+7</f>
        <v>42680</v>
      </c>
      <c r="B111" s="72">
        <f>C110+F110-G110</f>
        <v>14074.809091258106</v>
      </c>
      <c r="C111" s="68">
        <f t="shared" si="3"/>
        <v>14778.549545821012</v>
      </c>
      <c r="D111" s="68">
        <f t="shared" si="10"/>
        <v>5.6299236365032428</v>
      </c>
      <c r="E111" s="76">
        <f>(C111-B111)/D111</f>
        <v>124.99999999999996</v>
      </c>
      <c r="F111" s="68"/>
      <c r="G111" s="75"/>
      <c r="H111" s="74">
        <f>D111*50/B111</f>
        <v>0.02</v>
      </c>
      <c r="I111" s="69">
        <f t="shared" si="4"/>
        <v>7994.4915638346047</v>
      </c>
      <c r="J111" s="68"/>
      <c r="K111" s="78"/>
      <c r="L111" s="78"/>
    </row>
    <row r="112" spans="1:12" ht="13.5" thickBot="1">
      <c r="A112" s="73">
        <f>A111+7</f>
        <v>42687</v>
      </c>
      <c r="B112" s="72">
        <f>C111+F111-G111</f>
        <v>14778.549545821012</v>
      </c>
      <c r="C112" s="68">
        <f t="shared" si="3"/>
        <v>15517.477023112062</v>
      </c>
      <c r="D112" s="68">
        <f t="shared" si="10"/>
        <v>5.9114198183284046</v>
      </c>
      <c r="E112" s="76">
        <f>(C112-B112)/D112</f>
        <v>124.99999999999996</v>
      </c>
      <c r="F112" s="71"/>
      <c r="G112" s="70"/>
      <c r="H112" s="74">
        <f>D112*50/B112</f>
        <v>0.02</v>
      </c>
      <c r="I112" s="69">
        <f t="shared" si="4"/>
        <v>8394.2161420263346</v>
      </c>
      <c r="J112" s="68"/>
      <c r="K112" s="78"/>
      <c r="L112" s="78"/>
    </row>
    <row r="113" spans="1:12" ht="13.5" thickBot="1">
      <c r="A113" s="67"/>
      <c r="B113" s="66"/>
      <c r="C113" s="61"/>
      <c r="D113" s="61"/>
      <c r="E113" s="65"/>
      <c r="F113" s="61"/>
      <c r="G113" s="64"/>
      <c r="H113" s="63"/>
      <c r="I113" s="62"/>
      <c r="J113" s="61"/>
    </row>
    <row r="114" spans="1:12">
      <c r="A114" s="77">
        <f>A112+7</f>
        <v>42694</v>
      </c>
      <c r="B114" s="72">
        <f>C112+F112-G112</f>
        <v>15517.477023112062</v>
      </c>
      <c r="C114" s="68">
        <f t="shared" si="3"/>
        <v>16293.350874267666</v>
      </c>
      <c r="D114" s="68">
        <f t="shared" si="10"/>
        <v>6.2069908092448252</v>
      </c>
      <c r="E114" s="76">
        <f>(C114-B114)/D114</f>
        <v>125.00000000000013</v>
      </c>
      <c r="F114" s="68"/>
      <c r="G114" s="75"/>
      <c r="H114" s="74">
        <f>D114*50/B114</f>
        <v>0.02</v>
      </c>
      <c r="I114" s="69">
        <f t="shared" si="4"/>
        <v>8813.92694912765</v>
      </c>
      <c r="J114" s="68"/>
    </row>
    <row r="115" spans="1:12">
      <c r="A115" s="77">
        <f>A114+7</f>
        <v>42701</v>
      </c>
      <c r="B115" s="72">
        <f>C114+F114-G114</f>
        <v>16293.350874267666</v>
      </c>
      <c r="C115" s="68">
        <f t="shared" si="3"/>
        <v>17108.018417981049</v>
      </c>
      <c r="D115" s="68">
        <f t="shared" si="10"/>
        <v>6.5173403497070668</v>
      </c>
      <c r="E115" s="76">
        <f>(C115-B115)/D115</f>
        <v>125.00000000000003</v>
      </c>
      <c r="F115" s="68"/>
      <c r="G115" s="75"/>
      <c r="H115" s="74">
        <f>D115*50/B115</f>
        <v>2.0000000000000004E-2</v>
      </c>
      <c r="I115" s="69">
        <f t="shared" si="4"/>
        <v>9254.6232965840336</v>
      </c>
      <c r="J115" s="68"/>
      <c r="K115" s="78"/>
      <c r="L115" s="78"/>
    </row>
    <row r="116" spans="1:12">
      <c r="A116" s="77">
        <f>A115+7</f>
        <v>42708</v>
      </c>
      <c r="B116" s="72">
        <f>C115+F115-G115</f>
        <v>17108.018417981049</v>
      </c>
      <c r="C116" s="68">
        <f t="shared" si="3"/>
        <v>17963.419338880103</v>
      </c>
      <c r="D116" s="68">
        <f t="shared" si="10"/>
        <v>6.8432073671924201</v>
      </c>
      <c r="E116" s="76">
        <f>(C116-B116)/D116</f>
        <v>125.00000000000018</v>
      </c>
      <c r="F116" s="68"/>
      <c r="G116" s="75"/>
      <c r="H116" s="74">
        <f>D116*50/B116</f>
        <v>0.02</v>
      </c>
      <c r="I116" s="69">
        <f t="shared" si="4"/>
        <v>9717.354461413237</v>
      </c>
      <c r="J116" s="68"/>
      <c r="K116" s="78"/>
      <c r="L116" s="78"/>
    </row>
    <row r="117" spans="1:12" ht="13.5" thickBot="1">
      <c r="A117" s="73">
        <f>A116+7</f>
        <v>42715</v>
      </c>
      <c r="B117" s="72">
        <f>C116+F116-G116</f>
        <v>17963.419338880103</v>
      </c>
      <c r="C117" s="68">
        <f t="shared" si="3"/>
        <v>18861.590305824109</v>
      </c>
      <c r="D117" s="68">
        <f t="shared" si="10"/>
        <v>7.1853677355520409</v>
      </c>
      <c r="E117" s="76">
        <f>(C117-B117)/D117</f>
        <v>125.00000000000013</v>
      </c>
      <c r="F117" s="71"/>
      <c r="G117" s="70"/>
      <c r="H117" s="74">
        <f>D117*50/B117</f>
        <v>1.9999999999999997E-2</v>
      </c>
      <c r="I117" s="69">
        <f t="shared" si="4"/>
        <v>10203.222184483899</v>
      </c>
      <c r="J117" s="68"/>
      <c r="K117" s="78"/>
      <c r="L117" s="78"/>
    </row>
    <row r="118" spans="1:12" ht="13.5" thickBot="1">
      <c r="A118" s="67"/>
      <c r="B118" s="66"/>
      <c r="C118" s="61"/>
      <c r="D118" s="61"/>
      <c r="E118" s="65"/>
      <c r="F118" s="61"/>
      <c r="G118" s="64"/>
      <c r="H118" s="63"/>
      <c r="I118" s="62"/>
      <c r="J118" s="61"/>
    </row>
    <row r="119" spans="1:12">
      <c r="A119" s="77">
        <f>A117+7</f>
        <v>42722</v>
      </c>
      <c r="B119" s="72">
        <f>C117+F117-G117</f>
        <v>18861.590305824109</v>
      </c>
      <c r="C119" s="68">
        <f t="shared" si="3"/>
        <v>19804.669821115316</v>
      </c>
      <c r="D119" s="68">
        <f t="shared" si="10"/>
        <v>7.5446361223296439</v>
      </c>
      <c r="E119" s="76">
        <f>(C119-B119)/D119</f>
        <v>125.00000000000018</v>
      </c>
      <c r="F119" s="68"/>
      <c r="G119" s="75"/>
      <c r="H119" s="74">
        <f>D119*50/B119</f>
        <v>0.02</v>
      </c>
      <c r="I119" s="69">
        <f t="shared" si="4"/>
        <v>10713.383293708095</v>
      </c>
      <c r="J119" s="68"/>
    </row>
    <row r="120" spans="1:12">
      <c r="A120" s="89">
        <f>A119+7</f>
        <v>42729</v>
      </c>
      <c r="B120" s="90">
        <f>C119+F119-G119</f>
        <v>19804.669821115316</v>
      </c>
      <c r="C120" s="91">
        <f>B120+(B120*0)</f>
        <v>19804.669821115316</v>
      </c>
      <c r="D120" s="68">
        <f t="shared" si="10"/>
        <v>7.9218679284461269</v>
      </c>
      <c r="E120" s="92">
        <f>(C120-B120)/D120</f>
        <v>0</v>
      </c>
      <c r="F120" s="91"/>
      <c r="G120" s="93"/>
      <c r="H120" s="94">
        <f>D120*50/B120</f>
        <v>0.02</v>
      </c>
      <c r="I120" s="95">
        <f t="shared" si="4"/>
        <v>11249.052458393498</v>
      </c>
      <c r="J120" s="91"/>
      <c r="K120" s="78"/>
      <c r="L120" s="78"/>
    </row>
    <row r="121" spans="1:12">
      <c r="A121" s="89">
        <f>A120+7</f>
        <v>42736</v>
      </c>
      <c r="B121" s="90">
        <f>C120+F120-G120</f>
        <v>19804.669821115316</v>
      </c>
      <c r="C121" s="91">
        <f>B121+(B121*0.02)</f>
        <v>20200.763217537624</v>
      </c>
      <c r="D121" s="68">
        <f t="shared" si="10"/>
        <v>7.9218679284461269</v>
      </c>
      <c r="E121" s="92">
        <f>(C121-B121)/D121</f>
        <v>50.000000000000171</v>
      </c>
      <c r="F121" s="91"/>
      <c r="G121" s="93"/>
      <c r="H121" s="94">
        <f>D121*50/B121</f>
        <v>0.02</v>
      </c>
      <c r="I121" s="95">
        <f t="shared" si="4"/>
        <v>11249.052458393498</v>
      </c>
      <c r="J121" s="91"/>
      <c r="K121" s="78"/>
      <c r="L121" s="78"/>
    </row>
    <row r="122" spans="1:12" ht="13.5" thickBot="1">
      <c r="A122" s="73">
        <f>A121+7</f>
        <v>42743</v>
      </c>
      <c r="B122" s="72">
        <f>C121+F121-G121</f>
        <v>20200.763217537624</v>
      </c>
      <c r="C122" s="68">
        <f t="shared" si="3"/>
        <v>21210.801378414504</v>
      </c>
      <c r="D122" s="68">
        <f t="shared" si="10"/>
        <v>8.0803052870150491</v>
      </c>
      <c r="E122" s="76">
        <f>(C122-B122)/D122</f>
        <v>124.9999999999999</v>
      </c>
      <c r="F122" s="71"/>
      <c r="G122" s="70"/>
      <c r="H122" s="74">
        <f>D122*50/B122</f>
        <v>1.9999999999999997E-2</v>
      </c>
      <c r="I122" s="69">
        <f t="shared" si="4"/>
        <v>11474.033507561371</v>
      </c>
      <c r="J122" s="68"/>
      <c r="K122" s="78"/>
      <c r="L122" s="78"/>
    </row>
    <row r="123" spans="1:12" ht="13.5" thickBot="1">
      <c r="A123" s="67"/>
      <c r="B123" s="66"/>
      <c r="C123" s="61"/>
      <c r="D123" s="61"/>
      <c r="E123" s="65"/>
      <c r="F123" s="61"/>
      <c r="G123" s="64"/>
      <c r="H123" s="63"/>
      <c r="I123" s="62"/>
      <c r="J123" s="61"/>
    </row>
    <row r="124" spans="1:12">
      <c r="A124" s="77">
        <f>A122+7</f>
        <v>42750</v>
      </c>
      <c r="B124" s="72">
        <f>C122+F122-G122</f>
        <v>21210.801378414504</v>
      </c>
      <c r="C124" s="68">
        <f t="shared" si="3"/>
        <v>22271.341447335228</v>
      </c>
      <c r="D124" s="68">
        <f t="shared" si="10"/>
        <v>8.4843205513658013</v>
      </c>
      <c r="E124" s="76">
        <f>(C124-B124)/D124</f>
        <v>124.99999999999982</v>
      </c>
      <c r="F124" s="68"/>
      <c r="G124" s="75"/>
      <c r="H124" s="74">
        <f>D124*50/B124</f>
        <v>0.02</v>
      </c>
      <c r="I124" s="69">
        <f t="shared" si="4"/>
        <v>12047.735182939439</v>
      </c>
      <c r="J124" s="68"/>
    </row>
    <row r="125" spans="1:12">
      <c r="A125" s="77">
        <f>A124+7</f>
        <v>42757</v>
      </c>
      <c r="B125" s="72">
        <f>C124+F124-G124</f>
        <v>22271.341447335228</v>
      </c>
      <c r="C125" s="68">
        <f t="shared" si="3"/>
        <v>23384.908519701989</v>
      </c>
      <c r="D125" s="68">
        <f t="shared" si="10"/>
        <v>8.9085365789340916</v>
      </c>
      <c r="E125" s="76">
        <f>(C125-B125)/D125</f>
        <v>124.99999999999993</v>
      </c>
      <c r="F125" s="68"/>
      <c r="G125" s="75"/>
      <c r="H125" s="74">
        <f>D125*50/B125</f>
        <v>0.02</v>
      </c>
      <c r="I125" s="69">
        <f t="shared" si="4"/>
        <v>12650.121942086409</v>
      </c>
      <c r="J125" s="68"/>
      <c r="K125" s="78"/>
      <c r="L125" s="78"/>
    </row>
    <row r="126" spans="1:12">
      <c r="A126" s="77">
        <f>A125+7</f>
        <v>42764</v>
      </c>
      <c r="B126" s="72">
        <f>C125+F125-G125</f>
        <v>23384.908519701989</v>
      </c>
      <c r="C126" s="68">
        <f t="shared" si="3"/>
        <v>24554.153945687089</v>
      </c>
      <c r="D126" s="68">
        <f t="shared" si="10"/>
        <v>9.3539634078807961</v>
      </c>
      <c r="E126" s="76">
        <f>(C126-B126)/D126</f>
        <v>125.00000000000007</v>
      </c>
      <c r="F126" s="68"/>
      <c r="G126" s="75"/>
      <c r="H126" s="74">
        <f>D126*50/B126</f>
        <v>0.02</v>
      </c>
      <c r="I126" s="69">
        <f t="shared" si="4"/>
        <v>13282.628039190729</v>
      </c>
      <c r="J126" s="68"/>
      <c r="K126" s="78"/>
      <c r="L126" s="78"/>
    </row>
    <row r="127" spans="1:12" ht="13.5" thickBot="1">
      <c r="A127" s="73">
        <f>A126+7</f>
        <v>42771</v>
      </c>
      <c r="B127" s="72">
        <f>C126+F126-G126</f>
        <v>24554.153945687089</v>
      </c>
      <c r="C127" s="68">
        <f t="shared" si="3"/>
        <v>25781.861642971442</v>
      </c>
      <c r="D127" s="68">
        <f t="shared" si="10"/>
        <v>9.8216615782748349</v>
      </c>
      <c r="E127" s="76">
        <f>(C127-B127)/D127</f>
        <v>124.9999999999999</v>
      </c>
      <c r="F127" s="71"/>
      <c r="G127" s="70"/>
      <c r="H127" s="74">
        <f>D127*50/B127</f>
        <v>0.02</v>
      </c>
      <c r="I127" s="69">
        <f t="shared" si="4"/>
        <v>13946.759441150267</v>
      </c>
      <c r="J127" s="68"/>
      <c r="K127" s="78"/>
      <c r="L127" s="78"/>
    </row>
    <row r="128" spans="1:12" ht="13.5" thickBot="1">
      <c r="A128" s="67"/>
      <c r="B128" s="66"/>
      <c r="C128" s="61"/>
      <c r="D128" s="61"/>
      <c r="E128" s="65"/>
      <c r="F128" s="61"/>
      <c r="G128" s="64"/>
      <c r="H128" s="63"/>
      <c r="I128" s="62"/>
      <c r="J128" s="61"/>
    </row>
    <row r="129" spans="1:12">
      <c r="A129" s="77">
        <f>A127+7</f>
        <v>42778</v>
      </c>
      <c r="B129" s="72">
        <f>C127+F127-G127</f>
        <v>25781.861642971442</v>
      </c>
      <c r="C129" s="68">
        <f t="shared" si="3"/>
        <v>27070.954725120013</v>
      </c>
      <c r="D129" s="68">
        <f t="shared" ref="D129:D147" si="11">B129/2500</f>
        <v>10.312744657188578</v>
      </c>
      <c r="E129" s="76">
        <f>(C129-B129)/D129</f>
        <v>124.99999999999987</v>
      </c>
      <c r="F129" s="68"/>
      <c r="G129" s="75"/>
      <c r="H129" s="74">
        <f>D129*50/B129</f>
        <v>0.02</v>
      </c>
      <c r="I129" s="69">
        <f t="shared" si="4"/>
        <v>14644.097413207779</v>
      </c>
      <c r="J129" s="68"/>
    </row>
    <row r="130" spans="1:12">
      <c r="A130" s="77">
        <f>A129+7</f>
        <v>42785</v>
      </c>
      <c r="B130" s="72">
        <f>C129+F129-G129</f>
        <v>27070.954725120013</v>
      </c>
      <c r="C130" s="68">
        <f t="shared" si="3"/>
        <v>28424.502461376014</v>
      </c>
      <c r="D130" s="68">
        <f t="shared" si="11"/>
        <v>10.828381890048005</v>
      </c>
      <c r="E130" s="76">
        <f>(C130-B130)/D130</f>
        <v>125.00000000000007</v>
      </c>
      <c r="F130" s="68"/>
      <c r="G130" s="75"/>
      <c r="H130" s="74">
        <f>D130*50/B130</f>
        <v>0.02</v>
      </c>
      <c r="I130" s="69">
        <f t="shared" si="4"/>
        <v>15376.302283868166</v>
      </c>
      <c r="J130" s="68"/>
      <c r="K130" s="78"/>
      <c r="L130" s="78"/>
    </row>
    <row r="131" spans="1:12">
      <c r="A131" s="77">
        <f>A130+7</f>
        <v>42792</v>
      </c>
      <c r="B131" s="72">
        <f>C130+F130-G130</f>
        <v>28424.502461376014</v>
      </c>
      <c r="C131" s="68">
        <f t="shared" si="3"/>
        <v>29845.727584444816</v>
      </c>
      <c r="D131" s="68">
        <f t="shared" si="11"/>
        <v>11.369800984550405</v>
      </c>
      <c r="E131" s="76">
        <f>(C131-B131)/D131</f>
        <v>125.00000000000009</v>
      </c>
      <c r="F131" s="68"/>
      <c r="G131" s="75"/>
      <c r="H131" s="74">
        <f>D131*50/B131</f>
        <v>1.9999999999999997E-2</v>
      </c>
      <c r="I131" s="69">
        <f t="shared" si="4"/>
        <v>16145.117398061577</v>
      </c>
      <c r="J131" s="68"/>
      <c r="K131" s="78"/>
      <c r="L131" s="78"/>
    </row>
    <row r="132" spans="1:12" ht="13.5" thickBot="1">
      <c r="A132" s="73">
        <f>A131+7</f>
        <v>42799</v>
      </c>
      <c r="B132" s="72">
        <f>C131+F131-G131</f>
        <v>29845.727584444816</v>
      </c>
      <c r="C132" s="68">
        <f t="shared" si="3"/>
        <v>31338.013963667057</v>
      </c>
      <c r="D132" s="68">
        <f t="shared" si="11"/>
        <v>11.938291033777926</v>
      </c>
      <c r="E132" s="76">
        <f>(C132-B132)/D132</f>
        <v>125.00000000000007</v>
      </c>
      <c r="F132" s="71"/>
      <c r="G132" s="70"/>
      <c r="H132" s="74">
        <f>D132*50/B132</f>
        <v>1.9999999999999997E-2</v>
      </c>
      <c r="I132" s="69">
        <f t="shared" si="4"/>
        <v>16952.373267964656</v>
      </c>
      <c r="J132" s="68"/>
      <c r="K132" s="78"/>
      <c r="L132" s="78"/>
    </row>
    <row r="133" spans="1:12" ht="13.5" thickBot="1">
      <c r="A133" s="67"/>
      <c r="B133" s="66"/>
      <c r="C133" s="61"/>
      <c r="D133" s="61"/>
      <c r="E133" s="65"/>
      <c r="F133" s="61"/>
      <c r="G133" s="64"/>
      <c r="H133" s="63"/>
      <c r="I133" s="62"/>
      <c r="J133" s="61"/>
    </row>
    <row r="134" spans="1:12">
      <c r="A134" s="77">
        <f>A132+7</f>
        <v>42806</v>
      </c>
      <c r="B134" s="72">
        <f>C132+F132-G132</f>
        <v>31338.013963667057</v>
      </c>
      <c r="C134" s="68">
        <f t="shared" ref="C134:C197" si="12">B134+(B134*0.05)</f>
        <v>32904.914661850409</v>
      </c>
      <c r="D134" s="68">
        <f t="shared" si="11"/>
        <v>12.535205585466823</v>
      </c>
      <c r="E134" s="76">
        <f>(C134-B134)/D134</f>
        <v>124.99999999999991</v>
      </c>
      <c r="F134" s="68"/>
      <c r="G134" s="75"/>
      <c r="H134" s="74">
        <f>D134*50/B134</f>
        <v>1.9999999999999997E-2</v>
      </c>
      <c r="I134" s="69">
        <f t="shared" ref="I134:I197" si="13">B134-(D134*1080)</f>
        <v>17799.991931362889</v>
      </c>
      <c r="J134" s="68"/>
    </row>
    <row r="135" spans="1:12">
      <c r="A135" s="77">
        <f>A134+7</f>
        <v>42813</v>
      </c>
      <c r="B135" s="72">
        <f>C134+F134-G134</f>
        <v>32904.914661850409</v>
      </c>
      <c r="C135" s="68">
        <f t="shared" si="12"/>
        <v>34550.160394942926</v>
      </c>
      <c r="D135" s="68">
        <f t="shared" si="11"/>
        <v>13.161965864740164</v>
      </c>
      <c r="E135" s="76">
        <f>(C135-B135)/D135</f>
        <v>124.99999999999974</v>
      </c>
      <c r="F135" s="68"/>
      <c r="G135" s="75"/>
      <c r="H135" s="74">
        <f>D135*50/B135</f>
        <v>0.02</v>
      </c>
      <c r="I135" s="69">
        <f t="shared" si="13"/>
        <v>18689.99152793103</v>
      </c>
      <c r="J135" s="68"/>
      <c r="K135" s="78"/>
      <c r="L135" s="78"/>
    </row>
    <row r="136" spans="1:12">
      <c r="A136" s="77">
        <f>A135+7</f>
        <v>42820</v>
      </c>
      <c r="B136" s="72">
        <f>C135+F135-G135</f>
        <v>34550.160394942926</v>
      </c>
      <c r="C136" s="68">
        <f t="shared" si="12"/>
        <v>36277.668414690073</v>
      </c>
      <c r="D136" s="68">
        <f t="shared" si="11"/>
        <v>13.820064157977171</v>
      </c>
      <c r="E136" s="76">
        <f>(C136-B136)/D136</f>
        <v>125.00000000000004</v>
      </c>
      <c r="F136" s="68"/>
      <c r="G136" s="75"/>
      <c r="H136" s="74">
        <f>D136*50/B136</f>
        <v>0.02</v>
      </c>
      <c r="I136" s="69">
        <f t="shared" si="13"/>
        <v>19624.491104327579</v>
      </c>
      <c r="J136" s="68"/>
      <c r="K136" s="78"/>
      <c r="L136" s="78"/>
    </row>
    <row r="137" spans="1:12" ht="13.5" thickBot="1">
      <c r="A137" s="73">
        <f>A136+7</f>
        <v>42827</v>
      </c>
      <c r="B137" s="72">
        <f>C136+F136-G136</f>
        <v>36277.668414690073</v>
      </c>
      <c r="C137" s="68">
        <f t="shared" si="12"/>
        <v>38091.55183542458</v>
      </c>
      <c r="D137" s="68">
        <f t="shared" si="11"/>
        <v>14.511067365876029</v>
      </c>
      <c r="E137" s="76">
        <f>(C137-B137)/D137</f>
        <v>125.00000000000018</v>
      </c>
      <c r="F137" s="71"/>
      <c r="G137" s="70"/>
      <c r="H137" s="74">
        <f>D137*50/B137</f>
        <v>0.02</v>
      </c>
      <c r="I137" s="69">
        <f t="shared" si="13"/>
        <v>20605.715659543963</v>
      </c>
      <c r="J137" s="68"/>
      <c r="K137" s="78"/>
      <c r="L137" s="78"/>
    </row>
    <row r="138" spans="1:12" ht="13.5" thickBot="1">
      <c r="A138" s="67"/>
      <c r="B138" s="66"/>
      <c r="C138" s="61"/>
      <c r="D138" s="61"/>
      <c r="E138" s="65"/>
      <c r="F138" s="61"/>
      <c r="G138" s="64"/>
      <c r="H138" s="63"/>
      <c r="I138" s="62"/>
      <c r="J138" s="61"/>
    </row>
    <row r="139" spans="1:12">
      <c r="A139" s="77">
        <f>A137+7</f>
        <v>42834</v>
      </c>
      <c r="B139" s="72">
        <f>C137+F137-G137</f>
        <v>38091.55183542458</v>
      </c>
      <c r="C139" s="68">
        <f t="shared" si="12"/>
        <v>39996.12942719581</v>
      </c>
      <c r="D139" s="68">
        <f t="shared" si="11"/>
        <v>15.236620734169831</v>
      </c>
      <c r="E139" s="76">
        <f>(C139-B139)/D139</f>
        <v>125.00000000000013</v>
      </c>
      <c r="F139" s="68"/>
      <c r="G139" s="75"/>
      <c r="H139" s="74">
        <f>D139*50/B139</f>
        <v>1.9999999999999997E-2</v>
      </c>
      <c r="I139" s="69">
        <f t="shared" si="13"/>
        <v>21636.001442521163</v>
      </c>
      <c r="J139" s="68"/>
    </row>
    <row r="140" spans="1:12">
      <c r="A140" s="77">
        <f>A139+7</f>
        <v>42841</v>
      </c>
      <c r="B140" s="72">
        <f>C139+F139-G139</f>
        <v>39996.12942719581</v>
      </c>
      <c r="C140" s="68">
        <f t="shared" si="12"/>
        <v>41995.935898555603</v>
      </c>
      <c r="D140" s="68">
        <f t="shared" si="11"/>
        <v>15.998451770878324</v>
      </c>
      <c r="E140" s="76">
        <f>(C140-B140)/D140</f>
        <v>125.00000000000011</v>
      </c>
      <c r="F140" s="68"/>
      <c r="G140" s="75"/>
      <c r="H140" s="74">
        <f>D140*50/B140</f>
        <v>0.02</v>
      </c>
      <c r="I140" s="69">
        <f t="shared" si="13"/>
        <v>22717.801514647221</v>
      </c>
      <c r="J140" s="68"/>
      <c r="K140" s="78"/>
      <c r="L140" s="78"/>
    </row>
    <row r="141" spans="1:12">
      <c r="A141" s="77">
        <f>A140+7</f>
        <v>42848</v>
      </c>
      <c r="B141" s="72">
        <f>C140+F140-G140</f>
        <v>41995.935898555603</v>
      </c>
      <c r="C141" s="68">
        <f t="shared" si="12"/>
        <v>44095.732693483384</v>
      </c>
      <c r="D141" s="68">
        <f t="shared" si="11"/>
        <v>16.79837435942224</v>
      </c>
      <c r="E141" s="76">
        <f>(C141-B141)/D141</f>
        <v>125.00000000000004</v>
      </c>
      <c r="F141" s="68"/>
      <c r="G141" s="75"/>
      <c r="H141" s="74">
        <f>D141*50/B141</f>
        <v>0.02</v>
      </c>
      <c r="I141" s="69">
        <f t="shared" si="13"/>
        <v>23853.691590379582</v>
      </c>
      <c r="J141" s="68"/>
      <c r="K141" s="78"/>
      <c r="L141" s="78"/>
    </row>
    <row r="142" spans="1:12" ht="13.5" thickBot="1">
      <c r="A142" s="73">
        <f>A141+7</f>
        <v>42855</v>
      </c>
      <c r="B142" s="72">
        <f>C141+F141-G141</f>
        <v>44095.732693483384</v>
      </c>
      <c r="C142" s="68">
        <f t="shared" si="12"/>
        <v>46300.519328157556</v>
      </c>
      <c r="D142" s="68">
        <f t="shared" si="11"/>
        <v>17.638293077393353</v>
      </c>
      <c r="E142" s="76">
        <f>(C142-B142)/D142</f>
        <v>125.00000000000017</v>
      </c>
      <c r="F142" s="71"/>
      <c r="G142" s="70"/>
      <c r="H142" s="74">
        <f>D142*50/B142</f>
        <v>0.02</v>
      </c>
      <c r="I142" s="69">
        <f t="shared" si="13"/>
        <v>25046.376169898562</v>
      </c>
      <c r="J142" s="68"/>
      <c r="K142" s="78"/>
      <c r="L142" s="78"/>
    </row>
    <row r="143" spans="1:12" ht="13.5" thickBot="1">
      <c r="A143" s="67"/>
      <c r="B143" s="66"/>
      <c r="C143" s="61"/>
      <c r="D143" s="61"/>
      <c r="E143" s="65"/>
      <c r="F143" s="61"/>
      <c r="G143" s="64"/>
      <c r="H143" s="63"/>
      <c r="I143" s="62"/>
      <c r="J143" s="61"/>
    </row>
    <row r="144" spans="1:12">
      <c r="A144" s="77">
        <f>A142+7</f>
        <v>42862</v>
      </c>
      <c r="B144" s="72">
        <f>C142+F142-G142</f>
        <v>46300.519328157556</v>
      </c>
      <c r="C144" s="68">
        <f t="shared" si="12"/>
        <v>48615.545294565432</v>
      </c>
      <c r="D144" s="68">
        <f t="shared" si="11"/>
        <v>18.520207731263021</v>
      </c>
      <c r="E144" s="76">
        <f>(C144-B144)/D144</f>
        <v>124.99999999999996</v>
      </c>
      <c r="F144" s="68"/>
      <c r="G144" s="75"/>
      <c r="H144" s="74">
        <f>D144*50/B144</f>
        <v>0.02</v>
      </c>
      <c r="I144" s="69">
        <f t="shared" si="13"/>
        <v>26298.694978393494</v>
      </c>
      <c r="J144" s="68"/>
    </row>
    <row r="145" spans="1:12">
      <c r="A145" s="77">
        <f>A144+7</f>
        <v>42869</v>
      </c>
      <c r="B145" s="72">
        <f>C144+F144-G144</f>
        <v>48615.545294565432</v>
      </c>
      <c r="C145" s="68">
        <f t="shared" si="12"/>
        <v>51046.322559293701</v>
      </c>
      <c r="D145" s="68">
        <f t="shared" si="11"/>
        <v>19.446218117826174</v>
      </c>
      <c r="E145" s="76">
        <f>(C145-B145)/D145</f>
        <v>124.99999999999986</v>
      </c>
      <c r="F145" s="68"/>
      <c r="G145" s="75"/>
      <c r="H145" s="74">
        <f>D145*50/B145</f>
        <v>0.02</v>
      </c>
      <c r="I145" s="69">
        <f t="shared" si="13"/>
        <v>27613.629727313164</v>
      </c>
      <c r="J145" s="68"/>
      <c r="K145" s="78"/>
      <c r="L145" s="78"/>
    </row>
    <row r="146" spans="1:12">
      <c r="A146" s="77">
        <f>A145+7</f>
        <v>42876</v>
      </c>
      <c r="B146" s="72">
        <f>C145+F145-G145</f>
        <v>51046.322559293701</v>
      </c>
      <c r="C146" s="68">
        <f t="shared" si="12"/>
        <v>53598.63868725839</v>
      </c>
      <c r="D146" s="68">
        <f t="shared" si="11"/>
        <v>20.418529023717479</v>
      </c>
      <c r="E146" s="76">
        <f>(C146-B146)/D146</f>
        <v>125.00000000000017</v>
      </c>
      <c r="F146" s="68"/>
      <c r="G146" s="75"/>
      <c r="H146" s="74">
        <f>D146*50/B146</f>
        <v>1.9999999999999997E-2</v>
      </c>
      <c r="I146" s="69">
        <f t="shared" si="13"/>
        <v>28994.311213678826</v>
      </c>
      <c r="J146" s="68"/>
      <c r="K146" s="78"/>
      <c r="L146" s="78"/>
    </row>
    <row r="147" spans="1:12" ht="13.5" thickBot="1">
      <c r="A147" s="73">
        <f>A146+7</f>
        <v>42883</v>
      </c>
      <c r="B147" s="72">
        <f>C146+F146-G146</f>
        <v>53598.63868725839</v>
      </c>
      <c r="C147" s="68">
        <f t="shared" si="12"/>
        <v>56278.570621621308</v>
      </c>
      <c r="D147" s="68">
        <f t="shared" si="11"/>
        <v>21.439455474903355</v>
      </c>
      <c r="E147" s="76">
        <f>(C147-B147)/D147</f>
        <v>124.99999999999993</v>
      </c>
      <c r="F147" s="71"/>
      <c r="G147" s="70"/>
      <c r="H147" s="74">
        <f>D147*50/B147</f>
        <v>1.9999999999999997E-2</v>
      </c>
      <c r="I147" s="69">
        <f t="shared" si="13"/>
        <v>30444.026774362766</v>
      </c>
      <c r="J147" s="68"/>
      <c r="K147" s="78"/>
      <c r="L147" s="78"/>
    </row>
    <row r="148" spans="1:12" ht="13.5" thickBot="1">
      <c r="A148" s="67"/>
      <c r="B148" s="66"/>
      <c r="C148" s="61"/>
      <c r="D148" s="61"/>
      <c r="E148" s="65"/>
      <c r="F148" s="61"/>
      <c r="G148" s="64"/>
      <c r="H148" s="63"/>
      <c r="I148" s="62"/>
      <c r="J148" s="61"/>
    </row>
    <row r="149" spans="1:12">
      <c r="A149" s="77">
        <f>A147+7</f>
        <v>42890</v>
      </c>
      <c r="B149" s="72">
        <f>C147+F147-G147</f>
        <v>56278.570621621308</v>
      </c>
      <c r="C149" s="68">
        <f t="shared" si="12"/>
        <v>59092.499152702374</v>
      </c>
      <c r="D149" s="68">
        <f t="shared" ref="D149:D167" si="14">B149/2500</f>
        <v>22.511428248648524</v>
      </c>
      <c r="E149" s="76">
        <f>(C149-B149)/D149</f>
        <v>125.00000000000004</v>
      </c>
      <c r="F149" s="68"/>
      <c r="G149" s="75"/>
      <c r="H149" s="74">
        <f>D149*50/B149</f>
        <v>2.0000000000000004E-2</v>
      </c>
      <c r="I149" s="69">
        <f t="shared" si="13"/>
        <v>31966.228113080902</v>
      </c>
      <c r="J149" s="68"/>
    </row>
    <row r="150" spans="1:12">
      <c r="A150" s="77">
        <f>A149+7</f>
        <v>42897</v>
      </c>
      <c r="B150" s="72">
        <f>C149+F149-G149</f>
        <v>59092.499152702374</v>
      </c>
      <c r="C150" s="68">
        <f t="shared" si="12"/>
        <v>62047.124110337492</v>
      </c>
      <c r="D150" s="68">
        <f t="shared" si="14"/>
        <v>23.636999661080949</v>
      </c>
      <c r="E150" s="76">
        <f>(C150-B150)/D150</f>
        <v>124.99999999999999</v>
      </c>
      <c r="F150" s="68"/>
      <c r="G150" s="75"/>
      <c r="H150" s="74">
        <f>D150*50/B150</f>
        <v>0.02</v>
      </c>
      <c r="I150" s="69">
        <f t="shared" si="13"/>
        <v>33564.53951873495</v>
      </c>
      <c r="J150" s="68"/>
      <c r="K150" s="78"/>
      <c r="L150" s="78"/>
    </row>
    <row r="151" spans="1:12">
      <c r="A151" s="77">
        <f>A150+7</f>
        <v>42904</v>
      </c>
      <c r="B151" s="72">
        <f>C150+F150-G150</f>
        <v>62047.124110337492</v>
      </c>
      <c r="C151" s="68">
        <f t="shared" si="12"/>
        <v>65149.480315854365</v>
      </c>
      <c r="D151" s="68">
        <f t="shared" si="14"/>
        <v>24.818849644134996</v>
      </c>
      <c r="E151" s="76">
        <f>(C151-B151)/D151</f>
        <v>124.99999999999994</v>
      </c>
      <c r="F151" s="68"/>
      <c r="G151" s="75"/>
      <c r="H151" s="74">
        <f>D151*50/B151</f>
        <v>0.02</v>
      </c>
      <c r="I151" s="69">
        <f t="shared" si="13"/>
        <v>35242.766494671698</v>
      </c>
      <c r="J151" s="68"/>
      <c r="K151" s="78"/>
      <c r="L151" s="78"/>
    </row>
    <row r="152" spans="1:12" ht="13.5" thickBot="1">
      <c r="A152" s="73">
        <f>A151+7</f>
        <v>42911</v>
      </c>
      <c r="B152" s="72">
        <f>C151+F151-G151</f>
        <v>65149.480315854365</v>
      </c>
      <c r="C152" s="68">
        <f t="shared" si="12"/>
        <v>68406.954331647081</v>
      </c>
      <c r="D152" s="68">
        <f t="shared" si="14"/>
        <v>26.059792126341748</v>
      </c>
      <c r="E152" s="76">
        <f>(C152-B152)/D152</f>
        <v>124.99999999999989</v>
      </c>
      <c r="F152" s="71"/>
      <c r="G152" s="70"/>
      <c r="H152" s="74">
        <f>D152*50/B152</f>
        <v>2.0000000000000004E-2</v>
      </c>
      <c r="I152" s="69">
        <f t="shared" si="13"/>
        <v>37004.904819405274</v>
      </c>
      <c r="J152" s="68"/>
      <c r="K152" s="78"/>
      <c r="L152" s="78"/>
    </row>
    <row r="153" spans="1:12" ht="13.5" thickBot="1">
      <c r="A153" s="67"/>
      <c r="B153" s="66"/>
      <c r="C153" s="61"/>
      <c r="D153" s="61"/>
      <c r="E153" s="65"/>
      <c r="F153" s="61"/>
      <c r="G153" s="64"/>
      <c r="H153" s="63"/>
      <c r="I153" s="62"/>
      <c r="J153" s="61"/>
    </row>
    <row r="154" spans="1:12">
      <c r="A154" s="77">
        <f>A152+7</f>
        <v>42918</v>
      </c>
      <c r="B154" s="72">
        <f>C152+F152-G152</f>
        <v>68406.954331647081</v>
      </c>
      <c r="C154" s="68">
        <f t="shared" si="12"/>
        <v>71827.302048229438</v>
      </c>
      <c r="D154" s="68">
        <f t="shared" si="14"/>
        <v>27.362781732658831</v>
      </c>
      <c r="E154" s="76">
        <f>(C154-B154)/D154</f>
        <v>125.00000000000011</v>
      </c>
      <c r="F154" s="68"/>
      <c r="G154" s="75"/>
      <c r="H154" s="74">
        <f>D154*50/B154</f>
        <v>0.02</v>
      </c>
      <c r="I154" s="69">
        <f t="shared" si="13"/>
        <v>38855.150060375541</v>
      </c>
      <c r="J154" s="68"/>
    </row>
    <row r="155" spans="1:12">
      <c r="A155" s="77">
        <f>A154+7</f>
        <v>42925</v>
      </c>
      <c r="B155" s="72">
        <f>C154+F154-G154</f>
        <v>71827.302048229438</v>
      </c>
      <c r="C155" s="68">
        <f t="shared" si="12"/>
        <v>75418.667150640904</v>
      </c>
      <c r="D155" s="68">
        <f t="shared" si="14"/>
        <v>28.730920819291775</v>
      </c>
      <c r="E155" s="76">
        <f>(C155-B155)/D155</f>
        <v>124.9999999999998</v>
      </c>
      <c r="F155" s="68"/>
      <c r="G155" s="75"/>
      <c r="H155" s="74">
        <f>D155*50/B155</f>
        <v>1.9999999999999997E-2</v>
      </c>
      <c r="I155" s="69">
        <f t="shared" si="13"/>
        <v>40797.907563394321</v>
      </c>
      <c r="J155" s="68"/>
      <c r="K155" s="78"/>
      <c r="L155" s="78"/>
    </row>
    <row r="156" spans="1:12">
      <c r="A156" s="77">
        <f>A155+7</f>
        <v>42932</v>
      </c>
      <c r="B156" s="72">
        <f>C155+F155-G155</f>
        <v>75418.667150640904</v>
      </c>
      <c r="C156" s="68">
        <f t="shared" si="12"/>
        <v>79189.600508172953</v>
      </c>
      <c r="D156" s="68">
        <f t="shared" si="14"/>
        <v>30.167466860256361</v>
      </c>
      <c r="E156" s="76">
        <f>(C156-B156)/D156</f>
        <v>125.00000000000013</v>
      </c>
      <c r="F156" s="68"/>
      <c r="G156" s="75"/>
      <c r="H156" s="74">
        <f>D156*50/B156</f>
        <v>0.02</v>
      </c>
      <c r="I156" s="69">
        <f t="shared" si="13"/>
        <v>42837.802941564034</v>
      </c>
      <c r="J156" s="68"/>
      <c r="K156" s="78"/>
      <c r="L156" s="78"/>
    </row>
    <row r="157" spans="1:12" ht="13.5" thickBot="1">
      <c r="A157" s="73">
        <f>A156+7</f>
        <v>42939</v>
      </c>
      <c r="B157" s="72">
        <f>C156+F156-G156</f>
        <v>79189.600508172953</v>
      </c>
      <c r="C157" s="68">
        <f t="shared" si="12"/>
        <v>83149.080533581597</v>
      </c>
      <c r="D157" s="68">
        <f t="shared" si="14"/>
        <v>31.675840203269182</v>
      </c>
      <c r="E157" s="76">
        <f>(C157-B157)/D157</f>
        <v>124.99999999999989</v>
      </c>
      <c r="F157" s="71"/>
      <c r="G157" s="70"/>
      <c r="H157" s="74">
        <f>D157*50/B157</f>
        <v>0.02</v>
      </c>
      <c r="I157" s="69">
        <f t="shared" si="13"/>
        <v>44979.693088642234</v>
      </c>
      <c r="J157" s="68"/>
      <c r="K157" s="78"/>
      <c r="L157" s="78"/>
    </row>
    <row r="158" spans="1:12" ht="13.5" thickBot="1">
      <c r="A158" s="67"/>
      <c r="B158" s="66"/>
      <c r="C158" s="61"/>
      <c r="D158" s="61"/>
      <c r="E158" s="65"/>
      <c r="F158" s="61"/>
      <c r="G158" s="64"/>
      <c r="H158" s="63"/>
      <c r="I158" s="62"/>
      <c r="J158" s="61"/>
    </row>
    <row r="159" spans="1:12">
      <c r="A159" s="77">
        <f>A157+7</f>
        <v>42946</v>
      </c>
      <c r="B159" s="72">
        <f>C157+F157-G157</f>
        <v>83149.080533581597</v>
      </c>
      <c r="C159" s="68">
        <f t="shared" si="12"/>
        <v>87306.534560260683</v>
      </c>
      <c r="D159" s="68">
        <f t="shared" si="14"/>
        <v>33.259632213432639</v>
      </c>
      <c r="E159" s="76">
        <f>(C159-B159)/D159</f>
        <v>125.0000000000002</v>
      </c>
      <c r="F159" s="68"/>
      <c r="G159" s="75"/>
      <c r="H159" s="74">
        <f>D159*50/B159</f>
        <v>0.02</v>
      </c>
      <c r="I159" s="69">
        <f t="shared" si="13"/>
        <v>47228.677743074346</v>
      </c>
      <c r="J159" s="68"/>
    </row>
    <row r="160" spans="1:12">
      <c r="A160" s="77">
        <f>A159+7</f>
        <v>42953</v>
      </c>
      <c r="B160" s="72">
        <f>C159+F159-G159</f>
        <v>87306.534560260683</v>
      </c>
      <c r="C160" s="68">
        <f t="shared" si="12"/>
        <v>91671.861288273722</v>
      </c>
      <c r="D160" s="68">
        <f t="shared" si="14"/>
        <v>34.922613824104275</v>
      </c>
      <c r="E160" s="76">
        <f>(C160-B160)/D160</f>
        <v>125.00000000000011</v>
      </c>
      <c r="F160" s="68"/>
      <c r="G160" s="75"/>
      <c r="H160" s="74">
        <f>D160*50/B160</f>
        <v>0.02</v>
      </c>
      <c r="I160" s="69">
        <f t="shared" si="13"/>
        <v>49590.111630228064</v>
      </c>
      <c r="J160" s="68"/>
      <c r="K160" s="78"/>
      <c r="L160" s="78"/>
    </row>
    <row r="161" spans="1:12">
      <c r="A161" s="77">
        <f>A160+7</f>
        <v>42960</v>
      </c>
      <c r="B161" s="72">
        <f>C160+F160-G160</f>
        <v>91671.861288273722</v>
      </c>
      <c r="C161" s="68">
        <f t="shared" si="12"/>
        <v>96255.454352687404</v>
      </c>
      <c r="D161" s="68">
        <f t="shared" si="14"/>
        <v>36.668744515309491</v>
      </c>
      <c r="E161" s="76">
        <f>(C161-B161)/D161</f>
        <v>124.99999999999989</v>
      </c>
      <c r="F161" s="68"/>
      <c r="G161" s="75"/>
      <c r="H161" s="74">
        <f>D161*50/B161</f>
        <v>0.02</v>
      </c>
      <c r="I161" s="69">
        <f t="shared" si="13"/>
        <v>52069.617211739474</v>
      </c>
      <c r="J161" s="68"/>
      <c r="K161" s="78"/>
      <c r="L161" s="78"/>
    </row>
    <row r="162" spans="1:12" ht="13.5" thickBot="1">
      <c r="A162" s="73">
        <f>A161+7</f>
        <v>42967</v>
      </c>
      <c r="B162" s="72">
        <f>C161+F161-G161</f>
        <v>96255.454352687404</v>
      </c>
      <c r="C162" s="68">
        <f t="shared" si="12"/>
        <v>101068.22707032178</v>
      </c>
      <c r="D162" s="68">
        <f t="shared" si="14"/>
        <v>38.502181741074963</v>
      </c>
      <c r="E162" s="76">
        <f>(C162-B162)/D162</f>
        <v>125.00000000000014</v>
      </c>
      <c r="F162" s="71"/>
      <c r="G162" s="70"/>
      <c r="H162" s="74">
        <f>D162*50/B162</f>
        <v>0.02</v>
      </c>
      <c r="I162" s="69">
        <f t="shared" si="13"/>
        <v>54673.098072326444</v>
      </c>
      <c r="J162" s="68"/>
      <c r="K162" s="78"/>
      <c r="L162" s="78"/>
    </row>
    <row r="163" spans="1:12" ht="13.5" thickBot="1">
      <c r="A163" s="67"/>
      <c r="B163" s="66"/>
      <c r="C163" s="61"/>
      <c r="D163" s="61"/>
      <c r="E163" s="65"/>
      <c r="F163" s="61"/>
      <c r="G163" s="64"/>
      <c r="H163" s="63"/>
      <c r="I163" s="62"/>
      <c r="J163" s="61"/>
    </row>
    <row r="164" spans="1:12">
      <c r="A164" s="77">
        <f>A162+7</f>
        <v>42974</v>
      </c>
      <c r="B164" s="72">
        <f>C162+F162-G162</f>
        <v>101068.22707032178</v>
      </c>
      <c r="C164" s="68">
        <f t="shared" si="12"/>
        <v>106121.63842383787</v>
      </c>
      <c r="D164" s="68">
        <f t="shared" si="14"/>
        <v>40.427290828128712</v>
      </c>
      <c r="E164" s="76">
        <f>(C164-B164)/D164</f>
        <v>124.99999999999994</v>
      </c>
      <c r="F164" s="68"/>
      <c r="G164" s="75">
        <f>IF(C164&gt;B164,C164*0.05,0)</f>
        <v>5306.0819211918933</v>
      </c>
      <c r="H164" s="74">
        <f>D164*50/B164</f>
        <v>0.02</v>
      </c>
      <c r="I164" s="69">
        <f t="shared" si="13"/>
        <v>57406.752975942771</v>
      </c>
      <c r="J164" s="68"/>
    </row>
    <row r="165" spans="1:12">
      <c r="A165" s="77">
        <f>A164+7</f>
        <v>42981</v>
      </c>
      <c r="B165" s="72">
        <f>C164+F164-G164</f>
        <v>100815.55650264598</v>
      </c>
      <c r="C165" s="68">
        <f t="shared" si="12"/>
        <v>105856.33432777828</v>
      </c>
      <c r="D165" s="68">
        <f t="shared" si="14"/>
        <v>40.32622260105839</v>
      </c>
      <c r="E165" s="76">
        <f>(C165-B165)/D165</f>
        <v>125.00000000000011</v>
      </c>
      <c r="F165" s="68"/>
      <c r="G165" s="75">
        <f>IF(C165&gt;B165,C165*0.05,0)</f>
        <v>5292.8167163889148</v>
      </c>
      <c r="H165" s="74">
        <f>D165*50/B165</f>
        <v>1.9999999999999997E-2</v>
      </c>
      <c r="I165" s="69">
        <f t="shared" si="13"/>
        <v>57263.236093502921</v>
      </c>
      <c r="J165" s="68"/>
      <c r="K165" s="78"/>
      <c r="L165" s="78"/>
    </row>
    <row r="166" spans="1:12">
      <c r="A166" s="77">
        <f>A165+7</f>
        <v>42988</v>
      </c>
      <c r="B166" s="72">
        <f>C165+F165-G165</f>
        <v>100563.51761138937</v>
      </c>
      <c r="C166" s="68">
        <f t="shared" si="12"/>
        <v>105591.69349195884</v>
      </c>
      <c r="D166" s="68">
        <f t="shared" si="14"/>
        <v>40.225407044555745</v>
      </c>
      <c r="E166" s="76">
        <f>(C166-B166)/D166</f>
        <v>125.00000000000004</v>
      </c>
      <c r="F166" s="68"/>
      <c r="G166" s="75">
        <f t="shared" ref="G166:G167" si="15">IF(C166&gt;B166,C166*0.05,0)</f>
        <v>5279.5846745979425</v>
      </c>
      <c r="H166" s="74">
        <f>D166*50/B166</f>
        <v>0.02</v>
      </c>
      <c r="I166" s="69">
        <f t="shared" si="13"/>
        <v>57120.078003269162</v>
      </c>
      <c r="J166" s="68"/>
      <c r="K166" s="78"/>
      <c r="L166" s="78"/>
    </row>
    <row r="167" spans="1:12" ht="13.5" thickBot="1">
      <c r="A167" s="73">
        <f>A166+7</f>
        <v>42995</v>
      </c>
      <c r="B167" s="72">
        <f>C166+F166-G166</f>
        <v>100312.1088173609</v>
      </c>
      <c r="C167" s="68">
        <f t="shared" si="12"/>
        <v>105327.71425822895</v>
      </c>
      <c r="D167" s="68">
        <f t="shared" si="14"/>
        <v>40.12484352694436</v>
      </c>
      <c r="E167" s="76">
        <f>(C167-B167)/D167</f>
        <v>125.00000000000013</v>
      </c>
      <c r="F167" s="71"/>
      <c r="G167" s="75">
        <f t="shared" si="15"/>
        <v>5266.3857129114476</v>
      </c>
      <c r="H167" s="74">
        <f>D167*50/B167</f>
        <v>0.02</v>
      </c>
      <c r="I167" s="69">
        <f t="shared" si="13"/>
        <v>56977.277808260995</v>
      </c>
      <c r="J167" s="68">
        <f>SUM(G164:G167)</f>
        <v>21144.8690250902</v>
      </c>
      <c r="K167" s="78"/>
      <c r="L167" s="78"/>
    </row>
    <row r="168" spans="1:12" ht="13.5" thickBot="1">
      <c r="A168" s="67"/>
      <c r="B168" s="66"/>
      <c r="C168" s="61"/>
      <c r="D168" s="61"/>
      <c r="E168" s="65"/>
      <c r="F168" s="61"/>
      <c r="G168" s="64"/>
      <c r="H168" s="63"/>
      <c r="I168" s="62"/>
      <c r="J168" s="61"/>
    </row>
    <row r="169" spans="1:12">
      <c r="A169" s="77">
        <f>A167+7</f>
        <v>43002</v>
      </c>
      <c r="B169" s="72">
        <f>C167+F167-G167</f>
        <v>100061.3285453175</v>
      </c>
      <c r="C169" s="68">
        <f t="shared" si="12"/>
        <v>105064.39497258338</v>
      </c>
      <c r="D169" s="68">
        <f t="shared" ref="D169:D187" si="16">B169/2500</f>
        <v>40.024531418127005</v>
      </c>
      <c r="E169" s="76">
        <f>(C169-B169)/D169</f>
        <v>125.00000000000001</v>
      </c>
      <c r="F169" s="68"/>
      <c r="G169" s="75">
        <f>IF(C169&gt;B169,C169*0.05,0)</f>
        <v>5253.2197486291698</v>
      </c>
      <c r="H169" s="74">
        <f>D169*50/B169</f>
        <v>0.02</v>
      </c>
      <c r="I169" s="69">
        <f t="shared" si="13"/>
        <v>56834.834613740342</v>
      </c>
      <c r="J169" s="68"/>
    </row>
    <row r="170" spans="1:12">
      <c r="A170" s="77">
        <f>A169+7</f>
        <v>43009</v>
      </c>
      <c r="B170" s="72">
        <f>C169+F169-G169</f>
        <v>99811.175223954211</v>
      </c>
      <c r="C170" s="68">
        <f t="shared" si="12"/>
        <v>104801.73398515192</v>
      </c>
      <c r="D170" s="68">
        <f t="shared" si="16"/>
        <v>39.924470089581682</v>
      </c>
      <c r="E170" s="76">
        <f>(C170-B170)/D170</f>
        <v>124.99999999999999</v>
      </c>
      <c r="F170" s="68"/>
      <c r="G170" s="75">
        <f>IF(C170&gt;B170,C170*0.05,0)</f>
        <v>5240.0866992575966</v>
      </c>
      <c r="H170" s="74">
        <f>D170*50/B170</f>
        <v>0.02</v>
      </c>
      <c r="I170" s="69">
        <f t="shared" si="13"/>
        <v>56692.747527205996</v>
      </c>
      <c r="J170" s="68"/>
      <c r="K170" s="78"/>
      <c r="L170" s="78"/>
    </row>
    <row r="171" spans="1:12">
      <c r="A171" s="77">
        <f>A170+7</f>
        <v>43016</v>
      </c>
      <c r="B171" s="72">
        <f>C170+F170-G170</f>
        <v>99561.647285894331</v>
      </c>
      <c r="C171" s="68">
        <f t="shared" si="12"/>
        <v>104539.72965018905</v>
      </c>
      <c r="D171" s="68">
        <f t="shared" si="16"/>
        <v>39.824658914357734</v>
      </c>
      <c r="E171" s="76">
        <f>(C171-B171)/D171</f>
        <v>125.00000000000013</v>
      </c>
      <c r="F171" s="68"/>
      <c r="G171" s="75">
        <f t="shared" ref="G171:G172" si="17">IF(C171&gt;B171,C171*0.05,0)</f>
        <v>5226.9864825094528</v>
      </c>
      <c r="H171" s="74">
        <f>D171*50/B171</f>
        <v>0.02</v>
      </c>
      <c r="I171" s="69">
        <f t="shared" si="13"/>
        <v>56551.01565838798</v>
      </c>
      <c r="J171" s="68"/>
      <c r="K171" s="78"/>
      <c r="L171" s="78"/>
    </row>
    <row r="172" spans="1:12" ht="13.5" thickBot="1">
      <c r="A172" s="73">
        <f>A171+7</f>
        <v>43023</v>
      </c>
      <c r="B172" s="72">
        <f>C171+F171-G171</f>
        <v>99312.743167679597</v>
      </c>
      <c r="C172" s="68">
        <f t="shared" si="12"/>
        <v>104278.38032606358</v>
      </c>
      <c r="D172" s="68">
        <f t="shared" si="16"/>
        <v>39.725097267071838</v>
      </c>
      <c r="E172" s="76">
        <f>(C172-B172)/D172</f>
        <v>124.99999999999999</v>
      </c>
      <c r="F172" s="71"/>
      <c r="G172" s="75">
        <f t="shared" si="17"/>
        <v>5213.919016303179</v>
      </c>
      <c r="H172" s="74">
        <f>D172*50/B172</f>
        <v>0.02</v>
      </c>
      <c r="I172" s="69">
        <f t="shared" si="13"/>
        <v>56409.638119242009</v>
      </c>
      <c r="J172" s="68">
        <f>J167+SUM(G169:G172)</f>
        <v>42079.080971789597</v>
      </c>
      <c r="K172" s="78"/>
      <c r="L172" s="78"/>
    </row>
    <row r="173" spans="1:12" ht="13.5" thickBot="1">
      <c r="A173" s="67"/>
      <c r="B173" s="66"/>
      <c r="C173" s="61"/>
      <c r="D173" s="61"/>
      <c r="E173" s="65"/>
      <c r="F173" s="61"/>
      <c r="G173" s="64"/>
      <c r="H173" s="63"/>
      <c r="I173" s="62"/>
      <c r="J173" s="61"/>
    </row>
    <row r="174" spans="1:12">
      <c r="A174" s="77">
        <f>A172+7</f>
        <v>43030</v>
      </c>
      <c r="B174" s="72">
        <f>C172+F172-G172</f>
        <v>99064.461309760401</v>
      </c>
      <c r="C174" s="68">
        <f t="shared" si="12"/>
        <v>104017.68437524843</v>
      </c>
      <c r="D174" s="68">
        <f t="shared" si="16"/>
        <v>39.625784523904159</v>
      </c>
      <c r="E174" s="76">
        <f>(C174-B174)/D174</f>
        <v>125.00000000000016</v>
      </c>
      <c r="F174" s="68"/>
      <c r="G174" s="75">
        <f>IF(C174&gt;B174,C174*0.05,0)</f>
        <v>5200.8842187624214</v>
      </c>
      <c r="H174" s="74">
        <f>D174*50/B174</f>
        <v>0.02</v>
      </c>
      <c r="I174" s="69">
        <f t="shared" si="13"/>
        <v>56268.614023943912</v>
      </c>
      <c r="J174" s="68"/>
    </row>
    <row r="175" spans="1:12">
      <c r="A175" s="77">
        <f>A174+7</f>
        <v>43037</v>
      </c>
      <c r="B175" s="72">
        <f>C174+F174-G174</f>
        <v>98816.800156486002</v>
      </c>
      <c r="C175" s="68">
        <f t="shared" si="12"/>
        <v>103757.6401643103</v>
      </c>
      <c r="D175" s="68">
        <f t="shared" si="16"/>
        <v>39.5267200625944</v>
      </c>
      <c r="E175" s="76">
        <f>(C175-B175)/D175</f>
        <v>124.99999999999999</v>
      </c>
      <c r="F175" s="68"/>
      <c r="G175" s="75">
        <f>IF(C175&gt;B175,C175*0.05,0)</f>
        <v>5187.8820082155153</v>
      </c>
      <c r="H175" s="74">
        <f>D175*50/B175</f>
        <v>0.02</v>
      </c>
      <c r="I175" s="69">
        <f t="shared" si="13"/>
        <v>56127.942488884051</v>
      </c>
      <c r="J175" s="68"/>
      <c r="K175" s="78"/>
      <c r="L175" s="78"/>
    </row>
    <row r="176" spans="1:12">
      <c r="A176" s="77">
        <f>A175+7</f>
        <v>43044</v>
      </c>
      <c r="B176" s="72">
        <f>C175+F175-G175</f>
        <v>98569.758156094787</v>
      </c>
      <c r="C176" s="68">
        <f t="shared" si="12"/>
        <v>103498.24606389953</v>
      </c>
      <c r="D176" s="68">
        <f t="shared" si="16"/>
        <v>39.427903262437916</v>
      </c>
      <c r="E176" s="76">
        <f>(C176-B176)/D176</f>
        <v>124.99999999999996</v>
      </c>
      <c r="F176" s="68"/>
      <c r="G176" s="75">
        <f t="shared" ref="G176:G177" si="18">IF(C176&gt;B176,C176*0.05,0)</f>
        <v>5174.9123031949766</v>
      </c>
      <c r="H176" s="74">
        <f>D176*50/B176</f>
        <v>0.02</v>
      </c>
      <c r="I176" s="69">
        <f t="shared" si="13"/>
        <v>55987.622632661842</v>
      </c>
      <c r="J176" s="68"/>
      <c r="K176" s="78"/>
      <c r="L176" s="78"/>
    </row>
    <row r="177" spans="1:12" ht="13.5" thickBot="1">
      <c r="A177" s="73">
        <f>A176+7</f>
        <v>43051</v>
      </c>
      <c r="B177" s="72">
        <f>C176+F176-G176</f>
        <v>98323.333760704554</v>
      </c>
      <c r="C177" s="68">
        <f t="shared" si="12"/>
        <v>103239.50044873978</v>
      </c>
      <c r="D177" s="68">
        <f t="shared" si="16"/>
        <v>39.32933350428182</v>
      </c>
      <c r="E177" s="76">
        <f>(C177-B177)/D177</f>
        <v>125</v>
      </c>
      <c r="F177" s="71"/>
      <c r="G177" s="75">
        <f t="shared" si="18"/>
        <v>5161.9750224369891</v>
      </c>
      <c r="H177" s="74">
        <f>D177*50/B177</f>
        <v>0.02</v>
      </c>
      <c r="I177" s="69">
        <f t="shared" si="13"/>
        <v>55847.653576080185</v>
      </c>
      <c r="J177" s="68">
        <f>J172+SUM(G174:G177)</f>
        <v>62804.734524399501</v>
      </c>
      <c r="K177" s="78"/>
      <c r="L177" s="78"/>
    </row>
    <row r="178" spans="1:12" ht="13.5" thickBot="1">
      <c r="A178" s="67"/>
      <c r="B178" s="66"/>
      <c r="C178" s="61"/>
      <c r="D178" s="61"/>
      <c r="E178" s="65"/>
      <c r="F178" s="61"/>
      <c r="G178" s="64"/>
      <c r="H178" s="63"/>
      <c r="I178" s="62"/>
      <c r="J178" s="61"/>
    </row>
    <row r="179" spans="1:12">
      <c r="A179" s="77">
        <f>A177+7</f>
        <v>43058</v>
      </c>
      <c r="B179" s="72">
        <f>C177+F177-G177</f>
        <v>98077.525426302789</v>
      </c>
      <c r="C179" s="68">
        <f t="shared" si="12"/>
        <v>102981.40169761793</v>
      </c>
      <c r="D179" s="68">
        <f t="shared" si="16"/>
        <v>39.231010170521117</v>
      </c>
      <c r="E179" s="76">
        <f>(C179-B179)/D179</f>
        <v>124.99999999999994</v>
      </c>
      <c r="F179" s="68"/>
      <c r="G179" s="75">
        <f>IF(C179&gt;B179,C179*0.05,0)</f>
        <v>5149.0700848808965</v>
      </c>
      <c r="H179" s="74">
        <f>D179*50/B179</f>
        <v>0.02</v>
      </c>
      <c r="I179" s="69">
        <f t="shared" si="13"/>
        <v>55708.034442139986</v>
      </c>
      <c r="J179" s="68"/>
    </row>
    <row r="180" spans="1:12">
      <c r="A180" s="77">
        <f>A179+7</f>
        <v>43065</v>
      </c>
      <c r="B180" s="72">
        <f>C179+F179-G179</f>
        <v>97832.331612737034</v>
      </c>
      <c r="C180" s="68">
        <f>B180+(B180*0.05)</f>
        <v>102723.94819337389</v>
      </c>
      <c r="D180" s="68">
        <f t="shared" si="16"/>
        <v>39.132932645094812</v>
      </c>
      <c r="E180" s="76">
        <f>(C180-B180)/D180</f>
        <v>125</v>
      </c>
      <c r="F180" s="68"/>
      <c r="G180" s="75">
        <f>IF(C180&gt;B180,C180*0.05,0)</f>
        <v>5136.1974096686945</v>
      </c>
      <c r="H180" s="74">
        <f>D180*50/B180</f>
        <v>1.9999999999999997E-2</v>
      </c>
      <c r="I180" s="69">
        <f t="shared" si="13"/>
        <v>55568.764356034641</v>
      </c>
      <c r="J180" s="68"/>
      <c r="K180" s="78"/>
      <c r="L180" s="78"/>
    </row>
    <row r="181" spans="1:12">
      <c r="A181" s="77">
        <f>A180+7</f>
        <v>43072</v>
      </c>
      <c r="B181" s="72">
        <f>C180+F180-G180</f>
        <v>97587.750783705196</v>
      </c>
      <c r="C181" s="68">
        <f>B181+(B181*0.05)</f>
        <v>102467.13832289046</v>
      </c>
      <c r="D181" s="68">
        <f t="shared" si="16"/>
        <v>39.035100313482076</v>
      </c>
      <c r="E181" s="76">
        <f>(C181-B181)/D181</f>
        <v>125.0000000000001</v>
      </c>
      <c r="F181" s="68"/>
      <c r="G181" s="75">
        <f t="shared" ref="G181:G182" si="19">IF(C181&gt;B181,C181*0.05,0)</f>
        <v>5123.356916144523</v>
      </c>
      <c r="H181" s="74">
        <f>D181*50/B181</f>
        <v>1.9999999999999997E-2</v>
      </c>
      <c r="I181" s="69">
        <f t="shared" si="13"/>
        <v>55429.842445144553</v>
      </c>
      <c r="J181" s="68"/>
      <c r="K181" s="78"/>
      <c r="L181" s="78"/>
    </row>
    <row r="182" spans="1:12" ht="13.5" thickBot="1">
      <c r="A182" s="73">
        <f>A181+7</f>
        <v>43079</v>
      </c>
      <c r="B182" s="72">
        <f>C181+F181-G181</f>
        <v>97343.78140674594</v>
      </c>
      <c r="C182" s="68">
        <f t="shared" si="12"/>
        <v>102210.97047708323</v>
      </c>
      <c r="D182" s="68">
        <f t="shared" si="16"/>
        <v>38.937512562698373</v>
      </c>
      <c r="E182" s="76">
        <f>(C182-B182)/D182</f>
        <v>124.99999999999987</v>
      </c>
      <c r="F182" s="71"/>
      <c r="G182" s="75">
        <f t="shared" si="19"/>
        <v>5110.5485238541623</v>
      </c>
      <c r="H182" s="74">
        <f>D182*50/B182</f>
        <v>0.02</v>
      </c>
      <c r="I182" s="69">
        <f t="shared" si="13"/>
        <v>55291.267839031694</v>
      </c>
      <c r="J182" s="68">
        <f>J177+SUM(G179:G182)</f>
        <v>83323.907458947768</v>
      </c>
      <c r="K182" s="78"/>
      <c r="L182" s="78"/>
    </row>
    <row r="183" spans="1:12" ht="13.5" thickBot="1">
      <c r="A183" s="67"/>
      <c r="B183" s="66"/>
      <c r="C183" s="61"/>
      <c r="D183" s="61"/>
      <c r="E183" s="65"/>
      <c r="F183" s="61"/>
      <c r="G183" s="64"/>
      <c r="H183" s="63"/>
      <c r="I183" s="62"/>
      <c r="J183" s="61"/>
    </row>
    <row r="184" spans="1:12">
      <c r="A184" s="77">
        <f>A182+7</f>
        <v>43086</v>
      </c>
      <c r="B184" s="72">
        <f>C182+F182-G182</f>
        <v>97100.421953229074</v>
      </c>
      <c r="C184" s="68">
        <f t="shared" si="12"/>
        <v>101955.44305089052</v>
      </c>
      <c r="D184" s="68">
        <f t="shared" si="16"/>
        <v>38.840168781291631</v>
      </c>
      <c r="E184" s="76">
        <f>(C184-B184)/D184</f>
        <v>124.99999999999983</v>
      </c>
      <c r="F184" s="68"/>
      <c r="G184" s="75">
        <f>IF(C184&gt;B184,C184*0.05,0)</f>
        <v>5097.7721525445268</v>
      </c>
      <c r="H184" s="74">
        <f>D184*50/B184</f>
        <v>0.02</v>
      </c>
      <c r="I184" s="69">
        <f t="shared" si="13"/>
        <v>55153.039669434111</v>
      </c>
      <c r="J184" s="68"/>
    </row>
    <row r="185" spans="1:12">
      <c r="A185" s="89">
        <f>A184+7</f>
        <v>43093</v>
      </c>
      <c r="B185" s="90">
        <f>C184+F184-G184</f>
        <v>96857.670898345998</v>
      </c>
      <c r="C185" s="91">
        <f>B185+(B185*0)</f>
        <v>96857.670898345998</v>
      </c>
      <c r="D185" s="68">
        <f t="shared" si="16"/>
        <v>38.743068359338402</v>
      </c>
      <c r="E185" s="92">
        <f>(C185-B185)/D185</f>
        <v>0</v>
      </c>
      <c r="F185" s="91"/>
      <c r="G185" s="93">
        <f>IF(C185&gt;B185,C185*0.05,0)</f>
        <v>0</v>
      </c>
      <c r="H185" s="94">
        <f>D185*50/B185</f>
        <v>2.0000000000000004E-2</v>
      </c>
      <c r="I185" s="95">
        <f t="shared" si="13"/>
        <v>55015.157070260524</v>
      </c>
      <c r="J185" s="91"/>
    </row>
    <row r="186" spans="1:12">
      <c r="A186" s="89">
        <f>A185+7</f>
        <v>43100</v>
      </c>
      <c r="B186" s="90">
        <f>C185+F185-G185</f>
        <v>96857.670898345998</v>
      </c>
      <c r="C186" s="91">
        <f>B186+(B186*0.02)</f>
        <v>98794.824316312923</v>
      </c>
      <c r="D186" s="68">
        <f t="shared" si="16"/>
        <v>38.743068359338402</v>
      </c>
      <c r="E186" s="92">
        <f>(C186-B186)/D186</f>
        <v>50.000000000000135</v>
      </c>
      <c r="F186" s="91"/>
      <c r="G186" s="93">
        <f t="shared" ref="G186:G187" si="20">IF(C186&gt;B186,C186*0.05,0)</f>
        <v>4939.7412158156467</v>
      </c>
      <c r="H186" s="94">
        <f>D186*50/B186</f>
        <v>2.0000000000000004E-2</v>
      </c>
      <c r="I186" s="95">
        <f t="shared" si="13"/>
        <v>55015.157070260524</v>
      </c>
      <c r="J186" s="91"/>
    </row>
    <row r="187" spans="1:12" ht="13.5" thickBot="1">
      <c r="A187" s="73">
        <f>A186+7</f>
        <v>43107</v>
      </c>
      <c r="B187" s="72">
        <f>C186+F186-G186</f>
        <v>93855.083100497272</v>
      </c>
      <c r="C187" s="68">
        <f t="shared" si="12"/>
        <v>98547.837255522129</v>
      </c>
      <c r="D187" s="68">
        <f t="shared" si="16"/>
        <v>37.542033240198911</v>
      </c>
      <c r="E187" s="76">
        <f>(C187-B187)/D187</f>
        <v>124.99999999999982</v>
      </c>
      <c r="F187" s="71"/>
      <c r="G187" s="70">
        <f t="shared" si="20"/>
        <v>4927.3918627761068</v>
      </c>
      <c r="H187" s="74">
        <f>D187*50/B187</f>
        <v>0.02</v>
      </c>
      <c r="I187" s="69">
        <f t="shared" si="13"/>
        <v>53309.687201082445</v>
      </c>
      <c r="J187" s="68">
        <f>J182+SUM(G184:G187)</f>
        <v>98288.812690084043</v>
      </c>
    </row>
    <row r="188" spans="1:12" ht="13.5" thickBot="1">
      <c r="A188" s="67"/>
      <c r="B188" s="66"/>
      <c r="C188" s="61"/>
      <c r="D188" s="61"/>
      <c r="E188" s="65"/>
      <c r="F188" s="61"/>
      <c r="G188" s="64"/>
      <c r="H188" s="63"/>
      <c r="I188" s="62"/>
      <c r="J188" s="61"/>
    </row>
    <row r="189" spans="1:12">
      <c r="A189" s="77">
        <f>A187+7</f>
        <v>43114</v>
      </c>
      <c r="B189" s="72">
        <f>C187+F187-G187</f>
        <v>93620.445392746027</v>
      </c>
      <c r="C189" s="68">
        <f t="shared" si="12"/>
        <v>98301.467662383322</v>
      </c>
      <c r="D189" s="68">
        <f t="shared" ref="D189:D207" si="21">B189/2500</f>
        <v>37.448178157098411</v>
      </c>
      <c r="E189" s="76">
        <f>(C189-B189)/D189</f>
        <v>124.99999999999983</v>
      </c>
      <c r="F189" s="68"/>
      <c r="G189" s="75">
        <f>IF(C189&gt;B189,C189*0.05,0)</f>
        <v>4915.0733831191665</v>
      </c>
      <c r="H189" s="74">
        <f>D189*50/B189</f>
        <v>0.02</v>
      </c>
      <c r="I189" s="69">
        <f t="shared" si="13"/>
        <v>53176.412983079746</v>
      </c>
      <c r="J189" s="68"/>
    </row>
    <row r="190" spans="1:12">
      <c r="A190" s="77">
        <f>A189+7</f>
        <v>43121</v>
      </c>
      <c r="B190" s="72">
        <f>C189+F189-G189</f>
        <v>93386.394279264161</v>
      </c>
      <c r="C190" s="68">
        <f t="shared" si="12"/>
        <v>98055.713993227371</v>
      </c>
      <c r="D190" s="68">
        <f t="shared" si="21"/>
        <v>37.354557711705667</v>
      </c>
      <c r="E190" s="76">
        <f>(C190-B190)/D190</f>
        <v>125.00000000000006</v>
      </c>
      <c r="F190" s="68"/>
      <c r="G190" s="75">
        <f>IF(C190&gt;B190,C190*0.05,0)</f>
        <v>4902.7856996613691</v>
      </c>
      <c r="H190" s="74">
        <f>D190*50/B190</f>
        <v>0.02</v>
      </c>
      <c r="I190" s="69">
        <f t="shared" si="13"/>
        <v>53043.471950622043</v>
      </c>
      <c r="J190" s="68"/>
    </row>
    <row r="191" spans="1:12">
      <c r="A191" s="77">
        <f>A190+7</f>
        <v>43128</v>
      </c>
      <c r="B191" s="72">
        <f>C190+F190-G190</f>
        <v>93152.928293566001</v>
      </c>
      <c r="C191" s="68">
        <f t="shared" si="12"/>
        <v>97810.574708244298</v>
      </c>
      <c r="D191" s="68">
        <f t="shared" si="21"/>
        <v>37.261171317426403</v>
      </c>
      <c r="E191" s="76">
        <f>(C191-B191)/D191</f>
        <v>124.9999999999999</v>
      </c>
      <c r="F191" s="68"/>
      <c r="G191" s="75">
        <f t="shared" ref="G191:G192" si="22">IF(C191&gt;B191,C191*0.05,0)</f>
        <v>4890.5287354122147</v>
      </c>
      <c r="H191" s="74">
        <f>D191*50/B191</f>
        <v>0.02</v>
      </c>
      <c r="I191" s="69">
        <f t="shared" si="13"/>
        <v>52910.863270745489</v>
      </c>
      <c r="J191" s="68"/>
    </row>
    <row r="192" spans="1:12" ht="13.5" thickBot="1">
      <c r="A192" s="73">
        <f>A191+7</f>
        <v>43135</v>
      </c>
      <c r="B192" s="72">
        <f>C191+F191-G191</f>
        <v>92920.045972832086</v>
      </c>
      <c r="C192" s="68">
        <f t="shared" si="12"/>
        <v>97566.048271473686</v>
      </c>
      <c r="D192" s="68">
        <f t="shared" si="21"/>
        <v>37.168018389132833</v>
      </c>
      <c r="E192" s="76">
        <f>(C192-B192)/D192</f>
        <v>124.99999999999991</v>
      </c>
      <c r="F192" s="71"/>
      <c r="G192" s="75">
        <f t="shared" si="22"/>
        <v>4878.3024135736841</v>
      </c>
      <c r="H192" s="74">
        <f>D192*50/B192</f>
        <v>1.9999999999999997E-2</v>
      </c>
      <c r="I192" s="69">
        <f t="shared" si="13"/>
        <v>52778.586112568628</v>
      </c>
      <c r="J192" s="68">
        <f>J187+SUM(G189:G192)</f>
        <v>117875.50292185048</v>
      </c>
    </row>
    <row r="193" spans="1:10" ht="13.5" thickBot="1">
      <c r="A193" s="67"/>
      <c r="B193" s="66"/>
      <c r="C193" s="61"/>
      <c r="D193" s="61"/>
      <c r="E193" s="65"/>
      <c r="F193" s="61"/>
      <c r="G193" s="64"/>
      <c r="H193" s="63"/>
      <c r="I193" s="62"/>
      <c r="J193" s="61"/>
    </row>
    <row r="194" spans="1:10">
      <c r="A194" s="77">
        <f>A192+7</f>
        <v>43142</v>
      </c>
      <c r="B194" s="72">
        <f>C192+F192-G192</f>
        <v>92687.745857900009</v>
      </c>
      <c r="C194" s="68">
        <f t="shared" si="12"/>
        <v>97322.133150795009</v>
      </c>
      <c r="D194" s="68">
        <f t="shared" si="21"/>
        <v>37.075098343160001</v>
      </c>
      <c r="E194" s="76">
        <f>(C194-B194)/D194</f>
        <v>125.00000000000001</v>
      </c>
      <c r="F194" s="68"/>
      <c r="G194" s="75">
        <f>IF(C194&gt;B194,C194*0.05,0)</f>
        <v>4866.1066575397508</v>
      </c>
      <c r="H194" s="74">
        <f>D194*50/B194</f>
        <v>0.02</v>
      </c>
      <c r="I194" s="69">
        <f t="shared" si="13"/>
        <v>52646.639647287207</v>
      </c>
      <c r="J194" s="68"/>
    </row>
    <row r="195" spans="1:10">
      <c r="A195" s="77">
        <f>A194+7</f>
        <v>43149</v>
      </c>
      <c r="B195" s="72">
        <f>C194+F194-G194</f>
        <v>92456.026493255253</v>
      </c>
      <c r="C195" s="68">
        <f t="shared" si="12"/>
        <v>97078.82781791802</v>
      </c>
      <c r="D195" s="68">
        <f t="shared" si="21"/>
        <v>36.982410597302099</v>
      </c>
      <c r="E195" s="76">
        <f>(C195-B195)/D195</f>
        <v>125.00000000000013</v>
      </c>
      <c r="F195" s="68"/>
      <c r="G195" s="75">
        <f>IF(C195&gt;B195,C195*0.05,0)</f>
        <v>4853.9413908959013</v>
      </c>
      <c r="H195" s="74">
        <f>D195*50/B195</f>
        <v>0.02</v>
      </c>
      <c r="I195" s="69">
        <f t="shared" si="13"/>
        <v>52515.023048168987</v>
      </c>
      <c r="J195" s="68"/>
    </row>
    <row r="196" spans="1:10">
      <c r="A196" s="77">
        <f>A195+7</f>
        <v>43156</v>
      </c>
      <c r="B196" s="72">
        <f>C195+F195-G195</f>
        <v>92224.886427022124</v>
      </c>
      <c r="C196" s="68">
        <f t="shared" si="12"/>
        <v>96836.130748373223</v>
      </c>
      <c r="D196" s="68">
        <f t="shared" si="21"/>
        <v>36.889954570808847</v>
      </c>
      <c r="E196" s="76">
        <f>(C196-B196)/D196</f>
        <v>124.99999999999983</v>
      </c>
      <c r="F196" s="68"/>
      <c r="G196" s="75">
        <f t="shared" ref="G196:G197" si="23">IF(C196&gt;B196,C196*0.05,0)</f>
        <v>4841.8065374186617</v>
      </c>
      <c r="H196" s="74">
        <f>D196*50/B196</f>
        <v>1.9999999999999997E-2</v>
      </c>
      <c r="I196" s="69">
        <f t="shared" si="13"/>
        <v>52383.73549054857</v>
      </c>
      <c r="J196" s="68"/>
    </row>
    <row r="197" spans="1:10" ht="13.5" thickBot="1">
      <c r="A197" s="73">
        <f>A196+7</f>
        <v>43163</v>
      </c>
      <c r="B197" s="72">
        <f>C196+F196-G196</f>
        <v>91994.324210954568</v>
      </c>
      <c r="C197" s="68">
        <f t="shared" si="12"/>
        <v>96594.040421502301</v>
      </c>
      <c r="D197" s="68">
        <f t="shared" si="21"/>
        <v>36.797729684381828</v>
      </c>
      <c r="E197" s="76">
        <f>(C197-B197)/D197</f>
        <v>125.00000000000011</v>
      </c>
      <c r="F197" s="71"/>
      <c r="G197" s="75">
        <f t="shared" si="23"/>
        <v>4829.7020210751152</v>
      </c>
      <c r="H197" s="74">
        <f>D197*50/B197</f>
        <v>0.02</v>
      </c>
      <c r="I197" s="69">
        <f t="shared" si="13"/>
        <v>52252.776151822196</v>
      </c>
      <c r="J197" s="68">
        <f>J192+SUM(G194:G197)</f>
        <v>137267.05952877991</v>
      </c>
    </row>
    <row r="198" spans="1:10" ht="13.5" thickBot="1">
      <c r="A198" s="67"/>
      <c r="B198" s="66"/>
      <c r="C198" s="61"/>
      <c r="D198" s="61"/>
      <c r="E198" s="65"/>
      <c r="F198" s="61"/>
      <c r="G198" s="64"/>
      <c r="H198" s="63"/>
      <c r="I198" s="62"/>
      <c r="J198" s="61"/>
    </row>
    <row r="199" spans="1:10">
      <c r="A199" s="77">
        <f>A197+7</f>
        <v>43170</v>
      </c>
      <c r="B199" s="72">
        <f>C197+F197-G197</f>
        <v>91764.338400427179</v>
      </c>
      <c r="C199" s="68">
        <f t="shared" ref="C199:C207" si="24">B199+(B199*0.05)</f>
        <v>96352.555320448533</v>
      </c>
      <c r="D199" s="68">
        <f t="shared" si="21"/>
        <v>36.70573536017087</v>
      </c>
      <c r="E199" s="76">
        <f>(C199-B199)/D199</f>
        <v>124.99999999999987</v>
      </c>
      <c r="F199" s="68"/>
      <c r="G199" s="75">
        <f>IF(C199&gt;B199,C199*0.05,0)</f>
        <v>4817.6277660224268</v>
      </c>
      <c r="H199" s="74">
        <f>D199*50/B199</f>
        <v>0.02</v>
      </c>
      <c r="I199" s="69">
        <f t="shared" ref="I199:I207" si="25">B199-(D199*1080)</f>
        <v>52122.144211442639</v>
      </c>
      <c r="J199" s="68"/>
    </row>
    <row r="200" spans="1:10">
      <c r="A200" s="77">
        <f>A199+7</f>
        <v>43177</v>
      </c>
      <c r="B200" s="72">
        <f>C199+F199-G199</f>
        <v>91534.927554426104</v>
      </c>
      <c r="C200" s="68">
        <f t="shared" si="24"/>
        <v>96111.673932147416</v>
      </c>
      <c r="D200" s="68">
        <f t="shared" si="21"/>
        <v>36.613971021770439</v>
      </c>
      <c r="E200" s="76">
        <f>(C200-B200)/D200</f>
        <v>125.00000000000021</v>
      </c>
      <c r="F200" s="68"/>
      <c r="G200" s="75">
        <f>IF(C200&gt;B200,C200*0.05,0)</f>
        <v>4805.5836966073712</v>
      </c>
      <c r="H200" s="74">
        <f>D200*50/B200</f>
        <v>0.02</v>
      </c>
      <c r="I200" s="69">
        <f t="shared" si="25"/>
        <v>51991.838850914028</v>
      </c>
      <c r="J200" s="68"/>
    </row>
    <row r="201" spans="1:10">
      <c r="A201" s="77">
        <f>A200+7</f>
        <v>43184</v>
      </c>
      <c r="B201" s="72">
        <f>C200+F200-G200</f>
        <v>91306.090235540047</v>
      </c>
      <c r="C201" s="68">
        <f t="shared" si="24"/>
        <v>95871.394747317056</v>
      </c>
      <c r="D201" s="68">
        <f t="shared" si="21"/>
        <v>36.522436094216019</v>
      </c>
      <c r="E201" s="76">
        <f>(C201-B201)/D201</f>
        <v>125.00000000000018</v>
      </c>
      <c r="F201" s="68"/>
      <c r="G201" s="75">
        <f t="shared" ref="G201:G202" si="26">IF(C201&gt;B201,C201*0.05,0)</f>
        <v>4793.5697373658531</v>
      </c>
      <c r="H201" s="74">
        <f>D201*50/B201</f>
        <v>0.02</v>
      </c>
      <c r="I201" s="69">
        <f t="shared" si="25"/>
        <v>51861.859253786744</v>
      </c>
      <c r="J201" s="68"/>
    </row>
    <row r="202" spans="1:10" ht="13.5" thickBot="1">
      <c r="A202" s="73">
        <f>A201+7</f>
        <v>43191</v>
      </c>
      <c r="B202" s="72">
        <f>C201+F201-G201</f>
        <v>91077.825009951208</v>
      </c>
      <c r="C202" s="68">
        <f t="shared" si="24"/>
        <v>95631.716260448768</v>
      </c>
      <c r="D202" s="68">
        <f t="shared" si="21"/>
        <v>36.431130003980485</v>
      </c>
      <c r="E202" s="76">
        <f>(C202-B202)/D202</f>
        <v>124.99999999999997</v>
      </c>
      <c r="F202" s="71"/>
      <c r="G202" s="75">
        <f t="shared" si="26"/>
        <v>4781.5858130224387</v>
      </c>
      <c r="H202" s="74">
        <f>D202*50/B202</f>
        <v>0.02</v>
      </c>
      <c r="I202" s="69">
        <f t="shared" si="25"/>
        <v>51732.204605652281</v>
      </c>
      <c r="J202" s="68">
        <f>J197+SUM(G199:G202)</f>
        <v>156465.42654179799</v>
      </c>
    </row>
    <row r="203" spans="1:10" ht="13.5" thickBot="1">
      <c r="A203" s="67"/>
      <c r="B203" s="66"/>
      <c r="C203" s="61"/>
      <c r="D203" s="61"/>
      <c r="E203" s="65"/>
      <c r="F203" s="61"/>
      <c r="G203" s="64"/>
      <c r="H203" s="63"/>
      <c r="I203" s="62"/>
      <c r="J203" s="61"/>
    </row>
    <row r="204" spans="1:10">
      <c r="A204" s="77">
        <f>A202+7</f>
        <v>43198</v>
      </c>
      <c r="B204" s="72">
        <f>C202+F202-G202</f>
        <v>90850.130447426331</v>
      </c>
      <c r="C204" s="68">
        <f t="shared" si="24"/>
        <v>95392.636969797648</v>
      </c>
      <c r="D204" s="68">
        <f t="shared" si="21"/>
        <v>36.340052178970531</v>
      </c>
      <c r="E204" s="76">
        <f>(C204-B204)/D204</f>
        <v>125.00000000000003</v>
      </c>
      <c r="F204" s="68"/>
      <c r="G204" s="75">
        <f>IF(C204&gt;B204,C204*0.05,0)</f>
        <v>4769.6318484898829</v>
      </c>
      <c r="H204" s="74">
        <f>D204*50/B204</f>
        <v>0.02</v>
      </c>
      <c r="I204" s="69">
        <f t="shared" si="25"/>
        <v>51602.874094138155</v>
      </c>
      <c r="J204" s="68"/>
    </row>
    <row r="205" spans="1:10">
      <c r="A205" s="77">
        <f>A204+7</f>
        <v>43205</v>
      </c>
      <c r="B205" s="72">
        <f>C204+F204-G204</f>
        <v>90623.005121307768</v>
      </c>
      <c r="C205" s="68">
        <f t="shared" si="24"/>
        <v>95154.155377373158</v>
      </c>
      <c r="D205" s="68">
        <f t="shared" si="21"/>
        <v>36.249202048523109</v>
      </c>
      <c r="E205" s="76">
        <f>(C205-B205)/D205</f>
        <v>125.00000000000003</v>
      </c>
      <c r="F205" s="68"/>
      <c r="G205" s="75">
        <f>IF(C205&gt;B205,C205*0.05,0)</f>
        <v>4757.7077688686577</v>
      </c>
      <c r="H205" s="74">
        <f>D205*50/B205</f>
        <v>2.0000000000000004E-2</v>
      </c>
      <c r="I205" s="69">
        <f t="shared" si="25"/>
        <v>51473.866908902812</v>
      </c>
      <c r="J205" s="68"/>
    </row>
    <row r="206" spans="1:10">
      <c r="A206" s="77">
        <f>A205+7</f>
        <v>43212</v>
      </c>
      <c r="B206" s="72">
        <f>C205+F205-G205</f>
        <v>90396.447608504503</v>
      </c>
      <c r="C206" s="68">
        <f t="shared" si="24"/>
        <v>94916.269988929722</v>
      </c>
      <c r="D206" s="68">
        <f t="shared" si="21"/>
        <v>36.158579043401801</v>
      </c>
      <c r="E206" s="76">
        <f>(C206-B206)/D206</f>
        <v>124.99999999999984</v>
      </c>
      <c r="F206" s="68"/>
      <c r="G206" s="75">
        <f t="shared" ref="G206:G207" si="27">IF(C206&gt;B206,C206*0.05,0)</f>
        <v>4745.8134994464863</v>
      </c>
      <c r="H206" s="74">
        <f>D206*50/B206</f>
        <v>0.02</v>
      </c>
      <c r="I206" s="69">
        <f t="shared" si="25"/>
        <v>51345.182241630559</v>
      </c>
      <c r="J206" s="68"/>
    </row>
    <row r="207" spans="1:10" ht="13.5" thickBot="1">
      <c r="A207" s="73">
        <f>A206+7</f>
        <v>43219</v>
      </c>
      <c r="B207" s="72">
        <f>C206+F206-G206</f>
        <v>90170.456489483229</v>
      </c>
      <c r="C207" s="68">
        <f t="shared" si="24"/>
        <v>94678.979313957389</v>
      </c>
      <c r="D207" s="68">
        <f t="shared" si="21"/>
        <v>36.068182595793289</v>
      </c>
      <c r="E207" s="76">
        <f>(C207-B207)/D207</f>
        <v>124.99999999999994</v>
      </c>
      <c r="F207" s="71"/>
      <c r="G207" s="75">
        <f t="shared" si="27"/>
        <v>4733.9489656978694</v>
      </c>
      <c r="H207" s="74">
        <f>D207*50/B207</f>
        <v>1.9999999999999997E-2</v>
      </c>
      <c r="I207" s="69">
        <f t="shared" si="25"/>
        <v>51216.819286026475</v>
      </c>
      <c r="J207" s="68">
        <f>J202+SUM(G204:G207)</f>
        <v>175472.5286243009</v>
      </c>
    </row>
    <row r="208" spans="1:10" ht="13.5" thickBot="1">
      <c r="A208" s="67"/>
      <c r="B208" s="66"/>
      <c r="C208" s="61"/>
      <c r="D208" s="61"/>
      <c r="E208" s="65"/>
      <c r="F208" s="61"/>
      <c r="G208" s="64"/>
      <c r="H208" s="63"/>
      <c r="I208" s="62"/>
      <c r="J208" s="61"/>
    </row>
  </sheetData>
  <mergeCells count="1">
    <mergeCell ref="A1:J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tabSelected="1" workbookViewId="0">
      <selection activeCell="M31" sqref="M31"/>
    </sheetView>
  </sheetViews>
  <sheetFormatPr defaultRowHeight="15"/>
  <cols>
    <col min="1" max="1" width="6.42578125" style="40" bestFit="1" customWidth="1"/>
    <col min="2" max="2" width="9" style="40" bestFit="1" customWidth="1"/>
    <col min="3" max="3" width="14.140625" style="40" customWidth="1"/>
    <col min="4" max="4" width="14" style="40" customWidth="1"/>
    <col min="5" max="5" width="13.42578125" style="40" customWidth="1"/>
    <col min="6" max="6" width="12" style="40" customWidth="1"/>
    <col min="7" max="7" width="6.5703125" style="40" bestFit="1" customWidth="1"/>
    <col min="8" max="8" width="7.5703125" style="40" bestFit="1" customWidth="1"/>
    <col min="9" max="9" width="9" style="40" bestFit="1" customWidth="1"/>
    <col min="10" max="10" width="10.140625" style="40" bestFit="1" customWidth="1"/>
    <col min="11" max="11" width="6.85546875" style="40" bestFit="1" customWidth="1"/>
    <col min="12" max="12" width="7.7109375" style="40" bestFit="1" customWidth="1"/>
    <col min="13" max="13" width="42.42578125" style="39" bestFit="1" customWidth="1"/>
    <col min="14" max="16384" width="9.140625" style="40"/>
  </cols>
  <sheetData>
    <row r="1" spans="1:14" s="60" customFormat="1" ht="18.75" thickBot="1">
      <c r="A1" s="202" t="s">
        <v>39</v>
      </c>
      <c r="B1" s="202"/>
      <c r="C1" s="202"/>
      <c r="D1" s="202"/>
      <c r="E1" s="202"/>
      <c r="F1" s="202"/>
      <c r="G1" s="202"/>
      <c r="H1" s="202"/>
      <c r="I1" s="202"/>
      <c r="J1" s="202"/>
      <c r="K1" s="208"/>
      <c r="L1" s="208"/>
    </row>
    <row r="2" spans="1:14" ht="35.25" thickBot="1">
      <c r="A2" s="206" t="s">
        <v>0</v>
      </c>
      <c r="B2" s="206" t="s">
        <v>6</v>
      </c>
      <c r="C2" s="149" t="s">
        <v>7</v>
      </c>
      <c r="D2" s="149" t="s">
        <v>7</v>
      </c>
      <c r="E2" s="149" t="s">
        <v>7</v>
      </c>
      <c r="F2" s="149" t="s">
        <v>7</v>
      </c>
      <c r="G2" s="149"/>
      <c r="H2" s="149"/>
      <c r="I2" s="41" t="s">
        <v>1</v>
      </c>
      <c r="J2" s="5" t="s">
        <v>8</v>
      </c>
      <c r="K2" s="6" t="s">
        <v>9</v>
      </c>
      <c r="L2" s="151">
        <v>0.05</v>
      </c>
    </row>
    <row r="3" spans="1:14" ht="15.75" thickBot="1">
      <c r="A3" s="207"/>
      <c r="B3" s="207"/>
      <c r="C3" s="7" t="s">
        <v>10</v>
      </c>
      <c r="D3" s="8" t="s">
        <v>11</v>
      </c>
      <c r="E3" s="7" t="s">
        <v>12</v>
      </c>
      <c r="F3" s="7" t="s">
        <v>13</v>
      </c>
      <c r="G3" s="7" t="s">
        <v>3</v>
      </c>
      <c r="H3" s="7" t="s">
        <v>4</v>
      </c>
      <c r="I3" s="41" t="s">
        <v>5</v>
      </c>
      <c r="J3" s="6" t="s">
        <v>14</v>
      </c>
      <c r="K3" s="6" t="s">
        <v>15</v>
      </c>
      <c r="L3" s="150" t="s">
        <v>33</v>
      </c>
    </row>
    <row r="4" spans="1:14">
      <c r="A4" s="209">
        <v>1</v>
      </c>
      <c r="B4" s="173">
        <v>42008</v>
      </c>
      <c r="C4" s="174">
        <v>2000</v>
      </c>
      <c r="D4" s="174">
        <v>2073</v>
      </c>
      <c r="E4" s="174">
        <f>C4/3500</f>
        <v>0.5714285714285714</v>
      </c>
      <c r="F4" s="175"/>
      <c r="G4" s="176"/>
      <c r="H4" s="176"/>
      <c r="I4" s="177"/>
      <c r="J4" s="176"/>
      <c r="K4" s="174"/>
      <c r="L4" s="174"/>
    </row>
    <row r="5" spans="1:14" ht="14.25" customHeight="1">
      <c r="A5" s="210"/>
      <c r="B5" s="178">
        <v>42015</v>
      </c>
      <c r="C5" s="179">
        <f>D4</f>
        <v>2073</v>
      </c>
      <c r="D5" s="180">
        <v>2073</v>
      </c>
      <c r="E5" s="179">
        <v>1888</v>
      </c>
      <c r="F5" s="179"/>
      <c r="G5" s="181"/>
      <c r="H5" s="182"/>
      <c r="I5" s="182"/>
      <c r="J5" s="183"/>
      <c r="K5" s="182"/>
      <c r="L5" s="182"/>
      <c r="M5" s="154"/>
    </row>
    <row r="6" spans="1:14" ht="16.5" customHeight="1">
      <c r="A6" s="210"/>
      <c r="B6" s="178">
        <v>42022</v>
      </c>
      <c r="C6" s="179">
        <f>D6</f>
        <v>400</v>
      </c>
      <c r="D6" s="180">
        <v>400</v>
      </c>
      <c r="E6" s="179">
        <v>400</v>
      </c>
      <c r="F6" s="179"/>
      <c r="G6" s="184"/>
      <c r="H6" s="182"/>
      <c r="I6" s="182"/>
      <c r="J6" s="183"/>
      <c r="K6" s="182"/>
      <c r="L6" s="182"/>
      <c r="M6" s="155"/>
    </row>
    <row r="7" spans="1:14" ht="15.75" thickBot="1">
      <c r="A7" s="211"/>
      <c r="B7" s="173">
        <v>42029</v>
      </c>
      <c r="C7" s="174">
        <f>D6</f>
        <v>400</v>
      </c>
      <c r="D7" s="185">
        <v>400</v>
      </c>
      <c r="E7" s="174">
        <v>398</v>
      </c>
      <c r="F7" s="186"/>
      <c r="G7" s="175"/>
      <c r="H7" s="175"/>
      <c r="I7" s="175"/>
      <c r="J7" s="175"/>
      <c r="K7" s="175"/>
      <c r="L7" s="175"/>
      <c r="M7" s="156"/>
    </row>
    <row r="8" spans="1:14" ht="15.75" thickBot="1">
      <c r="A8" s="187"/>
      <c r="B8" s="187"/>
      <c r="C8" s="188"/>
      <c r="D8" s="189"/>
      <c r="E8" s="190"/>
      <c r="F8" s="190"/>
      <c r="G8" s="189"/>
      <c r="H8" s="191"/>
      <c r="I8" s="192"/>
      <c r="J8" s="193"/>
      <c r="K8" s="189"/>
      <c r="L8" s="189"/>
      <c r="N8" s="39"/>
    </row>
    <row r="9" spans="1:14">
      <c r="A9" s="209">
        <v>2</v>
      </c>
      <c r="B9" s="173">
        <v>42036</v>
      </c>
      <c r="C9" s="185">
        <f>D7</f>
        <v>400</v>
      </c>
      <c r="D9" s="174">
        <v>363</v>
      </c>
      <c r="E9" s="186">
        <f>C9/3500</f>
        <v>0.11428571428571428</v>
      </c>
      <c r="F9" s="175"/>
      <c r="G9" s="176"/>
      <c r="H9" s="176"/>
      <c r="I9" s="177"/>
      <c r="J9" s="176"/>
      <c r="K9" s="174"/>
      <c r="L9" s="194"/>
    </row>
    <row r="10" spans="1:14">
      <c r="A10" s="210"/>
      <c r="B10" s="173">
        <v>42043</v>
      </c>
      <c r="C10" s="185">
        <f>D9</f>
        <v>363</v>
      </c>
      <c r="D10" s="174">
        <v>383</v>
      </c>
      <c r="E10" s="186">
        <f t="shared" ref="E10:E12" si="0">C10/3500</f>
        <v>0.10371428571428572</v>
      </c>
      <c r="F10" s="175"/>
      <c r="G10" s="176"/>
      <c r="H10" s="176"/>
      <c r="I10" s="177"/>
      <c r="J10" s="176"/>
      <c r="K10" s="174"/>
      <c r="L10" s="194"/>
    </row>
    <row r="11" spans="1:14">
      <c r="A11" s="210"/>
      <c r="B11" s="173">
        <v>42050</v>
      </c>
      <c r="C11" s="185">
        <f>D10</f>
        <v>383</v>
      </c>
      <c r="D11" s="174">
        <v>403</v>
      </c>
      <c r="E11" s="186">
        <f t="shared" si="0"/>
        <v>0.10942857142857143</v>
      </c>
      <c r="F11" s="175"/>
      <c r="G11" s="176"/>
      <c r="H11" s="176"/>
      <c r="I11" s="177"/>
      <c r="J11" s="176"/>
      <c r="K11" s="174"/>
      <c r="L11" s="194"/>
    </row>
    <row r="12" spans="1:14" ht="15.75" thickBot="1">
      <c r="A12" s="211"/>
      <c r="B12" s="173">
        <v>42057</v>
      </c>
      <c r="C12" s="185">
        <f>D11</f>
        <v>403</v>
      </c>
      <c r="D12" s="174">
        <v>422</v>
      </c>
      <c r="E12" s="186">
        <f t="shared" si="0"/>
        <v>0.11514285714285714</v>
      </c>
      <c r="F12" s="175"/>
      <c r="G12" s="176"/>
      <c r="H12" s="176"/>
      <c r="I12" s="177"/>
      <c r="J12" s="176"/>
      <c r="K12" s="174"/>
      <c r="L12" s="194"/>
      <c r="M12" s="157"/>
    </row>
    <row r="13" spans="1:14" ht="15.75" thickBot="1">
      <c r="A13" s="187"/>
      <c r="B13" s="187"/>
      <c r="C13" s="188"/>
      <c r="D13" s="189"/>
      <c r="E13" s="190"/>
      <c r="F13" s="190"/>
      <c r="G13" s="189"/>
      <c r="H13" s="191"/>
      <c r="I13" s="192"/>
      <c r="J13" s="193"/>
      <c r="K13" s="189"/>
      <c r="L13" s="189"/>
      <c r="N13" s="39"/>
    </row>
    <row r="14" spans="1:14">
      <c r="A14" s="209">
        <v>3</v>
      </c>
      <c r="B14" s="173">
        <v>42064</v>
      </c>
      <c r="C14" s="185">
        <f>D12</f>
        <v>422</v>
      </c>
      <c r="D14" s="174">
        <v>381</v>
      </c>
      <c r="E14" s="186">
        <f>C14/3500</f>
        <v>0.12057142857142857</v>
      </c>
      <c r="F14" s="175"/>
      <c r="G14" s="176"/>
      <c r="H14" s="176"/>
      <c r="I14" s="177"/>
      <c r="J14" s="176"/>
      <c r="K14" s="174"/>
      <c r="L14" s="194"/>
    </row>
    <row r="15" spans="1:14">
      <c r="A15" s="210"/>
      <c r="B15" s="173">
        <v>42071</v>
      </c>
      <c r="C15" s="185">
        <f>D14+G14</f>
        <v>381</v>
      </c>
      <c r="D15" s="174">
        <v>615</v>
      </c>
      <c r="E15" s="186">
        <f>C15/3500</f>
        <v>0.10885714285714286</v>
      </c>
      <c r="F15" s="175"/>
      <c r="G15" s="176"/>
      <c r="H15" s="176"/>
      <c r="I15" s="177"/>
      <c r="J15" s="176"/>
      <c r="K15" s="174"/>
      <c r="L15" s="194"/>
    </row>
    <row r="16" spans="1:14">
      <c r="A16" s="210"/>
      <c r="B16" s="173">
        <v>42078</v>
      </c>
      <c r="C16" s="185">
        <f>D15</f>
        <v>615</v>
      </c>
      <c r="D16" s="174">
        <v>654</v>
      </c>
      <c r="E16" s="186">
        <f>C16/3500</f>
        <v>0.17571428571428571</v>
      </c>
      <c r="F16" s="175"/>
      <c r="G16" s="176"/>
      <c r="H16" s="176"/>
      <c r="I16" s="177"/>
      <c r="J16" s="176"/>
      <c r="K16" s="174"/>
      <c r="L16" s="194"/>
      <c r="M16" s="158"/>
    </row>
    <row r="17" spans="1:14" ht="15.75" thickBot="1">
      <c r="A17" s="211"/>
      <c r="B17" s="173">
        <v>42085</v>
      </c>
      <c r="C17" s="185">
        <f>D16+G16</f>
        <v>654</v>
      </c>
      <c r="D17" s="174">
        <v>800</v>
      </c>
      <c r="E17" s="186">
        <f>C17/3000</f>
        <v>0.218</v>
      </c>
      <c r="F17" s="175"/>
      <c r="G17" s="176"/>
      <c r="H17" s="176"/>
      <c r="I17" s="177"/>
      <c r="J17" s="176"/>
      <c r="K17" s="174"/>
      <c r="L17" s="194"/>
      <c r="M17" s="157"/>
    </row>
    <row r="18" spans="1:14" ht="15.75" thickBot="1">
      <c r="A18" s="187"/>
      <c r="B18" s="187"/>
      <c r="C18" s="188"/>
      <c r="D18" s="189"/>
      <c r="E18" s="190"/>
      <c r="F18" s="190"/>
      <c r="G18" s="189"/>
      <c r="H18" s="191"/>
      <c r="I18" s="192"/>
      <c r="J18" s="193"/>
      <c r="K18" s="189"/>
      <c r="L18" s="189"/>
      <c r="N18" s="39"/>
    </row>
    <row r="19" spans="1:14">
      <c r="A19" s="209">
        <v>4</v>
      </c>
      <c r="B19" s="173">
        <v>42092</v>
      </c>
      <c r="C19" s="185">
        <f>D17</f>
        <v>800</v>
      </c>
      <c r="D19" s="174">
        <v>929</v>
      </c>
      <c r="E19" s="186">
        <f>C19/3000</f>
        <v>0.26666666666666666</v>
      </c>
      <c r="F19" s="175"/>
      <c r="G19" s="176"/>
      <c r="H19" s="176"/>
      <c r="I19" s="177"/>
      <c r="J19" s="176"/>
      <c r="K19" s="174"/>
      <c r="L19" s="194"/>
      <c r="M19" s="157"/>
    </row>
    <row r="20" spans="1:14">
      <c r="A20" s="210"/>
      <c r="B20" s="173">
        <v>42099</v>
      </c>
      <c r="C20" s="185">
        <f>D19+G19</f>
        <v>929</v>
      </c>
      <c r="D20" s="174">
        <v>973</v>
      </c>
      <c r="E20" s="186">
        <f>C20/2500</f>
        <v>0.37159999999999999</v>
      </c>
      <c r="F20" s="175"/>
      <c r="G20" s="176"/>
      <c r="H20" s="176"/>
      <c r="I20" s="177"/>
      <c r="J20" s="176"/>
      <c r="K20" s="174"/>
      <c r="L20" s="194"/>
      <c r="M20" s="157"/>
    </row>
    <row r="21" spans="1:14">
      <c r="A21" s="210"/>
      <c r="B21" s="173">
        <v>42106</v>
      </c>
      <c r="C21" s="185">
        <f>D20+G20</f>
        <v>973</v>
      </c>
      <c r="D21" s="174">
        <v>1200</v>
      </c>
      <c r="E21" s="186">
        <f>C21/2500</f>
        <v>0.38919999999999999</v>
      </c>
      <c r="F21" s="175"/>
      <c r="G21" s="176"/>
      <c r="H21" s="176"/>
      <c r="I21" s="177"/>
      <c r="J21" s="176"/>
      <c r="K21" s="174"/>
      <c r="L21" s="194"/>
      <c r="M21" s="157"/>
    </row>
    <row r="22" spans="1:14" ht="15.75" thickBot="1">
      <c r="A22" s="211"/>
      <c r="B22" s="173">
        <v>42113</v>
      </c>
      <c r="C22" s="185">
        <f>D21+G21</f>
        <v>1200</v>
      </c>
      <c r="D22" s="174">
        <v>1261</v>
      </c>
      <c r="E22" s="186">
        <f>C22/2500</f>
        <v>0.48</v>
      </c>
      <c r="F22" s="175"/>
      <c r="G22" s="176"/>
      <c r="H22" s="176"/>
      <c r="I22" s="177"/>
      <c r="J22" s="176"/>
      <c r="K22" s="174"/>
      <c r="L22" s="194"/>
      <c r="M22" s="157"/>
    </row>
    <row r="23" spans="1:14" ht="15.75" thickBot="1">
      <c r="A23" s="187"/>
      <c r="B23" s="187"/>
      <c r="C23" s="188"/>
      <c r="D23" s="189"/>
      <c r="E23" s="190"/>
      <c r="F23" s="190"/>
      <c r="G23" s="189"/>
      <c r="H23" s="191"/>
      <c r="I23" s="192"/>
      <c r="J23" s="193"/>
      <c r="K23" s="189"/>
      <c r="L23" s="189"/>
      <c r="N23" s="39"/>
    </row>
    <row r="24" spans="1:14">
      <c r="A24" s="209">
        <v>5</v>
      </c>
      <c r="B24" s="173">
        <v>42120</v>
      </c>
      <c r="C24" s="185">
        <f>D22</f>
        <v>1261</v>
      </c>
      <c r="D24" s="174">
        <v>1325</v>
      </c>
      <c r="E24" s="186">
        <f>C24/2500</f>
        <v>0.50439999999999996</v>
      </c>
      <c r="F24" s="175"/>
      <c r="G24" s="176"/>
      <c r="H24" s="176"/>
      <c r="I24" s="177"/>
      <c r="J24" s="176"/>
      <c r="K24" s="174"/>
      <c r="L24" s="194"/>
    </row>
    <row r="25" spans="1:14">
      <c r="A25" s="210"/>
      <c r="B25" s="173">
        <v>42127</v>
      </c>
      <c r="C25" s="185">
        <f>D24</f>
        <v>1325</v>
      </c>
      <c r="D25" s="174">
        <v>962</v>
      </c>
      <c r="E25" s="186">
        <f>C25/2500</f>
        <v>0.53</v>
      </c>
      <c r="F25" s="175"/>
      <c r="G25" s="176"/>
      <c r="H25" s="195"/>
      <c r="I25" s="177"/>
      <c r="J25" s="176"/>
      <c r="K25" s="174"/>
      <c r="L25" s="194"/>
    </row>
    <row r="26" spans="1:14">
      <c r="A26" s="210"/>
      <c r="B26" s="173">
        <v>42134</v>
      </c>
      <c r="C26" s="185">
        <f>D25-H25</f>
        <v>962</v>
      </c>
      <c r="D26" s="174">
        <v>0</v>
      </c>
      <c r="E26" s="196">
        <v>0</v>
      </c>
      <c r="F26" s="196"/>
      <c r="G26" s="176"/>
      <c r="H26" s="176"/>
      <c r="I26" s="177"/>
      <c r="J26" s="176"/>
      <c r="K26" s="174"/>
      <c r="L26" s="194"/>
    </row>
    <row r="27" spans="1:14" ht="15.75" thickBot="1">
      <c r="A27" s="211"/>
      <c r="B27" s="173">
        <v>42141</v>
      </c>
      <c r="C27" s="185">
        <f>D26</f>
        <v>0</v>
      </c>
      <c r="D27" s="174">
        <v>0</v>
      </c>
      <c r="E27" s="196">
        <v>0</v>
      </c>
      <c r="F27" s="196"/>
      <c r="G27" s="176"/>
      <c r="H27" s="176"/>
      <c r="I27" s="177"/>
      <c r="J27" s="176"/>
      <c r="K27" s="174"/>
      <c r="L27" s="174"/>
      <c r="M27" s="157"/>
    </row>
    <row r="28" spans="1:14" ht="15.75" thickBot="1">
      <c r="A28" s="19"/>
      <c r="B28" s="19"/>
      <c r="C28" s="20"/>
      <c r="D28" s="21"/>
      <c r="E28" s="22"/>
      <c r="F28" s="22"/>
      <c r="G28" s="21"/>
      <c r="H28" s="23"/>
      <c r="I28" s="24"/>
      <c r="J28" s="25"/>
      <c r="K28" s="21"/>
      <c r="L28" s="21"/>
      <c r="N28" s="39"/>
    </row>
    <row r="29" spans="1:14">
      <c r="A29" s="203">
        <v>6</v>
      </c>
      <c r="B29" s="9">
        <v>42148</v>
      </c>
      <c r="C29" s="197">
        <v>400</v>
      </c>
      <c r="D29" s="11"/>
      <c r="E29" s="16"/>
      <c r="F29" s="16"/>
      <c r="G29" s="12"/>
      <c r="H29" s="12"/>
      <c r="I29" s="13"/>
      <c r="J29" s="14"/>
      <c r="K29" s="15"/>
      <c r="L29" s="199"/>
    </row>
    <row r="30" spans="1:14">
      <c r="A30" s="204"/>
      <c r="B30" s="9">
        <v>42155</v>
      </c>
      <c r="C30" s="10">
        <f>D29</f>
        <v>0</v>
      </c>
      <c r="D30" s="11"/>
      <c r="E30" s="16"/>
      <c r="F30" s="16"/>
      <c r="G30" s="12"/>
      <c r="H30" s="12"/>
      <c r="I30" s="13"/>
      <c r="J30" s="14"/>
      <c r="K30" s="15"/>
      <c r="L30" s="15"/>
    </row>
    <row r="31" spans="1:14">
      <c r="A31" s="204"/>
      <c r="B31" s="9">
        <v>42162</v>
      </c>
      <c r="C31" s="10">
        <f>D30</f>
        <v>0</v>
      </c>
      <c r="D31" s="11"/>
      <c r="E31" s="16"/>
      <c r="F31" s="16"/>
      <c r="G31" s="12"/>
      <c r="H31" s="12"/>
      <c r="I31" s="13"/>
      <c r="J31" s="14"/>
      <c r="K31" s="15"/>
      <c r="L31" s="15"/>
    </row>
    <row r="32" spans="1:14" ht="15.75" thickBot="1">
      <c r="A32" s="205"/>
      <c r="B32" s="9">
        <v>42169</v>
      </c>
      <c r="C32" s="10">
        <f>D31</f>
        <v>0</v>
      </c>
      <c r="D32" s="11"/>
      <c r="E32" s="16"/>
      <c r="F32" s="16"/>
      <c r="G32" s="12"/>
      <c r="H32" s="12"/>
      <c r="I32" s="13"/>
      <c r="J32" s="14"/>
      <c r="K32" s="15"/>
      <c r="L32" s="15"/>
      <c r="M32" s="157"/>
    </row>
    <row r="33" spans="1:14" ht="15.75" thickBot="1">
      <c r="A33" s="19"/>
      <c r="B33" s="19"/>
      <c r="C33" s="20"/>
      <c r="D33" s="21"/>
      <c r="E33" s="22"/>
      <c r="F33" s="22"/>
      <c r="G33" s="21"/>
      <c r="H33" s="23"/>
      <c r="I33" s="24"/>
      <c r="J33" s="25"/>
      <c r="K33" s="21"/>
      <c r="L33" s="21"/>
      <c r="N33" s="39"/>
    </row>
    <row r="34" spans="1:14">
      <c r="A34" s="203">
        <v>7</v>
      </c>
      <c r="B34" s="9">
        <v>42176</v>
      </c>
      <c r="C34" s="10">
        <f>D32</f>
        <v>0</v>
      </c>
      <c r="D34" s="11"/>
      <c r="E34" s="16"/>
      <c r="F34" s="16"/>
      <c r="G34" s="12"/>
      <c r="H34" s="12"/>
      <c r="I34" s="13"/>
      <c r="J34" s="14"/>
      <c r="K34" s="15"/>
      <c r="L34" s="15"/>
    </row>
    <row r="35" spans="1:14">
      <c r="A35" s="204"/>
      <c r="B35" s="9">
        <v>42183</v>
      </c>
      <c r="C35" s="10">
        <f>D34</f>
        <v>0</v>
      </c>
      <c r="D35" s="11"/>
      <c r="E35" s="16"/>
      <c r="F35" s="16"/>
      <c r="G35" s="12"/>
      <c r="H35" s="12"/>
      <c r="I35" s="13"/>
      <c r="J35" s="14"/>
      <c r="K35" s="15"/>
      <c r="L35" s="15"/>
    </row>
    <row r="36" spans="1:14">
      <c r="A36" s="204"/>
      <c r="B36" s="9">
        <v>42190</v>
      </c>
      <c r="C36" s="10">
        <f>D35</f>
        <v>0</v>
      </c>
      <c r="D36" s="11"/>
      <c r="E36" s="16"/>
      <c r="F36" s="16"/>
      <c r="G36" s="12"/>
      <c r="H36" s="12"/>
      <c r="I36" s="13"/>
      <c r="J36" s="14"/>
      <c r="K36" s="15"/>
      <c r="L36" s="15"/>
    </row>
    <row r="37" spans="1:14" ht="15.75" thickBot="1">
      <c r="A37" s="205"/>
      <c r="B37" s="9">
        <v>42197</v>
      </c>
      <c r="C37" s="10">
        <f>D36</f>
        <v>0</v>
      </c>
      <c r="D37" s="11"/>
      <c r="E37" s="16"/>
      <c r="F37" s="16"/>
      <c r="G37" s="12"/>
      <c r="H37" s="12"/>
      <c r="I37" s="13"/>
      <c r="J37" s="14"/>
      <c r="K37" s="15"/>
      <c r="L37" s="15"/>
    </row>
    <row r="38" spans="1:14" ht="15.75" thickBot="1">
      <c r="A38" s="19"/>
      <c r="B38" s="19"/>
      <c r="C38" s="20"/>
      <c r="D38" s="21"/>
      <c r="E38" s="22"/>
      <c r="F38" s="22"/>
      <c r="G38" s="21"/>
      <c r="H38" s="23"/>
      <c r="I38" s="24"/>
      <c r="J38" s="25"/>
      <c r="K38" s="21"/>
      <c r="L38" s="21"/>
      <c r="N38" s="39"/>
    </row>
    <row r="39" spans="1:14">
      <c r="A39" s="203">
        <v>8</v>
      </c>
      <c r="B39" s="9">
        <v>42204</v>
      </c>
      <c r="C39" s="10">
        <f>D37</f>
        <v>0</v>
      </c>
      <c r="D39" s="11"/>
      <c r="E39" s="16"/>
      <c r="F39" s="16"/>
      <c r="G39" s="12"/>
      <c r="H39" s="12"/>
      <c r="I39" s="13"/>
      <c r="J39" s="14"/>
      <c r="K39" s="15"/>
      <c r="L39" s="15"/>
    </row>
    <row r="40" spans="1:14">
      <c r="A40" s="204"/>
      <c r="B40" s="9">
        <v>42211</v>
      </c>
      <c r="C40" s="10">
        <f>D39</f>
        <v>0</v>
      </c>
      <c r="D40" s="11"/>
      <c r="E40" s="16"/>
      <c r="F40" s="16"/>
      <c r="G40" s="12"/>
      <c r="H40" s="12"/>
      <c r="I40" s="13"/>
      <c r="J40" s="14"/>
      <c r="K40" s="15"/>
      <c r="L40" s="15"/>
    </row>
    <row r="41" spans="1:14">
      <c r="A41" s="204"/>
      <c r="B41" s="9">
        <v>42218</v>
      </c>
      <c r="C41" s="10">
        <f>D40</f>
        <v>0</v>
      </c>
      <c r="D41" s="11"/>
      <c r="E41" s="16"/>
      <c r="F41" s="16"/>
      <c r="G41" s="12"/>
      <c r="H41" s="12"/>
      <c r="I41" s="13"/>
      <c r="J41" s="14"/>
      <c r="K41" s="15"/>
      <c r="L41" s="15"/>
    </row>
    <row r="42" spans="1:14" ht="15.75" thickBot="1">
      <c r="A42" s="205"/>
      <c r="B42" s="9">
        <v>42225</v>
      </c>
      <c r="C42" s="10">
        <f>D41</f>
        <v>0</v>
      </c>
      <c r="D42" s="11"/>
      <c r="E42" s="16"/>
      <c r="F42" s="16"/>
      <c r="G42" s="12"/>
      <c r="H42" s="12"/>
      <c r="I42" s="13"/>
      <c r="J42" s="14"/>
      <c r="K42" s="15"/>
      <c r="L42" s="15"/>
    </row>
    <row r="43" spans="1:14" ht="15.75" thickBot="1">
      <c r="A43" s="19"/>
      <c r="B43" s="19"/>
      <c r="C43" s="20"/>
      <c r="D43" s="21"/>
      <c r="E43" s="22"/>
      <c r="F43" s="22"/>
      <c r="G43" s="21"/>
      <c r="H43" s="23"/>
      <c r="I43" s="24"/>
      <c r="J43" s="25"/>
      <c r="K43" s="21"/>
      <c r="L43" s="21"/>
      <c r="N43" s="39"/>
    </row>
    <row r="44" spans="1:14">
      <c r="A44" s="203">
        <v>9</v>
      </c>
      <c r="B44" s="9">
        <v>42232</v>
      </c>
      <c r="C44" s="10">
        <f>D42</f>
        <v>0</v>
      </c>
      <c r="D44" s="11"/>
      <c r="E44" s="16"/>
      <c r="F44" s="16"/>
      <c r="G44" s="12"/>
      <c r="H44" s="12"/>
      <c r="I44" s="13"/>
      <c r="J44" s="14"/>
      <c r="K44" s="15"/>
      <c r="L44" s="15"/>
    </row>
    <row r="45" spans="1:14">
      <c r="A45" s="204"/>
      <c r="B45" s="9">
        <v>42239</v>
      </c>
      <c r="C45" s="10">
        <f>D44</f>
        <v>0</v>
      </c>
      <c r="D45" s="11"/>
      <c r="E45" s="16"/>
      <c r="F45" s="16"/>
      <c r="G45" s="12"/>
      <c r="H45" s="12"/>
      <c r="I45" s="13"/>
      <c r="J45" s="14"/>
      <c r="K45" s="15"/>
      <c r="L45" s="15"/>
    </row>
    <row r="46" spans="1:14">
      <c r="A46" s="204"/>
      <c r="B46" s="9">
        <v>42246</v>
      </c>
      <c r="C46" s="10">
        <f>D45</f>
        <v>0</v>
      </c>
      <c r="D46" s="11"/>
      <c r="E46" s="16"/>
      <c r="F46" s="16"/>
      <c r="G46" s="12"/>
      <c r="H46" s="12"/>
      <c r="I46" s="13"/>
      <c r="J46" s="14"/>
      <c r="K46" s="15"/>
      <c r="L46" s="15"/>
    </row>
    <row r="47" spans="1:14" ht="15.75" thickBot="1">
      <c r="A47" s="205"/>
      <c r="B47" s="9">
        <v>42253</v>
      </c>
      <c r="C47" s="10">
        <f>D46</f>
        <v>0</v>
      </c>
      <c r="D47" s="11"/>
      <c r="E47" s="16"/>
      <c r="F47" s="16"/>
      <c r="G47" s="12"/>
      <c r="H47" s="12"/>
      <c r="I47" s="13"/>
      <c r="J47" s="14"/>
      <c r="K47" s="15"/>
      <c r="L47" s="15"/>
    </row>
    <row r="48" spans="1:14" ht="15.75" thickBot="1">
      <c r="A48" s="19"/>
      <c r="B48" s="19"/>
      <c r="C48" s="20"/>
      <c r="D48" s="21"/>
      <c r="E48" s="22"/>
      <c r="F48" s="22"/>
      <c r="G48" s="21"/>
      <c r="H48" s="23"/>
      <c r="I48" s="24"/>
      <c r="J48" s="25"/>
      <c r="K48" s="21"/>
      <c r="L48" s="21"/>
      <c r="N48" s="39"/>
    </row>
    <row r="49" spans="1:14">
      <c r="A49" s="203">
        <v>10</v>
      </c>
      <c r="B49" s="9">
        <v>42260</v>
      </c>
      <c r="C49" s="10">
        <f>D47</f>
        <v>0</v>
      </c>
      <c r="D49" s="11"/>
      <c r="E49" s="16"/>
      <c r="F49" s="16"/>
      <c r="G49" s="12"/>
      <c r="H49" s="12"/>
      <c r="I49" s="13"/>
      <c r="J49" s="14"/>
      <c r="K49" s="15"/>
      <c r="L49" s="15"/>
    </row>
    <row r="50" spans="1:14">
      <c r="A50" s="204"/>
      <c r="B50" s="9">
        <v>42267</v>
      </c>
      <c r="C50" s="10">
        <f>D49</f>
        <v>0</v>
      </c>
      <c r="D50" s="11"/>
      <c r="E50" s="16"/>
      <c r="F50" s="16"/>
      <c r="G50" s="12"/>
      <c r="H50" s="12"/>
      <c r="I50" s="13"/>
      <c r="J50" s="14"/>
      <c r="K50" s="15"/>
      <c r="L50" s="15"/>
    </row>
    <row r="51" spans="1:14">
      <c r="A51" s="204"/>
      <c r="B51" s="9">
        <v>42274</v>
      </c>
      <c r="C51" s="10">
        <f>D50</f>
        <v>0</v>
      </c>
      <c r="D51" s="11"/>
      <c r="E51" s="16"/>
      <c r="F51" s="16"/>
      <c r="G51" s="12"/>
      <c r="H51" s="12"/>
      <c r="I51" s="13"/>
      <c r="J51" s="14"/>
      <c r="K51" s="15"/>
      <c r="L51" s="15"/>
    </row>
    <row r="52" spans="1:14" ht="15.75" thickBot="1">
      <c r="A52" s="205"/>
      <c r="B52" s="9">
        <v>42281</v>
      </c>
      <c r="C52" s="10">
        <f>D51</f>
        <v>0</v>
      </c>
      <c r="D52" s="11"/>
      <c r="E52" s="16"/>
      <c r="F52" s="16"/>
      <c r="G52" s="12"/>
      <c r="H52" s="12"/>
      <c r="I52" s="13"/>
      <c r="J52" s="14"/>
      <c r="K52" s="15"/>
      <c r="L52" s="15"/>
    </row>
    <row r="53" spans="1:14" ht="15.75" thickBot="1">
      <c r="A53" s="19"/>
      <c r="B53" s="19"/>
      <c r="C53" s="20"/>
      <c r="D53" s="21"/>
      <c r="E53" s="22"/>
      <c r="F53" s="22"/>
      <c r="G53" s="21"/>
      <c r="H53" s="23"/>
      <c r="I53" s="24"/>
      <c r="J53" s="25"/>
      <c r="K53" s="21"/>
      <c r="L53" s="21"/>
      <c r="N53" s="39"/>
    </row>
    <row r="54" spans="1:14">
      <c r="A54" s="203">
        <v>11</v>
      </c>
      <c r="B54" s="9">
        <v>42288</v>
      </c>
      <c r="C54" s="10">
        <f>D52</f>
        <v>0</v>
      </c>
      <c r="D54" s="11"/>
      <c r="E54" s="16"/>
      <c r="F54" s="16"/>
      <c r="G54" s="12"/>
      <c r="H54" s="12"/>
      <c r="I54" s="13"/>
      <c r="J54" s="14"/>
      <c r="K54" s="15"/>
      <c r="L54" s="15"/>
    </row>
    <row r="55" spans="1:14">
      <c r="A55" s="204"/>
      <c r="B55" s="9">
        <v>42295</v>
      </c>
      <c r="C55" s="10">
        <f>D54</f>
        <v>0</v>
      </c>
      <c r="D55" s="11"/>
      <c r="E55" s="16"/>
      <c r="F55" s="16"/>
      <c r="G55" s="12"/>
      <c r="H55" s="12"/>
      <c r="I55" s="13"/>
      <c r="J55" s="14"/>
      <c r="K55" s="15"/>
      <c r="L55" s="15"/>
    </row>
    <row r="56" spans="1:14">
      <c r="A56" s="204"/>
      <c r="B56" s="9">
        <v>42302</v>
      </c>
      <c r="C56" s="10">
        <f>D55</f>
        <v>0</v>
      </c>
      <c r="D56" s="11"/>
      <c r="E56" s="16"/>
      <c r="F56" s="16"/>
      <c r="G56" s="12"/>
      <c r="H56" s="12"/>
      <c r="I56" s="13"/>
      <c r="J56" s="14"/>
      <c r="K56" s="15"/>
      <c r="L56" s="15"/>
    </row>
    <row r="57" spans="1:14" ht="15.75" thickBot="1">
      <c r="A57" s="205"/>
      <c r="B57" s="9">
        <v>42309</v>
      </c>
      <c r="C57" s="10">
        <f>D56</f>
        <v>0</v>
      </c>
      <c r="D57" s="11"/>
      <c r="E57" s="16"/>
      <c r="F57" s="16"/>
      <c r="G57" s="12"/>
      <c r="H57" s="12"/>
      <c r="I57" s="13"/>
      <c r="J57" s="14"/>
      <c r="K57" s="15"/>
      <c r="L57" s="15"/>
    </row>
    <row r="58" spans="1:14" ht="15.75" thickBot="1">
      <c r="A58" s="19"/>
      <c r="B58" s="19"/>
      <c r="C58" s="20"/>
      <c r="D58" s="21"/>
      <c r="E58" s="22"/>
      <c r="F58" s="22"/>
      <c r="G58" s="21"/>
      <c r="H58" s="23"/>
      <c r="I58" s="24"/>
      <c r="J58" s="25"/>
      <c r="K58" s="21"/>
      <c r="L58" s="21"/>
      <c r="N58" s="39"/>
    </row>
    <row r="59" spans="1:14">
      <c r="A59" s="203">
        <v>12</v>
      </c>
      <c r="B59" s="9">
        <v>42316</v>
      </c>
      <c r="C59" s="10">
        <f>D57</f>
        <v>0</v>
      </c>
      <c r="D59" s="11"/>
      <c r="E59" s="16"/>
      <c r="F59" s="16"/>
      <c r="G59" s="12"/>
      <c r="H59" s="12"/>
      <c r="I59" s="13"/>
      <c r="J59" s="14"/>
      <c r="K59" s="15"/>
      <c r="L59" s="15"/>
    </row>
    <row r="60" spans="1:14">
      <c r="A60" s="204"/>
      <c r="B60" s="9">
        <v>42323</v>
      </c>
      <c r="C60" s="10">
        <f>D59</f>
        <v>0</v>
      </c>
      <c r="D60" s="11"/>
      <c r="E60" s="16"/>
      <c r="F60" s="16"/>
      <c r="G60" s="12"/>
      <c r="H60" s="12"/>
      <c r="I60" s="13"/>
      <c r="J60" s="14"/>
      <c r="K60" s="15"/>
      <c r="L60" s="15"/>
    </row>
    <row r="61" spans="1:14">
      <c r="A61" s="204"/>
      <c r="B61" s="9">
        <v>42330</v>
      </c>
      <c r="C61" s="10">
        <f>D60</f>
        <v>0</v>
      </c>
      <c r="D61" s="11"/>
      <c r="E61" s="16"/>
      <c r="F61" s="16"/>
      <c r="G61" s="12"/>
      <c r="H61" s="12"/>
      <c r="I61" s="13"/>
      <c r="J61" s="14"/>
      <c r="K61" s="15"/>
      <c r="L61" s="15"/>
    </row>
    <row r="62" spans="1:14" ht="15.75" thickBot="1">
      <c r="A62" s="205"/>
      <c r="B62" s="9">
        <v>42337</v>
      </c>
      <c r="C62" s="10">
        <f>D61</f>
        <v>0</v>
      </c>
      <c r="D62" s="11"/>
      <c r="E62" s="16"/>
      <c r="F62" s="16"/>
      <c r="G62" s="12"/>
      <c r="H62" s="12"/>
      <c r="I62" s="13"/>
      <c r="J62" s="14"/>
      <c r="K62" s="15"/>
      <c r="L62" s="15"/>
    </row>
    <row r="63" spans="1:14" ht="15.75" thickBot="1">
      <c r="A63" s="19"/>
      <c r="B63" s="19"/>
      <c r="C63" s="20"/>
      <c r="D63" s="21"/>
      <c r="E63" s="22"/>
      <c r="F63" s="22"/>
      <c r="G63" s="21"/>
      <c r="H63" s="23"/>
      <c r="I63" s="24"/>
      <c r="J63" s="25"/>
      <c r="K63" s="21"/>
      <c r="L63" s="21"/>
      <c r="N63" s="39"/>
    </row>
    <row r="64" spans="1:14">
      <c r="A64" s="203">
        <v>13</v>
      </c>
      <c r="B64" s="9">
        <v>42344</v>
      </c>
      <c r="C64" s="10">
        <f>D62</f>
        <v>0</v>
      </c>
      <c r="D64" s="11"/>
      <c r="E64" s="16"/>
      <c r="F64" s="16"/>
      <c r="G64" s="12"/>
      <c r="H64" s="12"/>
      <c r="I64" s="13"/>
      <c r="J64" s="14"/>
      <c r="K64" s="15"/>
      <c r="L64" s="15"/>
    </row>
    <row r="65" spans="1:14">
      <c r="A65" s="204"/>
      <c r="B65" s="9">
        <v>42351</v>
      </c>
      <c r="C65" s="10">
        <f>D64</f>
        <v>0</v>
      </c>
      <c r="D65" s="11"/>
      <c r="E65" s="16"/>
      <c r="F65" s="16"/>
      <c r="G65" s="12"/>
      <c r="H65" s="12"/>
      <c r="I65" s="13"/>
      <c r="J65" s="14"/>
      <c r="K65" s="15"/>
      <c r="L65" s="15"/>
    </row>
    <row r="66" spans="1:14">
      <c r="A66" s="204"/>
      <c r="B66" s="9">
        <v>42358</v>
      </c>
      <c r="C66" s="10">
        <f>D65</f>
        <v>0</v>
      </c>
      <c r="D66" s="11"/>
      <c r="E66" s="16"/>
      <c r="F66" s="16"/>
      <c r="G66" s="12"/>
      <c r="H66" s="12"/>
      <c r="I66" s="13"/>
      <c r="J66" s="14"/>
      <c r="K66" s="15"/>
      <c r="L66" s="15"/>
    </row>
    <row r="67" spans="1:14" ht="15.75" thickBot="1">
      <c r="A67" s="205"/>
      <c r="B67" s="9">
        <v>42365</v>
      </c>
      <c r="C67" s="10">
        <f>D66</f>
        <v>0</v>
      </c>
      <c r="D67" s="11"/>
      <c r="E67" s="16"/>
      <c r="F67" s="16"/>
      <c r="G67" s="12"/>
      <c r="H67" s="12"/>
      <c r="I67" s="13"/>
      <c r="J67" s="14"/>
      <c r="K67" s="15"/>
      <c r="L67" s="15"/>
    </row>
    <row r="68" spans="1:14" ht="15.75" thickBot="1">
      <c r="A68" s="19"/>
      <c r="B68" s="19"/>
      <c r="C68" s="20"/>
      <c r="D68" s="21"/>
      <c r="E68" s="22"/>
      <c r="F68" s="22"/>
      <c r="G68" s="21"/>
      <c r="H68" s="23"/>
      <c r="I68" s="24"/>
      <c r="J68" s="25"/>
      <c r="K68" s="21"/>
      <c r="L68" s="21"/>
      <c r="N68" s="39"/>
    </row>
    <row r="69" spans="1:14">
      <c r="A69" s="203">
        <v>14</v>
      </c>
      <c r="B69" s="9">
        <v>42372</v>
      </c>
      <c r="C69" s="10">
        <f>D67</f>
        <v>0</v>
      </c>
      <c r="D69" s="11"/>
      <c r="E69" s="16"/>
      <c r="F69" s="16"/>
      <c r="G69" s="12"/>
      <c r="H69" s="12"/>
      <c r="I69" s="13"/>
      <c r="J69" s="14"/>
      <c r="K69" s="15"/>
      <c r="L69" s="15"/>
    </row>
    <row r="70" spans="1:14">
      <c r="A70" s="204"/>
      <c r="B70" s="9">
        <v>42379</v>
      </c>
      <c r="C70" s="10">
        <f>D69</f>
        <v>0</v>
      </c>
      <c r="D70" s="11"/>
      <c r="E70" s="16"/>
      <c r="F70" s="16"/>
      <c r="G70" s="12"/>
      <c r="H70" s="12"/>
      <c r="I70" s="13"/>
      <c r="J70" s="14"/>
      <c r="K70" s="15"/>
      <c r="L70" s="15"/>
    </row>
    <row r="71" spans="1:14">
      <c r="A71" s="204"/>
      <c r="B71" s="9">
        <v>42386</v>
      </c>
      <c r="C71" s="10">
        <f>D70</f>
        <v>0</v>
      </c>
      <c r="D71" s="11"/>
      <c r="E71" s="16"/>
      <c r="F71" s="16"/>
      <c r="G71" s="12"/>
      <c r="H71" s="12"/>
      <c r="I71" s="13"/>
      <c r="J71" s="14"/>
      <c r="K71" s="15"/>
      <c r="L71" s="15"/>
    </row>
    <row r="72" spans="1:14" ht="15.75" thickBot="1">
      <c r="A72" s="205"/>
      <c r="B72" s="26">
        <v>42393</v>
      </c>
      <c r="C72" s="10">
        <f>D71</f>
        <v>0</v>
      </c>
      <c r="D72" s="27"/>
      <c r="E72" s="28"/>
      <c r="F72" s="28"/>
      <c r="G72" s="29"/>
      <c r="H72" s="29"/>
      <c r="I72" s="13"/>
      <c r="J72" s="30"/>
      <c r="K72" s="31"/>
      <c r="L72" s="31"/>
    </row>
    <row r="73" spans="1:14" ht="15.75" thickBot="1">
      <c r="A73" s="19"/>
      <c r="B73" s="19"/>
      <c r="C73" s="20"/>
      <c r="D73" s="21"/>
      <c r="E73" s="22"/>
      <c r="F73" s="22"/>
      <c r="G73" s="21"/>
      <c r="H73" s="23"/>
      <c r="I73" s="24"/>
      <c r="J73" s="25"/>
      <c r="K73" s="21"/>
      <c r="L73" s="21"/>
      <c r="N73" s="39"/>
    </row>
    <row r="74" spans="1:14">
      <c r="A74" s="203">
        <v>15</v>
      </c>
      <c r="B74" s="9">
        <v>42400</v>
      </c>
      <c r="C74" s="10">
        <f>D72</f>
        <v>0</v>
      </c>
      <c r="D74" s="11"/>
      <c r="E74" s="16"/>
      <c r="F74" s="16"/>
      <c r="G74" s="12"/>
      <c r="H74" s="12"/>
      <c r="I74" s="13"/>
      <c r="J74" s="14"/>
      <c r="K74" s="15"/>
      <c r="L74" s="15"/>
    </row>
    <row r="75" spans="1:14">
      <c r="A75" s="204"/>
      <c r="B75" s="9">
        <v>42407</v>
      </c>
      <c r="C75" s="10">
        <f>D74</f>
        <v>0</v>
      </c>
      <c r="D75" s="11"/>
      <c r="E75" s="16"/>
      <c r="F75" s="16"/>
      <c r="G75" s="12"/>
      <c r="H75" s="12"/>
      <c r="I75" s="13"/>
      <c r="J75" s="14"/>
      <c r="K75" s="15"/>
      <c r="L75" s="15"/>
    </row>
    <row r="76" spans="1:14">
      <c r="A76" s="204"/>
      <c r="B76" s="9">
        <v>42414</v>
      </c>
      <c r="C76" s="10">
        <f>D75</f>
        <v>0</v>
      </c>
      <c r="D76" s="11"/>
      <c r="E76" s="16"/>
      <c r="F76" s="16"/>
      <c r="G76" s="12"/>
      <c r="H76" s="12"/>
      <c r="I76" s="13"/>
      <c r="J76" s="14"/>
      <c r="K76" s="15"/>
      <c r="L76" s="15"/>
    </row>
    <row r="77" spans="1:14" ht="15.75" thickBot="1">
      <c r="A77" s="205"/>
      <c r="B77" s="9">
        <v>42421</v>
      </c>
      <c r="C77" s="10">
        <f>D76</f>
        <v>0</v>
      </c>
      <c r="D77" s="11"/>
      <c r="E77" s="16"/>
      <c r="F77" s="16"/>
      <c r="G77" s="12"/>
      <c r="H77" s="12"/>
      <c r="I77" s="13"/>
      <c r="J77" s="14"/>
      <c r="K77" s="15"/>
      <c r="L77" s="15"/>
    </row>
    <row r="78" spans="1:14" ht="15.75" thickBot="1">
      <c r="A78" s="19"/>
      <c r="B78" s="19"/>
      <c r="C78" s="20"/>
      <c r="D78" s="21"/>
      <c r="E78" s="22"/>
      <c r="F78" s="22"/>
      <c r="G78" s="21"/>
      <c r="H78" s="23"/>
      <c r="I78" s="24"/>
      <c r="J78" s="25"/>
      <c r="K78" s="21"/>
      <c r="L78" s="21"/>
      <c r="N78" s="39"/>
    </row>
    <row r="79" spans="1:14">
      <c r="A79" s="203">
        <v>16</v>
      </c>
      <c r="B79" s="9">
        <v>42428</v>
      </c>
      <c r="C79" s="10">
        <f>D77</f>
        <v>0</v>
      </c>
      <c r="D79" s="11"/>
      <c r="E79" s="16"/>
      <c r="F79" s="16"/>
      <c r="G79" s="12"/>
      <c r="H79" s="12"/>
      <c r="I79" s="13"/>
      <c r="J79" s="14"/>
      <c r="K79" s="15"/>
      <c r="L79" s="15"/>
    </row>
    <row r="80" spans="1:14">
      <c r="A80" s="204"/>
      <c r="B80" s="9">
        <v>42435</v>
      </c>
      <c r="C80" s="10">
        <f>D79</f>
        <v>0</v>
      </c>
      <c r="D80" s="11"/>
      <c r="E80" s="16"/>
      <c r="F80" s="16"/>
      <c r="G80" s="12"/>
      <c r="H80" s="12"/>
      <c r="I80" s="13"/>
      <c r="J80" s="14"/>
      <c r="K80" s="15"/>
      <c r="L80" s="15"/>
    </row>
    <row r="81" spans="1:14">
      <c r="A81" s="204"/>
      <c r="B81" s="9">
        <v>42442</v>
      </c>
      <c r="C81" s="10">
        <f>D80</f>
        <v>0</v>
      </c>
      <c r="D81" s="11"/>
      <c r="E81" s="16"/>
      <c r="F81" s="16"/>
      <c r="G81" s="12"/>
      <c r="H81" s="12"/>
      <c r="I81" s="13"/>
      <c r="J81" s="14"/>
      <c r="K81" s="15"/>
      <c r="L81" s="15"/>
    </row>
    <row r="82" spans="1:14" ht="15.75" thickBot="1">
      <c r="A82" s="205"/>
      <c r="B82" s="9">
        <v>42449</v>
      </c>
      <c r="C82" s="10">
        <f>D81</f>
        <v>0</v>
      </c>
      <c r="D82" s="11"/>
      <c r="E82" s="16"/>
      <c r="F82" s="16"/>
      <c r="G82" s="12"/>
      <c r="H82" s="12"/>
      <c r="I82" s="13"/>
      <c r="J82" s="14"/>
      <c r="K82" s="15"/>
      <c r="L82" s="15"/>
    </row>
    <row r="83" spans="1:14" ht="15.75" thickBot="1">
      <c r="A83" s="19"/>
      <c r="B83" s="19"/>
      <c r="C83" s="20"/>
      <c r="D83" s="21"/>
      <c r="E83" s="22"/>
      <c r="F83" s="22"/>
      <c r="G83" s="21"/>
      <c r="H83" s="23"/>
      <c r="I83" s="24"/>
      <c r="J83" s="25"/>
      <c r="K83" s="21"/>
      <c r="L83" s="21"/>
      <c r="N83" s="39"/>
    </row>
    <row r="84" spans="1:14">
      <c r="A84" s="203">
        <v>17</v>
      </c>
      <c r="B84" s="9">
        <v>42456</v>
      </c>
      <c r="C84" s="10">
        <f>D82</f>
        <v>0</v>
      </c>
      <c r="D84" s="11"/>
      <c r="E84" s="16"/>
      <c r="F84" s="16"/>
      <c r="G84" s="12"/>
      <c r="H84" s="12"/>
      <c r="I84" s="13"/>
      <c r="J84" s="14"/>
      <c r="K84" s="15"/>
      <c r="L84" s="15"/>
    </row>
    <row r="85" spans="1:14">
      <c r="A85" s="204"/>
      <c r="B85" s="9">
        <v>42463</v>
      </c>
      <c r="C85" s="10">
        <f>D84</f>
        <v>0</v>
      </c>
      <c r="D85" s="11"/>
      <c r="E85" s="16"/>
      <c r="F85" s="16"/>
      <c r="G85" s="12"/>
      <c r="H85" s="12"/>
      <c r="I85" s="13"/>
      <c r="J85" s="14"/>
      <c r="K85" s="15"/>
      <c r="L85" s="15"/>
    </row>
    <row r="86" spans="1:14">
      <c r="A86" s="204"/>
      <c r="B86" s="9">
        <v>42470</v>
      </c>
      <c r="C86" s="10">
        <f>D85</f>
        <v>0</v>
      </c>
      <c r="D86" s="11"/>
      <c r="E86" s="16"/>
      <c r="F86" s="16"/>
      <c r="G86" s="12"/>
      <c r="H86" s="12"/>
      <c r="I86" s="13"/>
      <c r="J86" s="14"/>
      <c r="K86" s="15"/>
      <c r="L86" s="15"/>
    </row>
    <row r="87" spans="1:14" ht="15.75" thickBot="1">
      <c r="A87" s="205"/>
      <c r="B87" s="9">
        <v>42477</v>
      </c>
      <c r="C87" s="10">
        <f>D86</f>
        <v>0</v>
      </c>
      <c r="D87" s="11"/>
      <c r="E87" s="16"/>
      <c r="F87" s="16"/>
      <c r="G87" s="12"/>
      <c r="H87" s="12"/>
      <c r="I87" s="13"/>
      <c r="J87" s="14"/>
      <c r="K87" s="15"/>
      <c r="L87" s="15"/>
    </row>
    <row r="88" spans="1:14" ht="15.75" thickBot="1">
      <c r="A88" s="19"/>
      <c r="B88" s="19"/>
      <c r="C88" s="20"/>
      <c r="D88" s="21"/>
      <c r="E88" s="22"/>
      <c r="F88" s="22"/>
      <c r="G88" s="21"/>
      <c r="H88" s="23"/>
      <c r="I88" s="24"/>
      <c r="J88" s="25"/>
      <c r="K88" s="21"/>
      <c r="L88" s="21"/>
      <c r="N88" s="39"/>
    </row>
    <row r="89" spans="1:14">
      <c r="A89" s="203">
        <v>18</v>
      </c>
      <c r="B89" s="9">
        <v>42484</v>
      </c>
      <c r="C89" s="10">
        <f>D87</f>
        <v>0</v>
      </c>
      <c r="D89" s="11"/>
      <c r="E89" s="16"/>
      <c r="F89" s="16"/>
      <c r="G89" s="12"/>
      <c r="H89" s="12"/>
      <c r="I89" s="13"/>
      <c r="J89" s="14"/>
      <c r="K89" s="15"/>
      <c r="L89" s="15"/>
    </row>
    <row r="90" spans="1:14">
      <c r="A90" s="204"/>
      <c r="B90" s="9">
        <v>42491</v>
      </c>
      <c r="C90" s="10">
        <f>D89</f>
        <v>0</v>
      </c>
      <c r="D90" s="11"/>
      <c r="E90" s="16"/>
      <c r="F90" s="16"/>
      <c r="G90" s="12"/>
      <c r="H90" s="12"/>
      <c r="I90" s="13"/>
      <c r="J90" s="14"/>
      <c r="K90" s="15"/>
      <c r="L90" s="15"/>
    </row>
    <row r="91" spans="1:14">
      <c r="A91" s="204"/>
      <c r="B91" s="9">
        <v>42498</v>
      </c>
      <c r="C91" s="10">
        <f>D90</f>
        <v>0</v>
      </c>
      <c r="D91" s="11"/>
      <c r="E91" s="16"/>
      <c r="F91" s="16"/>
      <c r="G91" s="12"/>
      <c r="H91" s="12"/>
      <c r="I91" s="13"/>
      <c r="J91" s="14"/>
      <c r="K91" s="15"/>
      <c r="L91" s="15"/>
    </row>
    <row r="92" spans="1:14" ht="15.75" thickBot="1">
      <c r="A92" s="205"/>
      <c r="B92" s="9">
        <v>42505</v>
      </c>
      <c r="C92" s="10">
        <f>D91</f>
        <v>0</v>
      </c>
      <c r="D92" s="11"/>
      <c r="E92" s="16"/>
      <c r="F92" s="16"/>
      <c r="G92" s="12"/>
      <c r="H92" s="12"/>
      <c r="I92" s="13"/>
      <c r="J92" s="14"/>
      <c r="K92" s="15"/>
      <c r="L92" s="15"/>
    </row>
    <row r="93" spans="1:14" ht="15.75" thickBot="1">
      <c r="A93" s="19"/>
      <c r="B93" s="19"/>
      <c r="C93" s="20"/>
      <c r="D93" s="21"/>
      <c r="E93" s="22"/>
      <c r="F93" s="22"/>
      <c r="G93" s="21"/>
      <c r="H93" s="23"/>
      <c r="I93" s="24"/>
      <c r="J93" s="25"/>
      <c r="K93" s="21"/>
      <c r="L93" s="21"/>
      <c r="N93" s="39"/>
    </row>
    <row r="94" spans="1:14">
      <c r="A94" s="203">
        <v>19</v>
      </c>
      <c r="B94" s="9">
        <v>42512</v>
      </c>
      <c r="C94" s="10">
        <f>D92</f>
        <v>0</v>
      </c>
      <c r="D94" s="11"/>
      <c r="E94" s="16"/>
      <c r="F94" s="16"/>
      <c r="G94" s="12"/>
      <c r="H94" s="12"/>
      <c r="I94" s="13"/>
      <c r="J94" s="14"/>
      <c r="K94" s="15"/>
      <c r="L94" s="15"/>
    </row>
    <row r="95" spans="1:14">
      <c r="A95" s="204"/>
      <c r="B95" s="9">
        <v>42519</v>
      </c>
      <c r="C95" s="10">
        <f>D94</f>
        <v>0</v>
      </c>
      <c r="D95" s="11"/>
      <c r="E95" s="16"/>
      <c r="F95" s="16"/>
      <c r="G95" s="12"/>
      <c r="H95" s="12"/>
      <c r="I95" s="13"/>
      <c r="J95" s="14"/>
      <c r="K95" s="15"/>
      <c r="L95" s="15"/>
    </row>
    <row r="96" spans="1:14">
      <c r="A96" s="204"/>
      <c r="B96" s="9">
        <v>42526</v>
      </c>
      <c r="C96" s="10">
        <f>D95</f>
        <v>0</v>
      </c>
      <c r="D96" s="11"/>
      <c r="E96" s="16"/>
      <c r="F96" s="16"/>
      <c r="G96" s="12"/>
      <c r="H96" s="12"/>
      <c r="I96" s="13"/>
      <c r="J96" s="14"/>
      <c r="K96" s="15"/>
      <c r="L96" s="15"/>
    </row>
    <row r="97" spans="1:14" ht="15.75" thickBot="1">
      <c r="A97" s="205"/>
      <c r="B97" s="9">
        <v>42533</v>
      </c>
      <c r="C97" s="10">
        <f>D96</f>
        <v>0</v>
      </c>
      <c r="D97" s="11"/>
      <c r="E97" s="16"/>
      <c r="F97" s="16"/>
      <c r="G97" s="12"/>
      <c r="H97" s="12"/>
      <c r="I97" s="13"/>
      <c r="J97" s="14"/>
      <c r="K97" s="15"/>
      <c r="L97" s="15"/>
    </row>
    <row r="98" spans="1:14" ht="15.75" thickBot="1">
      <c r="A98" s="19"/>
      <c r="B98" s="19"/>
      <c r="C98" s="20"/>
      <c r="D98" s="21"/>
      <c r="E98" s="22"/>
      <c r="F98" s="22"/>
      <c r="G98" s="21"/>
      <c r="H98" s="23"/>
      <c r="I98" s="24"/>
      <c r="J98" s="25"/>
      <c r="K98" s="21"/>
      <c r="L98" s="21"/>
      <c r="N98" s="39"/>
    </row>
    <row r="99" spans="1:14">
      <c r="A99" s="203">
        <v>20</v>
      </c>
      <c r="B99" s="9">
        <v>42540</v>
      </c>
      <c r="C99" s="10">
        <f>D97</f>
        <v>0</v>
      </c>
      <c r="D99" s="11"/>
      <c r="E99" s="16"/>
      <c r="F99" s="16"/>
      <c r="G99" s="12"/>
      <c r="H99" s="12"/>
      <c r="I99" s="13"/>
      <c r="J99" s="14"/>
      <c r="K99" s="15"/>
      <c r="L99" s="15"/>
    </row>
    <row r="100" spans="1:14">
      <c r="A100" s="204"/>
      <c r="B100" s="9">
        <v>42547</v>
      </c>
      <c r="C100" s="10">
        <f>D99</f>
        <v>0</v>
      </c>
      <c r="D100" s="11"/>
      <c r="E100" s="16"/>
      <c r="F100" s="16"/>
      <c r="G100" s="12"/>
      <c r="H100" s="12"/>
      <c r="I100" s="13"/>
      <c r="J100" s="14"/>
      <c r="K100" s="15"/>
      <c r="L100" s="15"/>
    </row>
    <row r="101" spans="1:14">
      <c r="A101" s="204"/>
      <c r="B101" s="9">
        <v>42554</v>
      </c>
      <c r="C101" s="10">
        <f>D100</f>
        <v>0</v>
      </c>
      <c r="D101" s="11"/>
      <c r="E101" s="16"/>
      <c r="F101" s="16"/>
      <c r="G101" s="12"/>
      <c r="H101" s="12"/>
      <c r="I101" s="13"/>
      <c r="J101" s="14"/>
      <c r="K101" s="15"/>
      <c r="L101" s="15"/>
    </row>
    <row r="102" spans="1:14" ht="15.75" thickBot="1">
      <c r="A102" s="205"/>
      <c r="B102" s="9">
        <v>42561</v>
      </c>
      <c r="C102" s="10">
        <f>D101</f>
        <v>0</v>
      </c>
      <c r="D102" s="11"/>
      <c r="E102" s="16"/>
      <c r="F102" s="16"/>
      <c r="G102" s="12"/>
      <c r="H102" s="12"/>
      <c r="I102" s="13"/>
      <c r="J102" s="14"/>
      <c r="K102" s="15"/>
      <c r="L102" s="15"/>
    </row>
    <row r="103" spans="1:14" ht="15.75" thickBot="1">
      <c r="A103" s="19"/>
      <c r="B103" s="19"/>
      <c r="C103" s="20"/>
      <c r="D103" s="21"/>
      <c r="E103" s="22"/>
      <c r="F103" s="22"/>
      <c r="G103" s="21"/>
      <c r="H103" s="23"/>
      <c r="I103" s="24"/>
      <c r="J103" s="25"/>
      <c r="K103" s="21"/>
      <c r="L103" s="21"/>
      <c r="N103" s="39"/>
    </row>
    <row r="104" spans="1:14">
      <c r="A104" s="203">
        <v>21</v>
      </c>
      <c r="B104" s="9">
        <v>42568</v>
      </c>
      <c r="C104" s="10">
        <f>D102</f>
        <v>0</v>
      </c>
      <c r="D104" s="11"/>
      <c r="E104" s="16"/>
      <c r="F104" s="16"/>
      <c r="G104" s="12"/>
      <c r="H104" s="12"/>
      <c r="I104" s="13"/>
      <c r="J104" s="14"/>
      <c r="K104" s="15"/>
      <c r="L104" s="15"/>
    </row>
    <row r="105" spans="1:14">
      <c r="A105" s="204"/>
      <c r="B105" s="9">
        <v>42575</v>
      </c>
      <c r="C105" s="10">
        <f>D104</f>
        <v>0</v>
      </c>
      <c r="D105" s="11"/>
      <c r="E105" s="16"/>
      <c r="F105" s="16"/>
      <c r="G105" s="12"/>
      <c r="H105" s="12"/>
      <c r="I105" s="13"/>
      <c r="J105" s="14"/>
      <c r="K105" s="15"/>
      <c r="L105" s="15"/>
    </row>
    <row r="106" spans="1:14">
      <c r="A106" s="204"/>
      <c r="B106" s="9">
        <v>42582</v>
      </c>
      <c r="C106" s="10">
        <f>D105</f>
        <v>0</v>
      </c>
      <c r="D106" s="11"/>
      <c r="E106" s="16"/>
      <c r="F106" s="16"/>
      <c r="G106" s="12"/>
      <c r="H106" s="12"/>
      <c r="I106" s="13"/>
      <c r="J106" s="14"/>
      <c r="K106" s="15"/>
      <c r="L106" s="15"/>
    </row>
    <row r="107" spans="1:14" ht="15.75" thickBot="1">
      <c r="A107" s="205"/>
      <c r="B107" s="9">
        <v>42589</v>
      </c>
      <c r="C107" s="10">
        <f>D106</f>
        <v>0</v>
      </c>
      <c r="D107" s="11"/>
      <c r="E107" s="16"/>
      <c r="F107" s="16"/>
      <c r="G107" s="12"/>
      <c r="H107" s="12"/>
      <c r="I107" s="13"/>
      <c r="J107" s="14"/>
      <c r="K107" s="15"/>
      <c r="L107" s="15"/>
    </row>
    <row r="108" spans="1:14" ht="15.75" thickBot="1">
      <c r="A108" s="19"/>
      <c r="B108" s="19"/>
      <c r="C108" s="20"/>
      <c r="D108" s="21"/>
      <c r="E108" s="22"/>
      <c r="F108" s="22"/>
      <c r="G108" s="21"/>
      <c r="H108" s="23"/>
      <c r="I108" s="24"/>
      <c r="J108" s="25"/>
      <c r="K108" s="21"/>
      <c r="L108" s="21"/>
      <c r="N108" s="39"/>
    </row>
    <row r="109" spans="1:14">
      <c r="A109" s="203">
        <v>22</v>
      </c>
      <c r="B109" s="9">
        <v>42596</v>
      </c>
      <c r="C109" s="10">
        <f>D107</f>
        <v>0</v>
      </c>
      <c r="D109" s="11"/>
      <c r="E109" s="16"/>
      <c r="F109" s="16"/>
      <c r="G109" s="12"/>
      <c r="H109" s="12"/>
      <c r="I109" s="13"/>
      <c r="J109" s="14"/>
      <c r="K109" s="15"/>
      <c r="L109" s="15"/>
    </row>
    <row r="110" spans="1:14">
      <c r="A110" s="204"/>
      <c r="B110" s="9">
        <v>42603</v>
      </c>
      <c r="C110" s="10">
        <f>D109</f>
        <v>0</v>
      </c>
      <c r="D110" s="11"/>
      <c r="E110" s="16"/>
      <c r="F110" s="16"/>
      <c r="G110" s="12"/>
      <c r="H110" s="12"/>
      <c r="I110" s="13"/>
      <c r="J110" s="14"/>
      <c r="K110" s="15"/>
      <c r="L110" s="15"/>
    </row>
    <row r="111" spans="1:14">
      <c r="A111" s="204"/>
      <c r="B111" s="9">
        <v>42610</v>
      </c>
      <c r="C111" s="10">
        <f>D110</f>
        <v>0</v>
      </c>
      <c r="D111" s="11"/>
      <c r="E111" s="16"/>
      <c r="F111" s="16"/>
      <c r="G111" s="12"/>
      <c r="H111" s="12"/>
      <c r="I111" s="13"/>
      <c r="J111" s="14"/>
      <c r="K111" s="15"/>
      <c r="L111" s="15"/>
    </row>
    <row r="112" spans="1:14" ht="15.75" thickBot="1">
      <c r="A112" s="205"/>
      <c r="B112" s="9">
        <v>42617</v>
      </c>
      <c r="C112" s="10">
        <f>D111</f>
        <v>0</v>
      </c>
      <c r="D112" s="11"/>
      <c r="E112" s="16"/>
      <c r="F112" s="16"/>
      <c r="G112" s="12"/>
      <c r="H112" s="12"/>
      <c r="I112" s="13"/>
      <c r="J112" s="14"/>
      <c r="K112" s="15"/>
      <c r="L112" s="15"/>
    </row>
    <row r="113" spans="1:14" ht="15.75" thickBot="1">
      <c r="A113" s="19"/>
      <c r="B113" s="19"/>
      <c r="C113" s="20"/>
      <c r="D113" s="21"/>
      <c r="E113" s="22"/>
      <c r="F113" s="22"/>
      <c r="G113" s="21"/>
      <c r="H113" s="23"/>
      <c r="I113" s="24"/>
      <c r="J113" s="25"/>
      <c r="K113" s="21"/>
      <c r="L113" s="21"/>
      <c r="N113" s="39"/>
    </row>
    <row r="114" spans="1:14">
      <c r="A114" s="203">
        <v>23</v>
      </c>
      <c r="B114" s="9">
        <v>42624</v>
      </c>
      <c r="C114" s="10">
        <f>D112</f>
        <v>0</v>
      </c>
      <c r="D114" s="11"/>
      <c r="E114" s="16"/>
      <c r="F114" s="16"/>
      <c r="G114" s="12"/>
      <c r="H114" s="12"/>
      <c r="I114" s="13"/>
      <c r="J114" s="14"/>
      <c r="K114" s="15"/>
      <c r="L114" s="15"/>
    </row>
    <row r="115" spans="1:14">
      <c r="A115" s="204"/>
      <c r="B115" s="9">
        <v>42631</v>
      </c>
      <c r="C115" s="10">
        <f>D114</f>
        <v>0</v>
      </c>
      <c r="D115" s="11"/>
      <c r="E115" s="16"/>
      <c r="F115" s="16"/>
      <c r="G115" s="12"/>
      <c r="H115" s="12"/>
      <c r="I115" s="13"/>
      <c r="J115" s="14"/>
      <c r="K115" s="15"/>
      <c r="L115" s="15"/>
    </row>
    <row r="116" spans="1:14">
      <c r="A116" s="204"/>
      <c r="B116" s="9">
        <v>42638</v>
      </c>
      <c r="C116" s="10">
        <f>D115</f>
        <v>0</v>
      </c>
      <c r="D116" s="11"/>
      <c r="E116" s="16"/>
      <c r="F116" s="16"/>
      <c r="G116" s="12"/>
      <c r="H116" s="12"/>
      <c r="I116" s="13"/>
      <c r="J116" s="14"/>
      <c r="K116" s="15"/>
      <c r="L116" s="15"/>
    </row>
    <row r="117" spans="1:14" ht="15.75" thickBot="1">
      <c r="A117" s="205"/>
      <c r="B117" s="9">
        <v>42645</v>
      </c>
      <c r="C117" s="10">
        <f>D116</f>
        <v>0</v>
      </c>
      <c r="D117" s="11"/>
      <c r="E117" s="16"/>
      <c r="F117" s="16"/>
      <c r="G117" s="12"/>
      <c r="H117" s="12"/>
      <c r="I117" s="13"/>
      <c r="J117" s="14"/>
      <c r="K117" s="15"/>
      <c r="L117" s="15"/>
    </row>
    <row r="118" spans="1:14" ht="15.75" thickBot="1">
      <c r="A118" s="19"/>
      <c r="B118" s="19"/>
      <c r="C118" s="20"/>
      <c r="D118" s="21"/>
      <c r="E118" s="22"/>
      <c r="F118" s="22"/>
      <c r="G118" s="21"/>
      <c r="H118" s="23"/>
      <c r="I118" s="24"/>
      <c r="J118" s="25"/>
      <c r="K118" s="21"/>
      <c r="L118" s="21"/>
      <c r="N118" s="39"/>
    </row>
    <row r="119" spans="1:14">
      <c r="A119" s="203">
        <v>24</v>
      </c>
      <c r="B119" s="9">
        <v>42652</v>
      </c>
      <c r="C119" s="10">
        <f>D117</f>
        <v>0</v>
      </c>
      <c r="D119" s="11"/>
      <c r="E119" s="16"/>
      <c r="F119" s="16"/>
      <c r="G119" s="12"/>
      <c r="H119" s="12"/>
      <c r="I119" s="13"/>
      <c r="J119" s="14"/>
      <c r="K119" s="15"/>
      <c r="L119" s="15"/>
    </row>
    <row r="120" spans="1:14">
      <c r="A120" s="204"/>
      <c r="B120" s="9">
        <v>42659</v>
      </c>
      <c r="C120" s="10">
        <f>D119</f>
        <v>0</v>
      </c>
      <c r="D120" s="11"/>
      <c r="E120" s="16"/>
      <c r="F120" s="16"/>
      <c r="G120" s="12"/>
      <c r="H120" s="12"/>
      <c r="I120" s="13"/>
      <c r="J120" s="14"/>
      <c r="K120" s="15"/>
      <c r="L120" s="15"/>
    </row>
    <row r="121" spans="1:14">
      <c r="A121" s="204"/>
      <c r="B121" s="9">
        <v>42666</v>
      </c>
      <c r="C121" s="10">
        <f>D120</f>
        <v>0</v>
      </c>
      <c r="D121" s="11"/>
      <c r="E121" s="16"/>
      <c r="F121" s="16"/>
      <c r="G121" s="12"/>
      <c r="H121" s="12"/>
      <c r="I121" s="13"/>
      <c r="J121" s="14"/>
      <c r="K121" s="15"/>
      <c r="L121" s="15"/>
    </row>
    <row r="122" spans="1:14" ht="15.75" thickBot="1">
      <c r="A122" s="205"/>
      <c r="B122" s="9">
        <v>42673</v>
      </c>
      <c r="C122" s="10">
        <f>D121</f>
        <v>0</v>
      </c>
      <c r="D122" s="11"/>
      <c r="E122" s="16"/>
      <c r="F122" s="16"/>
      <c r="G122" s="12"/>
      <c r="H122" s="12"/>
      <c r="I122" s="13"/>
      <c r="J122" s="14"/>
      <c r="K122" s="15"/>
      <c r="L122" s="15"/>
    </row>
    <row r="123" spans="1:14" ht="15.75" thickBot="1">
      <c r="A123" s="19"/>
      <c r="B123" s="19"/>
      <c r="C123" s="20"/>
      <c r="D123" s="21"/>
      <c r="E123" s="22"/>
      <c r="F123" s="22"/>
      <c r="G123" s="21"/>
      <c r="H123" s="23"/>
      <c r="I123" s="24"/>
      <c r="J123" s="25"/>
      <c r="K123" s="21"/>
      <c r="L123" s="21"/>
      <c r="N123" s="39"/>
    </row>
    <row r="124" spans="1:14">
      <c r="A124" s="203">
        <v>25</v>
      </c>
      <c r="B124" s="9">
        <v>42680</v>
      </c>
      <c r="C124" s="10">
        <f>D122</f>
        <v>0</v>
      </c>
      <c r="D124" s="11"/>
      <c r="E124" s="16"/>
      <c r="F124" s="16"/>
      <c r="G124" s="12"/>
      <c r="H124" s="12"/>
      <c r="I124" s="13"/>
      <c r="J124" s="14"/>
      <c r="K124" s="15"/>
      <c r="L124" s="15"/>
    </row>
    <row r="125" spans="1:14">
      <c r="A125" s="204"/>
      <c r="B125" s="9">
        <v>42687</v>
      </c>
      <c r="C125" s="10">
        <f>D124</f>
        <v>0</v>
      </c>
      <c r="D125" s="11"/>
      <c r="E125" s="16"/>
      <c r="F125" s="16"/>
      <c r="G125" s="12"/>
      <c r="H125" s="12"/>
      <c r="I125" s="13"/>
      <c r="J125" s="14"/>
      <c r="K125" s="15"/>
      <c r="L125" s="15"/>
    </row>
    <row r="126" spans="1:14">
      <c r="A126" s="204"/>
      <c r="B126" s="9">
        <v>42694</v>
      </c>
      <c r="C126" s="10">
        <f>D125</f>
        <v>0</v>
      </c>
      <c r="D126" s="11"/>
      <c r="E126" s="16"/>
      <c r="F126" s="16"/>
      <c r="G126" s="12"/>
      <c r="H126" s="12"/>
      <c r="I126" s="13"/>
      <c r="J126" s="14"/>
      <c r="K126" s="15"/>
      <c r="L126" s="15"/>
    </row>
    <row r="127" spans="1:14" ht="15.75" thickBot="1">
      <c r="A127" s="205"/>
      <c r="B127" s="9">
        <v>42701</v>
      </c>
      <c r="C127" s="10">
        <f>D126</f>
        <v>0</v>
      </c>
      <c r="D127" s="11"/>
      <c r="E127" s="16"/>
      <c r="F127" s="16"/>
      <c r="G127" s="12"/>
      <c r="H127" s="12"/>
      <c r="I127" s="13"/>
      <c r="J127" s="14"/>
      <c r="K127" s="15"/>
      <c r="L127" s="15"/>
    </row>
    <row r="128" spans="1:14" ht="15.75" thickBot="1">
      <c r="A128" s="19"/>
      <c r="B128" s="19"/>
      <c r="C128" s="20"/>
      <c r="D128" s="21"/>
      <c r="E128" s="22"/>
      <c r="F128" s="22"/>
      <c r="G128" s="21"/>
      <c r="H128" s="23"/>
      <c r="I128" s="24"/>
      <c r="J128" s="25"/>
      <c r="K128" s="21"/>
      <c r="L128" s="21"/>
      <c r="N128" s="39"/>
    </row>
    <row r="129" spans="1:14">
      <c r="A129" s="203">
        <v>26</v>
      </c>
      <c r="B129" s="9">
        <v>42708</v>
      </c>
      <c r="C129" s="10">
        <f>D127</f>
        <v>0</v>
      </c>
      <c r="D129" s="11"/>
      <c r="E129" s="16"/>
      <c r="F129" s="16"/>
      <c r="G129" s="12"/>
      <c r="H129" s="12"/>
      <c r="I129" s="13"/>
      <c r="J129" s="14"/>
      <c r="K129" s="15"/>
      <c r="L129" s="15"/>
    </row>
    <row r="130" spans="1:14">
      <c r="A130" s="204"/>
      <c r="B130" s="9">
        <v>42715</v>
      </c>
      <c r="C130" s="10">
        <f>D129</f>
        <v>0</v>
      </c>
      <c r="D130" s="11"/>
      <c r="E130" s="16"/>
      <c r="F130" s="16"/>
      <c r="G130" s="12"/>
      <c r="H130" s="12"/>
      <c r="I130" s="13"/>
      <c r="J130" s="14"/>
      <c r="K130" s="15"/>
      <c r="L130" s="15"/>
    </row>
    <row r="131" spans="1:14">
      <c r="A131" s="204"/>
      <c r="B131" s="9">
        <v>42722</v>
      </c>
      <c r="C131" s="10">
        <f>D130</f>
        <v>0</v>
      </c>
      <c r="D131" s="11"/>
      <c r="E131" s="16"/>
      <c r="F131" s="16"/>
      <c r="G131" s="12"/>
      <c r="H131" s="12"/>
      <c r="I131" s="13"/>
      <c r="J131" s="14"/>
      <c r="K131" s="15"/>
      <c r="L131" s="15"/>
    </row>
    <row r="132" spans="1:14" ht="15.75" thickBot="1">
      <c r="A132" s="205"/>
      <c r="B132" s="9">
        <v>42729</v>
      </c>
      <c r="C132" s="10">
        <f>D131</f>
        <v>0</v>
      </c>
      <c r="D132" s="11"/>
      <c r="E132" s="16"/>
      <c r="F132" s="16"/>
      <c r="G132" s="12"/>
      <c r="H132" s="12"/>
      <c r="I132" s="13"/>
      <c r="J132" s="14"/>
      <c r="K132" s="15"/>
      <c r="L132" s="15"/>
    </row>
    <row r="133" spans="1:14" ht="15.75" thickBot="1">
      <c r="A133" s="19"/>
      <c r="B133" s="19"/>
      <c r="C133" s="20"/>
      <c r="D133" s="21"/>
      <c r="E133" s="22"/>
      <c r="F133" s="22"/>
      <c r="G133" s="21"/>
      <c r="H133" s="23"/>
      <c r="I133" s="24"/>
      <c r="J133" s="25"/>
      <c r="K133" s="21"/>
      <c r="L133" s="21"/>
      <c r="N133" s="39"/>
    </row>
    <row r="134" spans="1:14">
      <c r="A134" s="203">
        <v>27</v>
      </c>
      <c r="B134" s="9">
        <v>42736</v>
      </c>
      <c r="C134" s="10">
        <f>D132</f>
        <v>0</v>
      </c>
      <c r="D134" s="11"/>
      <c r="E134" s="16"/>
      <c r="F134" s="16"/>
      <c r="G134" s="12"/>
      <c r="H134" s="12"/>
      <c r="I134" s="13"/>
      <c r="J134" s="14"/>
      <c r="K134" s="15"/>
      <c r="L134" s="15"/>
    </row>
    <row r="135" spans="1:14">
      <c r="A135" s="204"/>
      <c r="B135" s="9">
        <v>42743</v>
      </c>
      <c r="C135" s="10">
        <f>D134</f>
        <v>0</v>
      </c>
      <c r="D135" s="11"/>
      <c r="E135" s="16"/>
      <c r="F135" s="16"/>
      <c r="G135" s="12"/>
      <c r="H135" s="12"/>
      <c r="I135" s="13"/>
      <c r="J135" s="14"/>
      <c r="K135" s="15"/>
      <c r="L135" s="15"/>
    </row>
    <row r="136" spans="1:14">
      <c r="A136" s="204"/>
      <c r="B136" s="9">
        <v>42750</v>
      </c>
      <c r="C136" s="10">
        <f>D135</f>
        <v>0</v>
      </c>
      <c r="D136" s="11"/>
      <c r="E136" s="16"/>
      <c r="F136" s="16"/>
      <c r="G136" s="12"/>
      <c r="H136" s="12"/>
      <c r="I136" s="13"/>
      <c r="J136" s="14"/>
      <c r="K136" s="15"/>
      <c r="L136" s="15"/>
    </row>
    <row r="137" spans="1:14" ht="15.75" thickBot="1">
      <c r="A137" s="205"/>
      <c r="B137" s="9">
        <v>42757</v>
      </c>
      <c r="C137" s="10">
        <f>D136</f>
        <v>0</v>
      </c>
      <c r="D137" s="11"/>
      <c r="E137" s="16"/>
      <c r="F137" s="16"/>
      <c r="G137" s="12"/>
      <c r="H137" s="12"/>
      <c r="I137" s="13"/>
      <c r="J137" s="14"/>
      <c r="K137" s="15"/>
      <c r="L137" s="15"/>
    </row>
    <row r="138" spans="1:14" ht="15.75" thickBot="1">
      <c r="A138" s="19"/>
      <c r="B138" s="19"/>
      <c r="C138" s="20"/>
      <c r="D138" s="21"/>
      <c r="E138" s="22"/>
      <c r="F138" s="22"/>
      <c r="G138" s="21"/>
      <c r="H138" s="23"/>
      <c r="I138" s="24"/>
      <c r="J138" s="25"/>
      <c r="K138" s="21"/>
      <c r="L138" s="21"/>
      <c r="N138" s="39"/>
    </row>
    <row r="139" spans="1:14">
      <c r="A139" s="203">
        <v>28</v>
      </c>
      <c r="B139" s="9">
        <v>42764</v>
      </c>
      <c r="C139" s="10">
        <f>D137</f>
        <v>0</v>
      </c>
      <c r="D139" s="11"/>
      <c r="E139" s="16"/>
      <c r="F139" s="16"/>
      <c r="G139" s="12"/>
      <c r="H139" s="12"/>
      <c r="I139" s="13"/>
      <c r="J139" s="14"/>
      <c r="K139" s="15"/>
      <c r="L139" s="15"/>
    </row>
    <row r="140" spans="1:14">
      <c r="A140" s="204"/>
      <c r="B140" s="9">
        <v>42771</v>
      </c>
      <c r="C140" s="10">
        <f>D139</f>
        <v>0</v>
      </c>
      <c r="D140" s="11"/>
      <c r="E140" s="16"/>
      <c r="F140" s="16"/>
      <c r="G140" s="12"/>
      <c r="H140" s="12"/>
      <c r="I140" s="13"/>
      <c r="J140" s="14"/>
      <c r="K140" s="15"/>
      <c r="L140" s="15"/>
    </row>
    <row r="141" spans="1:14">
      <c r="A141" s="204"/>
      <c r="B141" s="9">
        <v>42778</v>
      </c>
      <c r="C141" s="10">
        <f>D140</f>
        <v>0</v>
      </c>
      <c r="D141" s="11"/>
      <c r="E141" s="16"/>
      <c r="F141" s="16"/>
      <c r="G141" s="12"/>
      <c r="H141" s="12"/>
      <c r="I141" s="13"/>
      <c r="J141" s="14"/>
      <c r="K141" s="15"/>
      <c r="L141" s="15"/>
    </row>
    <row r="142" spans="1:14" ht="15.75" thickBot="1">
      <c r="A142" s="205"/>
      <c r="B142" s="9">
        <v>42785</v>
      </c>
      <c r="C142" s="10">
        <f>D141</f>
        <v>0</v>
      </c>
      <c r="D142" s="11"/>
      <c r="E142" s="16"/>
      <c r="F142" s="16"/>
      <c r="G142" s="12"/>
      <c r="H142" s="12"/>
      <c r="I142" s="13"/>
      <c r="J142" s="14"/>
      <c r="K142" s="15"/>
      <c r="L142" s="15"/>
    </row>
    <row r="143" spans="1:14" ht="15.75" thickBot="1">
      <c r="A143" s="19"/>
      <c r="B143" s="19"/>
      <c r="C143" s="20"/>
      <c r="D143" s="21"/>
      <c r="E143" s="22"/>
      <c r="F143" s="22"/>
      <c r="G143" s="21"/>
      <c r="H143" s="23"/>
      <c r="I143" s="24"/>
      <c r="J143" s="25"/>
      <c r="K143" s="21"/>
      <c r="L143" s="21"/>
      <c r="N143" s="39"/>
    </row>
    <row r="144" spans="1:14">
      <c r="A144" s="203">
        <v>29</v>
      </c>
      <c r="B144" s="9">
        <v>42792</v>
      </c>
      <c r="C144" s="10">
        <f>D142</f>
        <v>0</v>
      </c>
      <c r="D144" s="11"/>
      <c r="E144" s="16"/>
      <c r="F144" s="16"/>
      <c r="G144" s="12"/>
      <c r="H144" s="12"/>
      <c r="I144" s="13"/>
      <c r="J144" s="14"/>
      <c r="K144" s="15"/>
      <c r="L144" s="15"/>
    </row>
    <row r="145" spans="1:14">
      <c r="A145" s="204"/>
      <c r="B145" s="9">
        <v>42799</v>
      </c>
      <c r="C145" s="10">
        <f>D144</f>
        <v>0</v>
      </c>
      <c r="D145" s="11"/>
      <c r="E145" s="16"/>
      <c r="F145" s="16"/>
      <c r="G145" s="12"/>
      <c r="H145" s="12"/>
      <c r="I145" s="13"/>
      <c r="J145" s="14"/>
      <c r="K145" s="15"/>
      <c r="L145" s="15"/>
    </row>
    <row r="146" spans="1:14">
      <c r="A146" s="204"/>
      <c r="B146" s="9">
        <v>42806</v>
      </c>
      <c r="C146" s="10">
        <f>D145</f>
        <v>0</v>
      </c>
      <c r="D146" s="11"/>
      <c r="E146" s="16"/>
      <c r="F146" s="16"/>
      <c r="G146" s="12"/>
      <c r="H146" s="12"/>
      <c r="I146" s="13"/>
      <c r="J146" s="14"/>
      <c r="K146" s="15"/>
      <c r="L146" s="15"/>
    </row>
    <row r="147" spans="1:14" ht="15.75" thickBot="1">
      <c r="A147" s="205"/>
      <c r="B147" s="9">
        <v>42813</v>
      </c>
      <c r="C147" s="10">
        <f>D146</f>
        <v>0</v>
      </c>
      <c r="D147" s="11"/>
      <c r="E147" s="16"/>
      <c r="F147" s="16"/>
      <c r="G147" s="12"/>
      <c r="H147" s="12"/>
      <c r="I147" s="13"/>
      <c r="J147" s="14"/>
      <c r="K147" s="15"/>
      <c r="L147" s="15"/>
    </row>
    <row r="148" spans="1:14" ht="15.75" thickBot="1">
      <c r="A148" s="19"/>
      <c r="B148" s="19"/>
      <c r="C148" s="20"/>
      <c r="D148" s="21"/>
      <c r="E148" s="22"/>
      <c r="F148" s="22"/>
      <c r="G148" s="21"/>
      <c r="H148" s="23"/>
      <c r="I148" s="24"/>
      <c r="J148" s="25"/>
      <c r="K148" s="21"/>
      <c r="L148" s="21"/>
      <c r="N148" s="39"/>
    </row>
    <row r="149" spans="1:14">
      <c r="A149" s="203">
        <v>30</v>
      </c>
      <c r="B149" s="9">
        <v>42820</v>
      </c>
      <c r="C149" s="10">
        <f>D147</f>
        <v>0</v>
      </c>
      <c r="D149" s="11"/>
      <c r="E149" s="16"/>
      <c r="F149" s="16"/>
      <c r="G149" s="12"/>
      <c r="H149" s="12"/>
      <c r="I149" s="13"/>
      <c r="J149" s="14"/>
      <c r="K149" s="15"/>
      <c r="L149" s="15"/>
    </row>
    <row r="150" spans="1:14">
      <c r="A150" s="204"/>
      <c r="B150" s="9">
        <v>42827</v>
      </c>
      <c r="C150" s="10">
        <f>D149</f>
        <v>0</v>
      </c>
      <c r="D150" s="11"/>
      <c r="E150" s="16"/>
      <c r="F150" s="16"/>
      <c r="G150" s="12"/>
      <c r="H150" s="12"/>
      <c r="I150" s="13"/>
      <c r="J150" s="14"/>
      <c r="K150" s="15"/>
      <c r="L150" s="15"/>
    </row>
    <row r="151" spans="1:14">
      <c r="A151" s="204"/>
      <c r="B151" s="9">
        <v>42834</v>
      </c>
      <c r="C151" s="10">
        <f>D150</f>
        <v>0</v>
      </c>
      <c r="D151" s="11"/>
      <c r="E151" s="16"/>
      <c r="F151" s="16"/>
      <c r="G151" s="12"/>
      <c r="H151" s="12"/>
      <c r="I151" s="13"/>
      <c r="J151" s="14"/>
      <c r="K151" s="15"/>
      <c r="L151" s="15"/>
    </row>
    <row r="152" spans="1:14" ht="15.75" thickBot="1">
      <c r="A152" s="205"/>
      <c r="B152" s="9">
        <v>42841</v>
      </c>
      <c r="C152" s="10">
        <f>D151</f>
        <v>0</v>
      </c>
      <c r="D152" s="11"/>
      <c r="E152" s="16"/>
      <c r="F152" s="16"/>
      <c r="G152" s="12"/>
      <c r="H152" s="12"/>
      <c r="I152" s="13"/>
      <c r="J152" s="14"/>
      <c r="K152" s="15"/>
      <c r="L152" s="15"/>
    </row>
    <row r="153" spans="1:14" ht="15.75" thickBot="1">
      <c r="A153" s="19"/>
      <c r="B153" s="19"/>
      <c r="C153" s="20"/>
      <c r="D153" s="21"/>
      <c r="E153" s="22"/>
      <c r="F153" s="22"/>
      <c r="G153" s="21"/>
      <c r="H153" s="23"/>
      <c r="I153" s="24"/>
      <c r="J153" s="25"/>
      <c r="K153" s="21"/>
      <c r="L153" s="21"/>
      <c r="N153" s="39"/>
    </row>
    <row r="154" spans="1:14" ht="15.75" thickBot="1">
      <c r="A154" s="32"/>
      <c r="B154" s="32">
        <v>42848</v>
      </c>
      <c r="C154" s="33">
        <f>D152</f>
        <v>0</v>
      </c>
      <c r="D154" s="33"/>
      <c r="E154" s="34"/>
      <c r="F154" s="34"/>
      <c r="G154" s="35"/>
      <c r="H154" s="35"/>
      <c r="I154" s="36"/>
      <c r="J154" s="37"/>
      <c r="K154" s="38"/>
      <c r="L154" s="38"/>
    </row>
  </sheetData>
  <mergeCells count="33">
    <mergeCell ref="A1:L1"/>
    <mergeCell ref="A49:A52"/>
    <mergeCell ref="A2:A3"/>
    <mergeCell ref="B2:B3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  <mergeCell ref="A144:A147"/>
    <mergeCell ref="A149:A152"/>
    <mergeCell ref="A114:A117"/>
    <mergeCell ref="A119:A122"/>
    <mergeCell ref="A124:A127"/>
    <mergeCell ref="A129:A132"/>
    <mergeCell ref="A134:A137"/>
    <mergeCell ref="A139:A142"/>
    <mergeCell ref="A109:A112"/>
    <mergeCell ref="A54:A57"/>
    <mergeCell ref="A84:A87"/>
    <mergeCell ref="A89:A92"/>
    <mergeCell ref="A94:A97"/>
    <mergeCell ref="A99:A102"/>
    <mergeCell ref="A104:A107"/>
    <mergeCell ref="A59:A62"/>
    <mergeCell ref="A64:A67"/>
    <mergeCell ref="A69:A72"/>
    <mergeCell ref="A74:A77"/>
    <mergeCell ref="A79:A82"/>
  </mergeCells>
  <pageMargins left="0.7" right="0.7" top="0.75" bottom="0.75" header="0.3" footer="0.3"/>
  <pageSetup orientation="portrait" r:id="rId1"/>
  <ignoredErrors>
    <ignoredError sqref="C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Projected Perfomance (CITI)</vt:lpstr>
      <vt:lpstr>Actual Perfomance (CITI)</vt:lpstr>
      <vt:lpstr>Projected Perfomance (ICM)</vt:lpstr>
      <vt:lpstr>Actual Perfomance (ICM)</vt:lpstr>
      <vt:lpstr>Projected Perfomance(PEPPER)</vt:lpstr>
      <vt:lpstr>Actual Perfomance (PEPPER)</vt:lpstr>
    </vt:vector>
  </TitlesOfParts>
  <Company>Motability Operations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TafadzwaM</cp:lastModifiedBy>
  <dcterms:created xsi:type="dcterms:W3CDTF">2015-02-03T13:45:56Z</dcterms:created>
  <dcterms:modified xsi:type="dcterms:W3CDTF">2015-06-01T12:26:01Z</dcterms:modified>
</cp:coreProperties>
</file>