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20" yWindow="0" windowWidth="35500" windowHeight="18380" tabRatio="500"/>
  </bookViews>
  <sheets>
    <sheet name="One Exit" sheetId="1" r:id="rId1"/>
    <sheet name="Two Exit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9" i="2" l="1"/>
  <c r="L9" i="2"/>
  <c r="V12" i="2"/>
  <c r="U12" i="2"/>
  <c r="U14" i="2"/>
  <c r="V14" i="2"/>
  <c r="P19" i="2"/>
  <c r="P18" i="2"/>
  <c r="P17" i="2"/>
  <c r="P16" i="2"/>
  <c r="P15" i="2"/>
  <c r="P14" i="2"/>
  <c r="T19" i="2"/>
  <c r="T18" i="2"/>
  <c r="T17" i="2"/>
  <c r="M14" i="2"/>
  <c r="M16" i="2"/>
  <c r="M18" i="2"/>
  <c r="M12" i="2"/>
  <c r="K12" i="2"/>
  <c r="N12" i="2"/>
  <c r="O12" i="2"/>
  <c r="K14" i="2"/>
  <c r="N14" i="2"/>
  <c r="K15" i="2"/>
  <c r="N15" i="2"/>
  <c r="K16" i="2"/>
  <c r="N16" i="2"/>
  <c r="K17" i="2"/>
  <c r="N17" i="2"/>
  <c r="K18" i="2"/>
  <c r="N18" i="2"/>
  <c r="K19" i="2"/>
  <c r="N19" i="2"/>
  <c r="N11" i="2"/>
  <c r="Q12" i="2"/>
  <c r="O14" i="2"/>
  <c r="Q14" i="2"/>
  <c r="O15" i="2"/>
  <c r="Q15" i="2"/>
  <c r="O16" i="2"/>
  <c r="Q16" i="2"/>
  <c r="O17" i="2"/>
  <c r="Q17" i="2"/>
  <c r="O18" i="2"/>
  <c r="Q18" i="2"/>
  <c r="O19" i="2"/>
  <c r="Q19" i="2"/>
  <c r="A4" i="2"/>
  <c r="Q9" i="2"/>
  <c r="R12" i="2"/>
  <c r="R15" i="2"/>
  <c r="R17" i="2"/>
  <c r="R18" i="2"/>
  <c r="R19" i="2"/>
  <c r="H18" i="2"/>
  <c r="U18" i="2"/>
  <c r="V18" i="2"/>
  <c r="H12" i="2"/>
  <c r="P12" i="2"/>
  <c r="H14" i="2"/>
  <c r="H16" i="2"/>
  <c r="P9" i="2"/>
  <c r="P10" i="2"/>
  <c r="D14" i="2"/>
  <c r="D16" i="2"/>
  <c r="D18" i="2"/>
  <c r="U16" i="2"/>
  <c r="V16" i="2"/>
  <c r="R14" i="2"/>
  <c r="R16" i="2"/>
  <c r="K9" i="2"/>
  <c r="K10" i="2"/>
  <c r="O9" i="2"/>
  <c r="G9" i="2"/>
  <c r="H9" i="2"/>
  <c r="B4" i="2"/>
  <c r="D4" i="2"/>
  <c r="C4" i="2"/>
  <c r="B4" i="1"/>
  <c r="A4" i="1"/>
  <c r="D4" i="1"/>
  <c r="C4" i="1"/>
  <c r="M13" i="1"/>
  <c r="M14" i="1"/>
  <c r="M15" i="1"/>
  <c r="M12" i="1"/>
  <c r="K12" i="1"/>
  <c r="N12" i="1"/>
  <c r="O12" i="1"/>
  <c r="Q12" i="1"/>
  <c r="K13" i="1"/>
  <c r="K14" i="1"/>
  <c r="K15" i="1"/>
  <c r="R12" i="1"/>
  <c r="H12" i="1"/>
  <c r="P12" i="1"/>
  <c r="K9" i="1"/>
  <c r="K10" i="1"/>
  <c r="G9" i="1"/>
  <c r="H13" i="1"/>
  <c r="H14" i="1"/>
  <c r="H15" i="1"/>
  <c r="H9" i="1"/>
  <c r="N13" i="1"/>
  <c r="O13" i="1"/>
  <c r="N14" i="1"/>
  <c r="O14" i="1"/>
  <c r="N15" i="1"/>
  <c r="O15" i="1"/>
  <c r="O9" i="1"/>
  <c r="L9" i="1"/>
  <c r="M9" i="1"/>
  <c r="Q13" i="1"/>
  <c r="Q14" i="1"/>
  <c r="Q15" i="1"/>
  <c r="Q9" i="1"/>
  <c r="P13" i="1"/>
  <c r="P14" i="1"/>
  <c r="P15" i="1"/>
  <c r="P9" i="1"/>
  <c r="P10" i="1"/>
  <c r="N11" i="1"/>
  <c r="T13" i="1"/>
  <c r="T14" i="1"/>
  <c r="R13" i="1"/>
  <c r="R14" i="1"/>
  <c r="R15" i="1"/>
  <c r="D13" i="1"/>
  <c r="D14" i="1"/>
  <c r="D15" i="1"/>
  <c r="T15" i="1"/>
</calcChain>
</file>

<file path=xl/sharedStrings.xml><?xml version="1.0" encoding="utf-8"?>
<sst xmlns="http://schemas.openxmlformats.org/spreadsheetml/2006/main" count="72" uniqueCount="39">
  <si>
    <t>T</t>
  </si>
  <si>
    <t>W</t>
  </si>
  <si>
    <t>L</t>
  </si>
  <si>
    <t>W%</t>
  </si>
  <si>
    <t xml:space="preserve">Average SL </t>
  </si>
  <si>
    <t>Average Risk</t>
  </si>
  <si>
    <t>Pip Total</t>
  </si>
  <si>
    <t>Average Lot Size</t>
  </si>
  <si>
    <t>Cum. Total</t>
  </si>
  <si>
    <t>Expectancy</t>
  </si>
  <si>
    <t>Average % Return</t>
  </si>
  <si>
    <t>Trades</t>
  </si>
  <si>
    <t>W/L</t>
  </si>
  <si>
    <t>PAIR/Buy/Sell</t>
  </si>
  <si>
    <t>BALANCE</t>
  </si>
  <si>
    <t>DATE ENTRY</t>
  </si>
  <si>
    <t>ENTRY LEVEL</t>
  </si>
  <si>
    <t>SL</t>
  </si>
  <si>
    <t>RISK</t>
  </si>
  <si>
    <t>DATE EXIT</t>
  </si>
  <si>
    <t>EXIT LEVEL</t>
  </si>
  <si>
    <t>Diff. Entry/Exit</t>
  </si>
  <si>
    <t>SWAP</t>
  </si>
  <si>
    <t>Lot Size</t>
  </si>
  <si>
    <t>Trade P/L</t>
  </si>
  <si>
    <t xml:space="preserve"> Risk to Reward</t>
  </si>
  <si>
    <t>% Return On Bank</t>
  </si>
  <si>
    <t>Accumalitive % Return</t>
  </si>
  <si>
    <t>AUD/JPY Buy</t>
  </si>
  <si>
    <t>August</t>
  </si>
  <si>
    <t>GBP/USD Sell</t>
  </si>
  <si>
    <t>Monthly P/L</t>
  </si>
  <si>
    <t>USD/JPY Buy</t>
  </si>
  <si>
    <t>Risk:Reward</t>
  </si>
  <si>
    <t>NZD/USD Sell</t>
  </si>
  <si>
    <t>% Return</t>
  </si>
  <si>
    <t>GBP/JPY Buy</t>
  </si>
  <si>
    <t>November</t>
  </si>
  <si>
    <t>USD/CHF 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</si>
</sst>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;[Red]&quot;£&quot;#,##0.00"/>
  </numFmts>
  <fonts count="7" x14ac:knownFonts="1">
    <font>
      <sz val="12"/>
      <color theme="1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i/>
      <sz val="11"/>
      <color rgb="FF3F3F76"/>
      <name val="Calibri"/>
      <scheme val="minor"/>
    </font>
    <font>
      <b/>
      <i/>
      <sz val="11"/>
      <name val="Calibri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</fills>
  <borders count="8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medium">
        <color auto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7F7F7F"/>
      </bottom>
      <diagonal/>
    </border>
    <border>
      <left/>
      <right/>
      <top style="medium">
        <color auto="1"/>
      </top>
      <bottom style="thin">
        <color rgb="FF7F7F7F"/>
      </bottom>
      <diagonal/>
    </border>
    <border>
      <left/>
      <right style="medium">
        <color auto="1"/>
      </right>
      <top style="medium">
        <color auto="1"/>
      </top>
      <bottom style="thin">
        <color rgb="FF7F7F7F"/>
      </bottom>
      <diagonal/>
    </border>
    <border>
      <left style="medium">
        <color auto="1"/>
      </left>
      <right style="medium">
        <color auto="1"/>
      </right>
      <top style="thin">
        <color rgb="FF7F7F7F"/>
      </top>
      <bottom style="medium">
        <color auto="1"/>
      </bottom>
      <diagonal/>
    </border>
    <border>
      <left/>
      <right/>
      <top style="thin">
        <color rgb="FF7F7F7F"/>
      </top>
      <bottom style="medium">
        <color auto="1"/>
      </bottom>
      <diagonal/>
    </border>
    <border>
      <left/>
      <right style="medium">
        <color auto="1"/>
      </right>
      <top style="thin">
        <color rgb="FF7F7F7F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rgb="FF7F7F7F"/>
      </bottom>
      <diagonal/>
    </border>
    <border>
      <left style="medium">
        <color auto="1"/>
      </left>
      <right style="thin">
        <color rgb="FFB2B2B2"/>
      </right>
      <top style="thin">
        <color rgb="FFB2B2B2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/>
      <top/>
      <bottom style="medium">
        <color auto="1"/>
      </bottom>
      <diagonal/>
    </border>
    <border>
      <left/>
      <right style="thin">
        <color rgb="FFB2B2B2"/>
      </right>
      <top style="thin">
        <color rgb="FFB2B2B2"/>
      </top>
      <bottom style="medium">
        <color auto="1"/>
      </bottom>
      <diagonal/>
    </border>
    <border>
      <left style="medium">
        <color auto="1"/>
      </left>
      <right/>
      <top style="thin">
        <color rgb="FF7F7F7F"/>
      </top>
      <bottom style="medium">
        <color auto="1"/>
      </bottom>
      <diagonal/>
    </border>
    <border>
      <left style="medium">
        <color auto="1"/>
      </left>
      <right style="thin">
        <color rgb="FF7F7F7F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medium">
        <color auto="1"/>
      </top>
      <bottom/>
      <diagonal/>
    </border>
    <border>
      <left style="thin">
        <color rgb="FF7F7F7F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7F7F7F"/>
      </right>
      <top style="medium">
        <color auto="1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medium">
        <color auto="1"/>
      </top>
      <bottom style="thin">
        <color rgb="FF7F7F7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medium">
        <color auto="1"/>
      </top>
      <bottom/>
      <diagonal/>
    </border>
    <border>
      <left style="medium">
        <color auto="1"/>
      </left>
      <right style="thin">
        <color rgb="FF7F7F7F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7F7F7F"/>
      </right>
      <top style="thin">
        <color rgb="FF7F7F7F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auto="1"/>
      </bottom>
      <diagonal/>
    </border>
    <border>
      <left style="medium">
        <color auto="1"/>
      </left>
      <right style="thin">
        <color rgb="FF7F7F7F"/>
      </right>
      <top/>
      <bottom style="medium">
        <color auto="1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auto="1"/>
      </right>
      <top style="medium">
        <color auto="1"/>
      </top>
      <bottom style="thin">
        <color rgb="FF7F7F7F"/>
      </bottom>
      <diagonal/>
    </border>
    <border>
      <left style="thin">
        <color rgb="FF7F7F7F"/>
      </left>
      <right style="medium">
        <color auto="1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medium">
        <color auto="1"/>
      </bottom>
      <diagonal/>
    </border>
    <border>
      <left style="thin">
        <color rgb="FF7F7F7F"/>
      </left>
      <right style="medium">
        <color auto="1"/>
      </right>
      <top style="thin">
        <color rgb="FF7F7F7F"/>
      </top>
      <bottom style="medium">
        <color auto="1"/>
      </bottom>
      <diagonal/>
    </border>
    <border>
      <left style="thin">
        <color rgb="FFB2B2B2"/>
      </left>
      <right/>
      <top style="medium">
        <color auto="1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rgb="FFB2B2B2"/>
      </right>
      <top/>
      <bottom/>
      <diagonal/>
    </border>
    <border>
      <left style="thin">
        <color rgb="FFB2B2B2"/>
      </left>
      <right style="medium">
        <color auto="1"/>
      </right>
      <top/>
      <bottom/>
      <diagonal/>
    </border>
    <border>
      <left style="medium">
        <color auto="1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B2B2B2"/>
      </right>
      <top/>
      <bottom style="medium">
        <color auto="1"/>
      </bottom>
      <diagonal/>
    </border>
    <border>
      <left style="thin">
        <color rgb="FFB2B2B2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B2B2B2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rgb="FF7F7F7F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auto="1"/>
      </left>
      <right/>
      <top style="thin">
        <color rgb="FF7F7F7F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83">
    <xf numFmtId="0" fontId="0" fillId="0" borderId="0" xfId="0"/>
    <xf numFmtId="0" fontId="1" fillId="2" borderId="3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164" fontId="1" fillId="2" borderId="4" xfId="1" applyNumberFormat="1" applyBorder="1" applyAlignment="1">
      <alignment horizontal="center" vertical="center"/>
    </xf>
    <xf numFmtId="0" fontId="1" fillId="2" borderId="4" xfId="1" applyBorder="1" applyAlignment="1">
      <alignment horizontal="center" vertical="center" wrapText="1"/>
    </xf>
    <xf numFmtId="0" fontId="1" fillId="2" borderId="4" xfId="1" applyNumberFormat="1" applyBorder="1" applyAlignment="1">
      <alignment horizontal="center" vertical="center"/>
    </xf>
    <xf numFmtId="2" fontId="1" fillId="2" borderId="4" xfId="1" applyNumberFormat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164" fontId="1" fillId="2" borderId="2" xfId="1" applyNumberFormat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0" fontId="1" fillId="2" borderId="2" xfId="1" applyNumberFormat="1" applyBorder="1" applyAlignment="1">
      <alignment horizontal="center" vertical="center"/>
    </xf>
    <xf numFmtId="0" fontId="4" fillId="3" borderId="6" xfId="2" applyNumberFormat="1" applyFont="1" applyBorder="1" applyAlignment="1">
      <alignment horizontal="center" vertical="center"/>
    </xf>
    <xf numFmtId="0" fontId="4" fillId="3" borderId="7" xfId="2" applyNumberFormat="1" applyFont="1" applyBorder="1" applyAlignment="1">
      <alignment horizontal="center" vertical="center"/>
    </xf>
    <xf numFmtId="0" fontId="4" fillId="3" borderId="6" xfId="2" applyFont="1" applyBorder="1" applyAlignment="1">
      <alignment horizontal="center" vertical="center"/>
    </xf>
    <xf numFmtId="164" fontId="4" fillId="3" borderId="8" xfId="2" applyNumberFormat="1" applyFont="1" applyBorder="1" applyAlignment="1">
      <alignment horizontal="center" vertical="center"/>
    </xf>
    <xf numFmtId="0" fontId="4" fillId="3" borderId="9" xfId="2" applyNumberFormat="1" applyFont="1" applyBorder="1" applyAlignment="1">
      <alignment horizontal="center" vertical="center"/>
    </xf>
    <xf numFmtId="0" fontId="4" fillId="3" borderId="10" xfId="2" applyNumberFormat="1" applyFont="1" applyBorder="1" applyAlignment="1">
      <alignment horizontal="center" vertical="center"/>
    </xf>
    <xf numFmtId="0" fontId="4" fillId="3" borderId="9" xfId="2" applyFont="1" applyBorder="1" applyAlignment="1">
      <alignment horizontal="center" vertical="center"/>
    </xf>
    <xf numFmtId="10" fontId="4" fillId="3" borderId="11" xfId="2" applyNumberFormat="1" applyFont="1" applyBorder="1" applyAlignment="1">
      <alignment horizontal="center" vertical="center"/>
    </xf>
    <xf numFmtId="0" fontId="4" fillId="3" borderId="12" xfId="2" applyNumberFormat="1" applyFont="1" applyBorder="1" applyAlignment="1">
      <alignment horizontal="center" vertical="center"/>
    </xf>
    <xf numFmtId="0" fontId="4" fillId="3" borderId="13" xfId="2" applyNumberFormat="1" applyFont="1" applyBorder="1" applyAlignment="1">
      <alignment horizontal="center" vertical="center"/>
    </xf>
    <xf numFmtId="0" fontId="4" fillId="3" borderId="12" xfId="2" applyFont="1" applyBorder="1" applyAlignment="1">
      <alignment horizontal="center" vertical="center"/>
    </xf>
    <xf numFmtId="10" fontId="4" fillId="3" borderId="14" xfId="2" applyNumberFormat="1" applyFont="1" applyBorder="1" applyAlignment="1">
      <alignment horizontal="center" vertical="center"/>
    </xf>
    <xf numFmtId="164" fontId="1" fillId="2" borderId="15" xfId="1" applyNumberFormat="1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164" fontId="4" fillId="3" borderId="6" xfId="2" applyNumberFormat="1" applyFont="1" applyBorder="1" applyAlignment="1">
      <alignment horizontal="center" vertical="center" wrapText="1"/>
    </xf>
    <xf numFmtId="164" fontId="1" fillId="2" borderId="17" xfId="1" applyNumberFormat="1" applyBorder="1" applyAlignment="1">
      <alignment horizontal="center" vertical="center"/>
    </xf>
    <xf numFmtId="2" fontId="4" fillId="3" borderId="8" xfId="2" applyNumberFormat="1" applyFont="1" applyBorder="1" applyAlignment="1">
      <alignment horizontal="center" vertical="center"/>
    </xf>
    <xf numFmtId="10" fontId="4" fillId="3" borderId="6" xfId="2" applyNumberFormat="1" applyFont="1" applyBorder="1" applyAlignment="1">
      <alignment horizontal="center" vertical="center" wrapText="1"/>
    </xf>
    <xf numFmtId="164" fontId="1" fillId="2" borderId="15" xfId="1" applyNumberFormat="1" applyBorder="1" applyAlignment="1">
      <alignment horizontal="center" vertical="center"/>
    </xf>
    <xf numFmtId="2" fontId="2" fillId="3" borderId="18" xfId="2" applyNumberFormat="1" applyBorder="1" applyAlignment="1">
      <alignment horizontal="center" vertical="center"/>
    </xf>
    <xf numFmtId="164" fontId="4" fillId="3" borderId="18" xfId="2" applyNumberFormat="1" applyFont="1" applyBorder="1" applyAlignment="1">
      <alignment horizontal="center" vertical="center"/>
    </xf>
    <xf numFmtId="2" fontId="4" fillId="3" borderId="18" xfId="2" applyNumberFormat="1" applyFont="1" applyBorder="1" applyAlignment="1">
      <alignment horizontal="center" vertical="center"/>
    </xf>
    <xf numFmtId="164" fontId="5" fillId="2" borderId="6" xfId="1" applyNumberFormat="1" applyFont="1" applyBorder="1" applyAlignment="1">
      <alignment horizontal="center" vertical="center"/>
    </xf>
    <xf numFmtId="164" fontId="4" fillId="3" borderId="9" xfId="2" applyNumberFormat="1" applyFont="1" applyBorder="1" applyAlignment="1">
      <alignment horizontal="center" vertical="center"/>
    </xf>
    <xf numFmtId="164" fontId="4" fillId="3" borderId="19" xfId="2" applyNumberFormat="1" applyFont="1" applyBorder="1" applyAlignment="1">
      <alignment horizontal="center" vertical="center"/>
    </xf>
    <xf numFmtId="2" fontId="2" fillId="3" borderId="6" xfId="2" applyNumberFormat="1" applyBorder="1" applyAlignment="1">
      <alignment horizontal="center" vertical="center"/>
    </xf>
    <xf numFmtId="10" fontId="4" fillId="3" borderId="18" xfId="2" applyNumberFormat="1" applyFont="1" applyBorder="1" applyAlignment="1">
      <alignment horizontal="center" vertical="center"/>
    </xf>
    <xf numFmtId="0" fontId="1" fillId="2" borderId="20" xfId="1" applyBorder="1" applyAlignment="1">
      <alignment horizontal="center" vertical="center"/>
    </xf>
    <xf numFmtId="0" fontId="1" fillId="2" borderId="21" xfId="1" applyBorder="1" applyAlignment="1">
      <alignment horizontal="center" vertical="center"/>
    </xf>
    <xf numFmtId="164" fontId="1" fillId="2" borderId="22" xfId="1" applyNumberFormat="1" applyBorder="1" applyAlignment="1">
      <alignment horizontal="center" vertical="center"/>
    </xf>
    <xf numFmtId="0" fontId="1" fillId="2" borderId="21" xfId="1" applyNumberFormat="1" applyBorder="1" applyAlignment="1">
      <alignment horizontal="center" vertical="center"/>
    </xf>
    <xf numFmtId="2" fontId="2" fillId="3" borderId="23" xfId="2" applyNumberFormat="1" applyBorder="1" applyAlignment="1">
      <alignment horizontal="center" vertical="center"/>
    </xf>
    <xf numFmtId="164" fontId="4" fillId="3" borderId="23" xfId="2" applyNumberFormat="1" applyFont="1" applyBorder="1" applyAlignment="1">
      <alignment horizontal="center" vertical="center"/>
    </xf>
    <xf numFmtId="2" fontId="4" fillId="3" borderId="6" xfId="2" applyNumberFormat="1" applyFont="1" applyBorder="1" applyAlignment="1">
      <alignment horizontal="center" vertical="center"/>
    </xf>
    <xf numFmtId="164" fontId="1" fillId="2" borderId="24" xfId="1" applyNumberFormat="1" applyBorder="1" applyAlignment="1">
      <alignment horizontal="center" vertical="center"/>
    </xf>
    <xf numFmtId="164" fontId="4" fillId="3" borderId="12" xfId="2" applyNumberFormat="1" applyFont="1" applyBorder="1" applyAlignment="1">
      <alignment horizontal="center" vertical="center"/>
    </xf>
    <xf numFmtId="164" fontId="1" fillId="2" borderId="25" xfId="1" applyNumberFormat="1" applyBorder="1" applyAlignment="1">
      <alignment horizontal="center" vertical="center"/>
    </xf>
    <xf numFmtId="164" fontId="4" fillId="3" borderId="26" xfId="2" applyNumberFormat="1" applyFont="1" applyBorder="1" applyAlignment="1">
      <alignment horizontal="center" vertical="center"/>
    </xf>
    <xf numFmtId="10" fontId="4" fillId="3" borderId="23" xfId="2" applyNumberFormat="1" applyFont="1" applyBorder="1" applyAlignment="1">
      <alignment horizontal="center" vertical="center"/>
    </xf>
    <xf numFmtId="0" fontId="4" fillId="3" borderId="27" xfId="2" applyNumberFormat="1" applyFont="1" applyBorder="1" applyAlignment="1">
      <alignment horizontal="center" vertical="center" wrapText="1"/>
    </xf>
    <xf numFmtId="0" fontId="4" fillId="3" borderId="28" xfId="2" applyNumberFormat="1" applyFont="1" applyBorder="1" applyAlignment="1">
      <alignment horizontal="center" vertical="center" wrapText="1"/>
    </xf>
    <xf numFmtId="164" fontId="4" fillId="3" borderId="28" xfId="2" applyNumberFormat="1" applyFont="1" applyBorder="1" applyAlignment="1">
      <alignment horizontal="center" vertical="center" wrapText="1"/>
    </xf>
    <xf numFmtId="0" fontId="4" fillId="3" borderId="28" xfId="2" applyFont="1" applyBorder="1" applyAlignment="1">
      <alignment horizontal="center" vertical="center" wrapText="1"/>
    </xf>
    <xf numFmtId="2" fontId="4" fillId="3" borderId="28" xfId="2" applyNumberFormat="1" applyFont="1" applyBorder="1" applyAlignment="1">
      <alignment horizontal="center" vertical="center" wrapText="1"/>
    </xf>
    <xf numFmtId="10" fontId="4" fillId="3" borderId="28" xfId="2" applyNumberFormat="1" applyFont="1" applyBorder="1" applyAlignment="1">
      <alignment horizontal="center" vertical="center" wrapText="1"/>
    </xf>
    <xf numFmtId="0" fontId="2" fillId="3" borderId="30" xfId="2" applyBorder="1" applyAlignment="1">
      <alignment horizontal="center"/>
    </xf>
    <xf numFmtId="0" fontId="2" fillId="3" borderId="31" xfId="2" applyBorder="1" applyAlignment="1">
      <alignment horizontal="center"/>
    </xf>
    <xf numFmtId="164" fontId="2" fillId="3" borderId="31" xfId="2" applyNumberFormat="1" applyBorder="1" applyAlignment="1">
      <alignment horizontal="center"/>
    </xf>
    <xf numFmtId="14" fontId="2" fillId="3" borderId="31" xfId="2" applyNumberFormat="1" applyBorder="1" applyAlignment="1">
      <alignment horizontal="center"/>
    </xf>
    <xf numFmtId="164" fontId="2" fillId="3" borderId="31" xfId="2" applyNumberFormat="1" applyBorder="1" applyAlignment="1">
      <alignment horizontal="center" vertical="center"/>
    </xf>
    <xf numFmtId="2" fontId="2" fillId="3" borderId="31" xfId="2" applyNumberFormat="1" applyBorder="1" applyAlignment="1">
      <alignment horizontal="center" vertical="center"/>
    </xf>
    <xf numFmtId="10" fontId="2" fillId="3" borderId="31" xfId="2" applyNumberFormat="1" applyBorder="1" applyAlignment="1">
      <alignment horizontal="center" vertical="center"/>
    </xf>
    <xf numFmtId="0" fontId="4" fillId="3" borderId="32" xfId="2" applyFont="1" applyBorder="1" applyAlignment="1">
      <alignment horizontal="center"/>
    </xf>
    <xf numFmtId="0" fontId="4" fillId="3" borderId="8" xfId="2" applyFont="1" applyBorder="1" applyAlignment="1">
      <alignment horizontal="center"/>
    </xf>
    <xf numFmtId="0" fontId="1" fillId="2" borderId="33" xfId="1" applyBorder="1"/>
    <xf numFmtId="0" fontId="2" fillId="3" borderId="34" xfId="2" applyBorder="1" applyAlignment="1">
      <alignment horizontal="center"/>
    </xf>
    <xf numFmtId="0" fontId="2" fillId="3" borderId="1" xfId="2" applyBorder="1" applyAlignment="1">
      <alignment horizontal="center"/>
    </xf>
    <xf numFmtId="164" fontId="2" fillId="3" borderId="1" xfId="2" applyNumberFormat="1" applyBorder="1" applyAlignment="1">
      <alignment horizontal="center"/>
    </xf>
    <xf numFmtId="14" fontId="2" fillId="3" borderId="1" xfId="2" applyNumberFormat="1" applyBorder="1" applyAlignment="1">
      <alignment horizontal="center"/>
    </xf>
    <xf numFmtId="164" fontId="2" fillId="3" borderId="1" xfId="2" applyNumberFormat="1" applyBorder="1" applyAlignment="1">
      <alignment horizontal="center" vertical="center"/>
    </xf>
    <xf numFmtId="2" fontId="2" fillId="3" borderId="1" xfId="2" applyNumberFormat="1" applyBorder="1" applyAlignment="1">
      <alignment horizontal="center" vertical="center"/>
    </xf>
    <xf numFmtId="10" fontId="2" fillId="3" borderId="1" xfId="2" applyNumberFormat="1" applyBorder="1" applyAlignment="1">
      <alignment horizontal="center" vertical="center"/>
    </xf>
    <xf numFmtId="0" fontId="2" fillId="3" borderId="27" xfId="2" applyBorder="1"/>
    <xf numFmtId="0" fontId="3" fillId="3" borderId="37" xfId="2" applyFont="1" applyBorder="1"/>
    <xf numFmtId="0" fontId="2" fillId="3" borderId="39" xfId="2" applyBorder="1" applyAlignment="1">
      <alignment horizontal="center"/>
    </xf>
    <xf numFmtId="0" fontId="2" fillId="3" borderId="40" xfId="2" applyBorder="1" applyAlignment="1">
      <alignment horizontal="center"/>
    </xf>
    <xf numFmtId="164" fontId="2" fillId="3" borderId="40" xfId="2" applyNumberFormat="1" applyBorder="1" applyAlignment="1">
      <alignment horizontal="center"/>
    </xf>
    <xf numFmtId="14" fontId="2" fillId="3" borderId="40" xfId="2" applyNumberFormat="1" applyBorder="1" applyAlignment="1">
      <alignment horizontal="center"/>
    </xf>
    <xf numFmtId="164" fontId="2" fillId="3" borderId="40" xfId="2" applyNumberFormat="1" applyBorder="1" applyAlignment="1">
      <alignment horizontal="center" vertical="center"/>
    </xf>
    <xf numFmtId="2" fontId="2" fillId="3" borderId="40" xfId="2" applyNumberFormat="1" applyBorder="1" applyAlignment="1">
      <alignment horizontal="center" vertical="center"/>
    </xf>
    <xf numFmtId="10" fontId="2" fillId="3" borderId="40" xfId="2" applyNumberFormat="1" applyBorder="1" applyAlignment="1">
      <alignment horizontal="center" vertical="center"/>
    </xf>
    <xf numFmtId="0" fontId="2" fillId="3" borderId="41" xfId="2" applyBorder="1"/>
    <xf numFmtId="0" fontId="2" fillId="3" borderId="35" xfId="2" applyBorder="1" applyAlignment="1">
      <alignment horizontal="center"/>
    </xf>
    <xf numFmtId="164" fontId="2" fillId="3" borderId="42" xfId="2" applyNumberFormat="1" applyBorder="1" applyAlignment="1">
      <alignment horizontal="center" vertical="center"/>
    </xf>
    <xf numFmtId="164" fontId="2" fillId="3" borderId="28" xfId="2" applyNumberFormat="1" applyBorder="1" applyAlignment="1">
      <alignment horizontal="center" vertical="center"/>
    </xf>
    <xf numFmtId="164" fontId="2" fillId="3" borderId="33" xfId="2" applyNumberFormat="1" applyBorder="1" applyAlignment="1">
      <alignment horizontal="center" vertical="center"/>
    </xf>
    <xf numFmtId="10" fontId="2" fillId="3" borderId="43" xfId="2" applyNumberFormat="1" applyBorder="1" applyAlignment="1">
      <alignment horizontal="center" vertical="center"/>
    </xf>
    <xf numFmtId="10" fontId="2" fillId="3" borderId="44" xfId="2" applyNumberFormat="1" applyBorder="1" applyAlignment="1">
      <alignment horizontal="center" vertical="center"/>
    </xf>
    <xf numFmtId="164" fontId="2" fillId="3" borderId="45" xfId="2" applyNumberFormat="1" applyBorder="1" applyAlignment="1">
      <alignment horizontal="center" vertical="center"/>
    </xf>
    <xf numFmtId="10" fontId="2" fillId="3" borderId="46" xfId="2" applyNumberFormat="1" applyBorder="1" applyAlignment="1">
      <alignment horizontal="center" vertical="center"/>
    </xf>
    <xf numFmtId="0" fontId="1" fillId="2" borderId="47" xfId="1" applyBorder="1" applyAlignment="1">
      <alignment horizontal="center" vertical="center"/>
    </xf>
    <xf numFmtId="0" fontId="1" fillId="2" borderId="48" xfId="1" applyBorder="1" applyAlignment="1">
      <alignment horizontal="center" vertical="center"/>
    </xf>
    <xf numFmtId="10" fontId="1" fillId="2" borderId="48" xfId="1" applyNumberFormat="1" applyBorder="1" applyAlignment="1">
      <alignment horizontal="center" vertical="center"/>
    </xf>
    <xf numFmtId="10" fontId="1" fillId="2" borderId="49" xfId="1" applyNumberFormat="1" applyBorder="1" applyAlignment="1">
      <alignment horizontal="center" vertical="center"/>
    </xf>
    <xf numFmtId="10" fontId="4" fillId="3" borderId="36" xfId="2" applyNumberFormat="1" applyFont="1" applyBorder="1" applyAlignment="1">
      <alignment horizontal="center" vertical="center" wrapText="1"/>
    </xf>
    <xf numFmtId="0" fontId="1" fillId="2" borderId="53" xfId="1" applyBorder="1"/>
    <xf numFmtId="0" fontId="1" fillId="2" borderId="54" xfId="1" applyBorder="1"/>
    <xf numFmtId="0" fontId="1" fillId="2" borderId="55" xfId="1" applyBorder="1"/>
    <xf numFmtId="164" fontId="2" fillId="3" borderId="29" xfId="2" applyNumberFormat="1" applyBorder="1"/>
    <xf numFmtId="2" fontId="3" fillId="3" borderId="56" xfId="2" applyNumberFormat="1" applyFont="1" applyBorder="1"/>
    <xf numFmtId="10" fontId="2" fillId="3" borderId="57" xfId="2" applyNumberFormat="1" applyBorder="1"/>
    <xf numFmtId="0" fontId="1" fillId="2" borderId="58" xfId="1" applyBorder="1"/>
    <xf numFmtId="0" fontId="1" fillId="2" borderId="59" xfId="1" applyBorder="1"/>
    <xf numFmtId="0" fontId="6" fillId="2" borderId="33" xfId="1" applyFont="1" applyBorder="1" applyAlignment="1">
      <alignment horizontal="center" vertical="center"/>
    </xf>
    <xf numFmtId="164" fontId="6" fillId="2" borderId="33" xfId="1" applyNumberFormat="1" applyFont="1" applyBorder="1" applyAlignment="1">
      <alignment horizontal="center" vertical="center"/>
    </xf>
    <xf numFmtId="14" fontId="6" fillId="2" borderId="33" xfId="1" applyNumberFormat="1" applyFont="1" applyBorder="1" applyAlignment="1">
      <alignment horizontal="center" vertical="center"/>
    </xf>
    <xf numFmtId="0" fontId="1" fillId="2" borderId="33" xfId="1" applyBorder="1" applyAlignment="1">
      <alignment horizontal="center" vertical="center"/>
    </xf>
    <xf numFmtId="14" fontId="6" fillId="2" borderId="33" xfId="1" applyNumberFormat="1" applyFont="1" applyBorder="1" applyAlignment="1">
      <alignment horizontal="center" vertical="center"/>
    </xf>
    <xf numFmtId="0" fontId="6" fillId="2" borderId="33" xfId="1" applyFont="1" applyBorder="1" applyAlignment="1">
      <alignment horizontal="center" vertical="center"/>
    </xf>
    <xf numFmtId="0" fontId="6" fillId="2" borderId="33" xfId="1" applyFont="1" applyBorder="1" applyAlignment="1">
      <alignment horizontal="center"/>
    </xf>
    <xf numFmtId="164" fontId="6" fillId="2" borderId="58" xfId="1" applyNumberFormat="1" applyFont="1" applyBorder="1" applyAlignment="1">
      <alignment horizontal="center" vertical="center"/>
    </xf>
    <xf numFmtId="164" fontId="6" fillId="2" borderId="33" xfId="1" applyNumberFormat="1" applyFont="1" applyBorder="1" applyAlignment="1">
      <alignment horizontal="center" vertical="center"/>
    </xf>
    <xf numFmtId="2" fontId="6" fillId="2" borderId="33" xfId="1" applyNumberFormat="1" applyFont="1" applyBorder="1" applyAlignment="1">
      <alignment horizontal="center" vertical="center"/>
    </xf>
    <xf numFmtId="10" fontId="6" fillId="2" borderId="33" xfId="1" applyNumberFormat="1" applyFont="1" applyBorder="1" applyAlignment="1">
      <alignment horizontal="center" vertical="center"/>
    </xf>
    <xf numFmtId="10" fontId="6" fillId="2" borderId="60" xfId="1" applyNumberFormat="1" applyFont="1" applyBorder="1" applyAlignment="1">
      <alignment horizontal="center" vertical="center"/>
    </xf>
    <xf numFmtId="164" fontId="6" fillId="2" borderId="52" xfId="1" applyNumberFormat="1" applyFont="1" applyBorder="1" applyAlignment="1">
      <alignment horizontal="center" vertical="center"/>
    </xf>
    <xf numFmtId="0" fontId="5" fillId="2" borderId="50" xfId="1" applyFont="1" applyBorder="1" applyAlignment="1">
      <alignment horizontal="center" vertical="center"/>
    </xf>
    <xf numFmtId="0" fontId="5" fillId="2" borderId="51" xfId="1" applyFont="1" applyBorder="1" applyAlignment="1">
      <alignment horizontal="center" vertical="center"/>
    </xf>
    <xf numFmtId="0" fontId="6" fillId="2" borderId="52" xfId="1" applyFont="1" applyBorder="1" applyAlignment="1">
      <alignment horizontal="center" vertical="center"/>
    </xf>
    <xf numFmtId="0" fontId="6" fillId="2" borderId="58" xfId="1" applyFont="1" applyBorder="1" applyAlignment="1">
      <alignment horizontal="center" vertical="center"/>
    </xf>
    <xf numFmtId="14" fontId="6" fillId="2" borderId="58" xfId="1" applyNumberFormat="1" applyFont="1" applyBorder="1" applyAlignment="1">
      <alignment horizontal="center" vertical="center"/>
    </xf>
    <xf numFmtId="14" fontId="6" fillId="2" borderId="58" xfId="1" applyNumberFormat="1" applyFont="1" applyBorder="1" applyAlignment="1">
      <alignment horizontal="center" vertical="center"/>
    </xf>
    <xf numFmtId="0" fontId="6" fillId="2" borderId="58" xfId="1" applyFont="1" applyBorder="1" applyAlignment="1">
      <alignment horizontal="center" vertical="center"/>
    </xf>
    <xf numFmtId="164" fontId="6" fillId="2" borderId="58" xfId="1" applyNumberFormat="1" applyFont="1" applyBorder="1" applyAlignment="1">
      <alignment horizontal="center" vertical="center"/>
    </xf>
    <xf numFmtId="0" fontId="6" fillId="2" borderId="62" xfId="1" applyFont="1" applyBorder="1" applyAlignment="1">
      <alignment horizontal="center" vertical="center"/>
    </xf>
    <xf numFmtId="2" fontId="6" fillId="2" borderId="58" xfId="1" applyNumberFormat="1" applyFont="1" applyBorder="1" applyAlignment="1">
      <alignment horizontal="center" vertical="center"/>
    </xf>
    <xf numFmtId="10" fontId="6" fillId="2" borderId="58" xfId="1" applyNumberFormat="1" applyFont="1" applyBorder="1" applyAlignment="1">
      <alignment horizontal="center" vertical="center"/>
    </xf>
    <xf numFmtId="0" fontId="6" fillId="2" borderId="64" xfId="1" applyFont="1" applyBorder="1" applyAlignment="1">
      <alignment horizontal="center" vertical="center"/>
    </xf>
    <xf numFmtId="2" fontId="6" fillId="2" borderId="65" xfId="1" applyNumberFormat="1" applyFont="1" applyBorder="1" applyAlignment="1">
      <alignment horizontal="center" vertical="center"/>
    </xf>
    <xf numFmtId="0" fontId="6" fillId="2" borderId="66" xfId="1" applyFont="1" applyBorder="1" applyAlignment="1">
      <alignment horizontal="center" vertical="center"/>
    </xf>
    <xf numFmtId="10" fontId="6" fillId="2" borderId="67" xfId="1" applyNumberFormat="1" applyFont="1" applyBorder="1" applyAlignment="1">
      <alignment horizontal="center" vertical="center"/>
    </xf>
    <xf numFmtId="164" fontId="6" fillId="2" borderId="52" xfId="1" applyNumberFormat="1" applyFont="1" applyBorder="1" applyAlignment="1">
      <alignment horizontal="center" vertical="center"/>
    </xf>
    <xf numFmtId="164" fontId="6" fillId="2" borderId="61" xfId="1" applyNumberFormat="1" applyFont="1" applyBorder="1" applyAlignment="1">
      <alignment horizontal="center" vertical="center"/>
    </xf>
    <xf numFmtId="164" fontId="6" fillId="2" borderId="63" xfId="1" applyNumberFormat="1" applyFont="1" applyBorder="1" applyAlignment="1">
      <alignment horizontal="center" vertical="center"/>
    </xf>
    <xf numFmtId="14" fontId="6" fillId="2" borderId="52" xfId="1" applyNumberFormat="1" applyFont="1" applyBorder="1" applyAlignment="1">
      <alignment horizontal="center" vertical="center"/>
    </xf>
    <xf numFmtId="14" fontId="6" fillId="2" borderId="52" xfId="1" applyNumberFormat="1" applyFont="1" applyBorder="1" applyAlignment="1">
      <alignment vertical="center"/>
    </xf>
    <xf numFmtId="0" fontId="6" fillId="2" borderId="52" xfId="1" applyFont="1" applyBorder="1" applyAlignment="1">
      <alignment vertical="center"/>
    </xf>
    <xf numFmtId="2" fontId="6" fillId="2" borderId="52" xfId="1" applyNumberFormat="1" applyFont="1" applyBorder="1" applyAlignment="1">
      <alignment horizontal="center" vertical="center"/>
    </xf>
    <xf numFmtId="10" fontId="6" fillId="2" borderId="52" xfId="1" applyNumberFormat="1" applyFont="1" applyBorder="1" applyAlignment="1">
      <alignment horizontal="center" vertical="center"/>
    </xf>
    <xf numFmtId="0" fontId="1" fillId="2" borderId="52" xfId="1" applyBorder="1" applyAlignment="1">
      <alignment horizontal="center" vertical="center"/>
    </xf>
    <xf numFmtId="0" fontId="6" fillId="2" borderId="68" xfId="1" applyFont="1" applyBorder="1" applyAlignment="1">
      <alignment horizontal="center" vertical="center"/>
    </xf>
    <xf numFmtId="2" fontId="6" fillId="2" borderId="55" xfId="1" applyNumberFormat="1" applyFont="1" applyBorder="1" applyAlignment="1">
      <alignment horizontal="center" vertical="center"/>
    </xf>
    <xf numFmtId="2" fontId="6" fillId="2" borderId="69" xfId="1" applyNumberFormat="1" applyFont="1" applyBorder="1" applyAlignment="1">
      <alignment horizontal="center" vertical="center"/>
    </xf>
    <xf numFmtId="0" fontId="6" fillId="2" borderId="70" xfId="1" applyFont="1" applyBorder="1" applyAlignment="1">
      <alignment horizontal="center" vertical="center"/>
    </xf>
    <xf numFmtId="0" fontId="6" fillId="2" borderId="71" xfId="1" applyFont="1" applyBorder="1" applyAlignment="1">
      <alignment horizontal="center" vertical="center"/>
    </xf>
    <xf numFmtId="0" fontId="6" fillId="2" borderId="72" xfId="1" applyFont="1" applyBorder="1" applyAlignment="1">
      <alignment horizontal="center" vertical="center"/>
    </xf>
    <xf numFmtId="164" fontId="6" fillId="2" borderId="72" xfId="1" applyNumberFormat="1" applyFont="1" applyBorder="1" applyAlignment="1">
      <alignment horizontal="center" vertical="center"/>
    </xf>
    <xf numFmtId="14" fontId="6" fillId="2" borderId="72" xfId="1" applyNumberFormat="1" applyFont="1" applyBorder="1" applyAlignment="1">
      <alignment horizontal="center" vertical="center"/>
    </xf>
    <xf numFmtId="0" fontId="6" fillId="2" borderId="72" xfId="1" applyFont="1" applyBorder="1" applyAlignment="1">
      <alignment horizontal="center" vertical="center"/>
    </xf>
    <xf numFmtId="164" fontId="6" fillId="2" borderId="72" xfId="1" applyNumberFormat="1" applyFont="1" applyBorder="1" applyAlignment="1">
      <alignment horizontal="center" vertical="center"/>
    </xf>
    <xf numFmtId="2" fontId="6" fillId="2" borderId="72" xfId="1" applyNumberFormat="1" applyFont="1" applyBorder="1" applyAlignment="1">
      <alignment horizontal="center" vertical="center"/>
    </xf>
    <xf numFmtId="10" fontId="6" fillId="2" borderId="72" xfId="1" applyNumberFormat="1" applyFont="1" applyBorder="1" applyAlignment="1">
      <alignment horizontal="center" vertical="center"/>
    </xf>
    <xf numFmtId="2" fontId="6" fillId="2" borderId="73" xfId="1" applyNumberFormat="1" applyFont="1" applyBorder="1" applyAlignment="1">
      <alignment horizontal="center" vertical="center"/>
    </xf>
    <xf numFmtId="164" fontId="1" fillId="2" borderId="55" xfId="1" applyNumberFormat="1" applyBorder="1"/>
    <xf numFmtId="0" fontId="1" fillId="2" borderId="74" xfId="1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164" fontId="1" fillId="2" borderId="75" xfId="1" applyNumberFormat="1" applyBorder="1" applyAlignment="1">
      <alignment horizontal="center" vertical="center"/>
    </xf>
    <xf numFmtId="0" fontId="1" fillId="2" borderId="15" xfId="1" applyNumberFormat="1" applyBorder="1" applyAlignment="1">
      <alignment horizontal="center" vertical="center"/>
    </xf>
    <xf numFmtId="2" fontId="2" fillId="3" borderId="76" xfId="2" applyNumberFormat="1" applyBorder="1" applyAlignment="1">
      <alignment horizontal="center" vertical="center"/>
    </xf>
    <xf numFmtId="164" fontId="4" fillId="3" borderId="76" xfId="2" applyNumberFormat="1" applyFont="1" applyBorder="1" applyAlignment="1">
      <alignment horizontal="center" vertical="center"/>
    </xf>
    <xf numFmtId="164" fontId="1" fillId="2" borderId="77" xfId="1" applyNumberFormat="1" applyBorder="1" applyAlignment="1">
      <alignment horizontal="center" vertical="center"/>
    </xf>
    <xf numFmtId="164" fontId="4" fillId="3" borderId="78" xfId="2" applyNumberFormat="1" applyFont="1" applyBorder="1" applyAlignment="1">
      <alignment horizontal="center" vertical="center"/>
    </xf>
    <xf numFmtId="164" fontId="1" fillId="2" borderId="79" xfId="1" applyNumberFormat="1" applyBorder="1" applyAlignment="1">
      <alignment horizontal="center" vertical="center"/>
    </xf>
    <xf numFmtId="164" fontId="4" fillId="3" borderId="80" xfId="2" applyNumberFormat="1" applyFont="1" applyBorder="1" applyAlignment="1">
      <alignment horizontal="center" vertical="center"/>
    </xf>
    <xf numFmtId="2" fontId="2" fillId="3" borderId="18" xfId="2" applyNumberFormat="1" applyBorder="1" applyAlignment="1">
      <alignment horizontal="center" vertical="center"/>
    </xf>
    <xf numFmtId="10" fontId="4" fillId="3" borderId="76" xfId="2" applyNumberFormat="1" applyFont="1" applyBorder="1" applyAlignment="1">
      <alignment horizontal="center" vertical="center"/>
    </xf>
    <xf numFmtId="10" fontId="1" fillId="2" borderId="16" xfId="1" applyNumberFormat="1" applyBorder="1" applyAlignment="1">
      <alignment horizontal="center" vertical="center"/>
    </xf>
    <xf numFmtId="0" fontId="6" fillId="2" borderId="81" xfId="1" applyFont="1" applyBorder="1" applyAlignment="1">
      <alignment horizontal="center" vertical="center"/>
    </xf>
    <xf numFmtId="14" fontId="6" fillId="2" borderId="61" xfId="1" applyNumberFormat="1" applyFont="1" applyBorder="1" applyAlignment="1">
      <alignment horizontal="center" vertical="center"/>
    </xf>
    <xf numFmtId="0" fontId="6" fillId="2" borderId="61" xfId="1" applyFont="1" applyBorder="1" applyAlignment="1">
      <alignment horizontal="center" vertical="center"/>
    </xf>
    <xf numFmtId="2" fontId="6" fillId="2" borderId="61" xfId="1" applyNumberFormat="1" applyFont="1" applyBorder="1" applyAlignment="1">
      <alignment horizontal="center" vertical="center"/>
    </xf>
    <xf numFmtId="10" fontId="6" fillId="2" borderId="61" xfId="1" applyNumberFormat="1" applyFont="1" applyBorder="1" applyAlignment="1">
      <alignment horizontal="center" vertical="center"/>
    </xf>
    <xf numFmtId="0" fontId="4" fillId="3" borderId="37" xfId="2" applyNumberFormat="1" applyFont="1" applyBorder="1" applyAlignment="1">
      <alignment horizontal="center" vertical="center" wrapText="1"/>
    </xf>
    <xf numFmtId="0" fontId="4" fillId="3" borderId="82" xfId="2" applyNumberFormat="1" applyFont="1" applyBorder="1" applyAlignment="1">
      <alignment horizontal="center" vertical="center" wrapText="1"/>
    </xf>
    <xf numFmtId="164" fontId="4" fillId="3" borderId="82" xfId="2" applyNumberFormat="1" applyFont="1" applyBorder="1" applyAlignment="1">
      <alignment horizontal="center" vertical="center" wrapText="1"/>
    </xf>
    <xf numFmtId="0" fontId="4" fillId="3" borderId="82" xfId="2" applyFont="1" applyBorder="1" applyAlignment="1">
      <alignment horizontal="center" vertical="center" wrapText="1"/>
    </xf>
    <xf numFmtId="2" fontId="4" fillId="3" borderId="82" xfId="2" applyNumberFormat="1" applyFont="1" applyBorder="1" applyAlignment="1">
      <alignment horizontal="center" vertical="center" wrapText="1"/>
    </xf>
    <xf numFmtId="10" fontId="4" fillId="3" borderId="82" xfId="2" applyNumberFormat="1" applyFont="1" applyBorder="1" applyAlignment="1">
      <alignment horizontal="center" vertical="center" wrapText="1"/>
    </xf>
    <xf numFmtId="10" fontId="4" fillId="3" borderId="38" xfId="2" applyNumberFormat="1" applyFont="1" applyBorder="1" applyAlignment="1">
      <alignment horizontal="center" vertical="center" wrapText="1"/>
    </xf>
    <xf numFmtId="0" fontId="2" fillId="3" borderId="82" xfId="2" applyBorder="1"/>
    <xf numFmtId="0" fontId="2" fillId="3" borderId="56" xfId="2" applyBorder="1"/>
  </cellXfs>
  <cellStyles count="3">
    <cellStyle name="Input" xfId="2" builtinId="20"/>
    <cellStyle name="Neutral" xfId="1" builtinId="28"/>
    <cellStyle name="Normal" xfId="0" builtinId="0"/>
  </cellStyles>
  <dxfs count="71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E32" sqref="E32"/>
    </sheetView>
  </sheetViews>
  <sheetFormatPr baseColWidth="10" defaultRowHeight="15" x14ac:dyDescent="0"/>
  <sheetData>
    <row r="1" spans="1:20">
      <c r="A1" s="1"/>
      <c r="B1" s="2"/>
      <c r="C1" s="2"/>
      <c r="D1" s="3"/>
      <c r="E1" s="3"/>
      <c r="F1" s="2"/>
      <c r="G1" s="2"/>
      <c r="H1" s="4"/>
      <c r="I1" s="4"/>
      <c r="J1" s="2"/>
      <c r="K1" s="5"/>
      <c r="L1" s="2"/>
      <c r="M1" s="3"/>
      <c r="N1" s="2"/>
      <c r="O1" s="2"/>
      <c r="P1" s="6"/>
      <c r="Q1" s="6"/>
      <c r="R1" s="92"/>
      <c r="S1" s="97"/>
      <c r="T1" s="98"/>
    </row>
    <row r="2" spans="1:20" ht="16" thickBot="1">
      <c r="A2" s="7"/>
      <c r="B2" s="8"/>
      <c r="C2" s="8"/>
      <c r="D2" s="9"/>
      <c r="E2" s="8"/>
      <c r="F2" s="8"/>
      <c r="G2" s="10"/>
      <c r="H2" s="11"/>
      <c r="I2" s="10"/>
      <c r="J2" s="8"/>
      <c r="K2" s="11"/>
      <c r="L2" s="8"/>
      <c r="M2" s="9"/>
      <c r="N2" s="8"/>
      <c r="O2" s="8"/>
      <c r="P2" s="11"/>
      <c r="Q2" s="8"/>
      <c r="R2" s="93"/>
      <c r="S2" s="66"/>
      <c r="T2" s="99"/>
    </row>
    <row r="3" spans="1:20" ht="16" thickBot="1">
      <c r="A3" s="12" t="s">
        <v>0</v>
      </c>
      <c r="B3" s="13" t="s">
        <v>1</v>
      </c>
      <c r="C3" s="14" t="s">
        <v>2</v>
      </c>
      <c r="D3" s="15" t="s">
        <v>3</v>
      </c>
      <c r="E3" s="8"/>
      <c r="F3" s="11"/>
      <c r="G3" s="10"/>
      <c r="H3" s="11"/>
      <c r="I3" s="10"/>
      <c r="J3" s="8"/>
      <c r="K3" s="11"/>
      <c r="L3" s="8"/>
      <c r="M3" s="9"/>
      <c r="N3" s="8"/>
      <c r="O3" s="8"/>
      <c r="P3" s="10"/>
      <c r="Q3" s="8"/>
      <c r="R3" s="93"/>
      <c r="S3" s="66"/>
      <c r="T3" s="99"/>
    </row>
    <row r="4" spans="1:20">
      <c r="A4" s="16">
        <f>SUM(A12:A4990)</f>
        <v>4</v>
      </c>
      <c r="B4" s="17">
        <f>SUM(B12:B4990)</f>
        <v>3</v>
      </c>
      <c r="C4" s="18">
        <f>SUM(A4-B4)</f>
        <v>1</v>
      </c>
      <c r="D4" s="19">
        <f>SUM(B4/A4)</f>
        <v>0.75</v>
      </c>
      <c r="E4" s="8"/>
      <c r="F4" s="11"/>
      <c r="G4" s="10"/>
      <c r="H4" s="11"/>
      <c r="I4" s="11"/>
      <c r="J4" s="10"/>
      <c r="K4" s="11"/>
      <c r="L4" s="8"/>
      <c r="M4" s="9"/>
      <c r="N4" s="8"/>
      <c r="O4" s="8"/>
      <c r="P4" s="11"/>
      <c r="Q4" s="11"/>
      <c r="R4" s="93"/>
      <c r="S4" s="66"/>
      <c r="T4" s="99"/>
    </row>
    <row r="5" spans="1:20" ht="16" thickBot="1">
      <c r="A5" s="20"/>
      <c r="B5" s="21"/>
      <c r="C5" s="22"/>
      <c r="D5" s="23"/>
      <c r="E5" s="8"/>
      <c r="F5" s="11"/>
      <c r="G5" s="10"/>
      <c r="H5" s="11"/>
      <c r="I5" s="10"/>
      <c r="J5" s="9"/>
      <c r="K5" s="11"/>
      <c r="L5" s="9"/>
      <c r="M5" s="9"/>
      <c r="N5" s="8"/>
      <c r="O5" s="8"/>
      <c r="P5" s="10"/>
      <c r="Q5" s="8"/>
      <c r="R5" s="93"/>
      <c r="S5" s="66"/>
      <c r="T5" s="99"/>
    </row>
    <row r="6" spans="1:20">
      <c r="A6" s="7"/>
      <c r="B6" s="8"/>
      <c r="C6" s="8"/>
      <c r="D6" s="9"/>
      <c r="E6" s="8"/>
      <c r="F6" s="8"/>
      <c r="G6" s="10"/>
      <c r="H6" s="11"/>
      <c r="I6" s="10"/>
      <c r="J6" s="8"/>
      <c r="K6" s="11"/>
      <c r="L6" s="8"/>
      <c r="M6" s="9"/>
      <c r="N6" s="8"/>
      <c r="O6" s="8"/>
      <c r="P6" s="10"/>
      <c r="Q6" s="8"/>
      <c r="R6" s="93"/>
      <c r="S6" s="66"/>
      <c r="T6" s="99"/>
    </row>
    <row r="7" spans="1:20" ht="16" thickBot="1">
      <c r="A7" s="7"/>
      <c r="B7" s="8"/>
      <c r="C7" s="8"/>
      <c r="D7" s="9"/>
      <c r="E7" s="9"/>
      <c r="F7" s="10"/>
      <c r="G7" s="10"/>
      <c r="H7" s="10"/>
      <c r="I7" s="10"/>
      <c r="J7" s="8"/>
      <c r="K7" s="11"/>
      <c r="L7" s="8"/>
      <c r="M7" s="24"/>
      <c r="N7" s="8"/>
      <c r="O7" s="8"/>
      <c r="P7" s="10"/>
      <c r="Q7" s="8"/>
      <c r="R7" s="93"/>
      <c r="S7" s="66"/>
      <c r="T7" s="99"/>
    </row>
    <row r="8" spans="1:20" ht="29" thickBot="1">
      <c r="A8" s="7"/>
      <c r="B8" s="8"/>
      <c r="C8" s="8"/>
      <c r="D8" s="9"/>
      <c r="E8" s="8"/>
      <c r="F8" s="11"/>
      <c r="G8" s="14" t="s">
        <v>4</v>
      </c>
      <c r="H8" s="14" t="s">
        <v>5</v>
      </c>
      <c r="I8" s="8"/>
      <c r="J8" s="8"/>
      <c r="K8" s="14" t="s">
        <v>6</v>
      </c>
      <c r="L8" s="25"/>
      <c r="M8" s="26" t="s">
        <v>7</v>
      </c>
      <c r="N8" s="27"/>
      <c r="O8" s="14" t="s">
        <v>8</v>
      </c>
      <c r="P8" s="28" t="s">
        <v>9</v>
      </c>
      <c r="Q8" s="29" t="s">
        <v>10</v>
      </c>
      <c r="R8" s="94"/>
      <c r="S8" s="66"/>
      <c r="T8" s="99"/>
    </row>
    <row r="9" spans="1:20" ht="16" thickBot="1">
      <c r="A9" s="7"/>
      <c r="B9" s="8"/>
      <c r="C9" s="8"/>
      <c r="D9" s="30"/>
      <c r="E9" s="8"/>
      <c r="F9" s="11"/>
      <c r="G9" s="31">
        <f>SUM(G12:G1002)/A4</f>
        <v>62.5</v>
      </c>
      <c r="H9" s="32">
        <f>SUM(H12:H1002)/A4</f>
        <v>100</v>
      </c>
      <c r="I9" s="8"/>
      <c r="J9" s="8"/>
      <c r="K9" s="33">
        <f>SUM(K12:K984)</f>
        <v>409.49999999999989</v>
      </c>
      <c r="L9" s="34">
        <f>SUM(D12,O9)</f>
        <v>10679.440554002884</v>
      </c>
      <c r="M9" s="35">
        <f>SUM(L9/100)/G9</f>
        <v>1.7087104886404614</v>
      </c>
      <c r="N9" s="27"/>
      <c r="O9" s="36">
        <f>SUM(O12:O1003)</f>
        <v>679.44055400288448</v>
      </c>
      <c r="P9" s="37">
        <f>SUM(P12:P2003  )</f>
        <v>6.794405540028845</v>
      </c>
      <c r="Q9" s="38">
        <f>SUM(Q12:Q1002)/A4</f>
        <v>1.6986013850072111E-2</v>
      </c>
      <c r="R9" s="94"/>
      <c r="S9" s="66"/>
      <c r="T9" s="99"/>
    </row>
    <row r="10" spans="1:20" ht="16" thickBot="1">
      <c r="A10" s="39"/>
      <c r="B10" s="40"/>
      <c r="C10" s="40"/>
      <c r="D10" s="41"/>
      <c r="E10" s="40"/>
      <c r="F10" s="42"/>
      <c r="G10" s="43"/>
      <c r="H10" s="44"/>
      <c r="I10" s="40"/>
      <c r="J10" s="40"/>
      <c r="K10" s="45">
        <f>SUM(K9/A4)</f>
        <v>102.37499999999997</v>
      </c>
      <c r="L10" s="46"/>
      <c r="M10" s="47"/>
      <c r="N10" s="48"/>
      <c r="O10" s="49"/>
      <c r="P10" s="37">
        <f>SUM(P9)/A4</f>
        <v>1.6986013850072113</v>
      </c>
      <c r="Q10" s="50"/>
      <c r="R10" s="95"/>
      <c r="S10" s="66"/>
      <c r="T10" s="99"/>
    </row>
    <row r="11" spans="1:20" ht="29" thickBot="1">
      <c r="A11" s="51" t="s">
        <v>11</v>
      </c>
      <c r="B11" s="52" t="s">
        <v>12</v>
      </c>
      <c r="C11" s="52" t="s">
        <v>13</v>
      </c>
      <c r="D11" s="53" t="s">
        <v>14</v>
      </c>
      <c r="E11" s="54" t="s">
        <v>15</v>
      </c>
      <c r="F11" s="52" t="s">
        <v>16</v>
      </c>
      <c r="G11" s="54" t="s">
        <v>17</v>
      </c>
      <c r="H11" s="54" t="s">
        <v>18</v>
      </c>
      <c r="I11" s="54" t="s">
        <v>19</v>
      </c>
      <c r="J11" s="54" t="s">
        <v>20</v>
      </c>
      <c r="K11" s="52" t="s">
        <v>21</v>
      </c>
      <c r="L11" s="54" t="s">
        <v>22</v>
      </c>
      <c r="M11" s="53" t="s">
        <v>23</v>
      </c>
      <c r="N11" s="53">
        <f>SUM(N12:N1203)</f>
        <v>679.44055400288448</v>
      </c>
      <c r="O11" s="53" t="s">
        <v>24</v>
      </c>
      <c r="P11" s="55" t="s">
        <v>25</v>
      </c>
      <c r="Q11" s="56" t="s">
        <v>26</v>
      </c>
      <c r="R11" s="96" t="s">
        <v>27</v>
      </c>
      <c r="S11" s="103"/>
      <c r="T11" s="104"/>
    </row>
    <row r="12" spans="1:20" ht="16" thickBot="1">
      <c r="A12" s="57">
        <v>1</v>
      </c>
      <c r="B12" s="58">
        <v>1</v>
      </c>
      <c r="C12" s="58" t="s">
        <v>28</v>
      </c>
      <c r="D12" s="59">
        <v>10000</v>
      </c>
      <c r="E12" s="60">
        <v>41878</v>
      </c>
      <c r="F12" s="58">
        <v>97.1</v>
      </c>
      <c r="G12" s="58">
        <v>80</v>
      </c>
      <c r="H12" s="59">
        <f t="shared" ref="H12:H15" si="0">SUM(G12*M12)</f>
        <v>100</v>
      </c>
      <c r="I12" s="60">
        <v>41891</v>
      </c>
      <c r="J12" s="58">
        <v>97.930999999999997</v>
      </c>
      <c r="K12" s="58">
        <f>SUM(J12-F12)*100</f>
        <v>83.100000000000307</v>
      </c>
      <c r="L12" s="58">
        <v>0.65</v>
      </c>
      <c r="M12" s="86">
        <f>SUM($D$12/100)/G12</f>
        <v>1.25</v>
      </c>
      <c r="N12" s="61">
        <f t="shared" ref="N12:N15" si="1">SUM(M12*K12)</f>
        <v>103.87500000000038</v>
      </c>
      <c r="O12" s="61">
        <f t="shared" ref="O12:O15" si="2">SUM(N12)</f>
        <v>103.87500000000038</v>
      </c>
      <c r="P12" s="62">
        <f t="shared" ref="P12:P15" si="3">SUM(N12/H12)</f>
        <v>1.0387500000000038</v>
      </c>
      <c r="Q12" s="63">
        <f>SUM(O12/D12)</f>
        <v>1.0387500000000039E-2</v>
      </c>
      <c r="R12" s="88">
        <f>SUM(Q12)</f>
        <v>1.0387500000000039E-2</v>
      </c>
      <c r="S12" s="64" t="s">
        <v>29</v>
      </c>
      <c r="T12" s="65"/>
    </row>
    <row r="13" spans="1:20" ht="16" thickBot="1">
      <c r="A13" s="67">
        <v>1</v>
      </c>
      <c r="B13" s="68">
        <v>0</v>
      </c>
      <c r="C13" s="68" t="s">
        <v>30</v>
      </c>
      <c r="D13" s="69">
        <f>SUM(D12,N13)</f>
        <v>9898.8135593220341</v>
      </c>
      <c r="E13" s="70">
        <v>41880</v>
      </c>
      <c r="F13" s="68">
        <v>1.6561999999999999</v>
      </c>
      <c r="G13" s="68">
        <v>59</v>
      </c>
      <c r="H13" s="69">
        <f t="shared" si="0"/>
        <v>100</v>
      </c>
      <c r="I13" s="70">
        <v>41883</v>
      </c>
      <c r="J13" s="68">
        <v>1.6621699999999999</v>
      </c>
      <c r="K13" s="68">
        <f>SUM(F13-J13)*10000</f>
        <v>-59.700000000000308</v>
      </c>
      <c r="L13" s="84">
        <v>-0.1</v>
      </c>
      <c r="M13" s="87">
        <f t="shared" ref="M13:M15" si="4">SUM($D$12/100)/G13</f>
        <v>1.6949152542372881</v>
      </c>
      <c r="N13" s="85">
        <f t="shared" si="1"/>
        <v>-101.18644067796662</v>
      </c>
      <c r="O13" s="71">
        <f t="shared" si="2"/>
        <v>-101.18644067796662</v>
      </c>
      <c r="P13" s="72">
        <f t="shared" si="3"/>
        <v>-1.011864406779666</v>
      </c>
      <c r="Q13" s="73">
        <f t="shared" ref="Q13:Q15" si="5">SUM(O13/$D$12)</f>
        <v>-1.0118644067796662E-2</v>
      </c>
      <c r="R13" s="89">
        <f t="shared" ref="R13:R15" si="6">SUM(Q13,R12)</f>
        <v>2.6885593220337713E-4</v>
      </c>
      <c r="S13" s="74" t="s">
        <v>31</v>
      </c>
      <c r="T13" s="100">
        <f>SUM(O12:O15)</f>
        <v>679.44055400288448</v>
      </c>
    </row>
    <row r="14" spans="1:20" ht="16" thickBot="1">
      <c r="A14" s="67">
        <v>1</v>
      </c>
      <c r="B14" s="68">
        <v>1</v>
      </c>
      <c r="C14" s="68" t="s">
        <v>32</v>
      </c>
      <c r="D14" s="69">
        <f>SUM(D13,N14)</f>
        <v>10175.409304002884</v>
      </c>
      <c r="E14" s="70">
        <v>41880</v>
      </c>
      <c r="F14" s="68">
        <v>103.98</v>
      </c>
      <c r="G14" s="68">
        <v>47</v>
      </c>
      <c r="H14" s="69">
        <f t="shared" si="0"/>
        <v>100</v>
      </c>
      <c r="I14" s="70">
        <v>41885</v>
      </c>
      <c r="J14" s="68">
        <v>105.28</v>
      </c>
      <c r="K14" s="68">
        <f>SUM(J14-F14)*100</f>
        <v>129.99999999999972</v>
      </c>
      <c r="L14" s="84">
        <v>0</v>
      </c>
      <c r="M14" s="87">
        <f t="shared" si="4"/>
        <v>2.1276595744680851</v>
      </c>
      <c r="N14" s="85">
        <f t="shared" si="1"/>
        <v>276.59574468085043</v>
      </c>
      <c r="O14" s="71">
        <f t="shared" si="2"/>
        <v>276.59574468085043</v>
      </c>
      <c r="P14" s="72">
        <f t="shared" si="3"/>
        <v>2.7659574468085042</v>
      </c>
      <c r="Q14" s="73">
        <f t="shared" si="5"/>
        <v>2.7659574468085042E-2</v>
      </c>
      <c r="R14" s="89">
        <f t="shared" si="6"/>
        <v>2.7928430400288418E-2</v>
      </c>
      <c r="S14" s="75" t="s">
        <v>33</v>
      </c>
      <c r="T14" s="101">
        <f>SUM(P12:P15)</f>
        <v>6.794405540028845</v>
      </c>
    </row>
    <row r="15" spans="1:20" ht="16" thickBot="1">
      <c r="A15" s="76">
        <v>1</v>
      </c>
      <c r="B15" s="77">
        <v>1</v>
      </c>
      <c r="C15" s="77" t="s">
        <v>34</v>
      </c>
      <c r="D15" s="78">
        <f>SUM(D14,N12)</f>
        <v>10279.284304002884</v>
      </c>
      <c r="E15" s="79">
        <v>41880</v>
      </c>
      <c r="F15" s="77">
        <v>0.83560000000000001</v>
      </c>
      <c r="G15" s="77">
        <v>64</v>
      </c>
      <c r="H15" s="78">
        <f t="shared" si="0"/>
        <v>100</v>
      </c>
      <c r="I15" s="79">
        <v>41899</v>
      </c>
      <c r="J15" s="77">
        <v>0.80998999999999999</v>
      </c>
      <c r="K15" s="77">
        <f>SUM(F15-J15)*10000</f>
        <v>256.10000000000019</v>
      </c>
      <c r="L15" s="77">
        <v>-1.19</v>
      </c>
      <c r="M15" s="90">
        <f t="shared" si="4"/>
        <v>1.5625</v>
      </c>
      <c r="N15" s="80">
        <f t="shared" si="1"/>
        <v>400.15625000000028</v>
      </c>
      <c r="O15" s="80">
        <f t="shared" si="2"/>
        <v>400.15625000000028</v>
      </c>
      <c r="P15" s="81">
        <f t="shared" si="3"/>
        <v>4.001562500000003</v>
      </c>
      <c r="Q15" s="82">
        <f t="shared" si="5"/>
        <v>4.0015625000000027E-2</v>
      </c>
      <c r="R15" s="91">
        <f t="shared" si="6"/>
        <v>6.7944055400288444E-2</v>
      </c>
      <c r="S15" s="83" t="s">
        <v>35</v>
      </c>
      <c r="T15" s="102">
        <f>SUM(Q12:Q15)</f>
        <v>6.7944055400288444E-2</v>
      </c>
    </row>
  </sheetData>
  <mergeCells count="11">
    <mergeCell ref="H9:H10"/>
    <mergeCell ref="M9:M10"/>
    <mergeCell ref="O9:O10"/>
    <mergeCell ref="Q9:Q10"/>
    <mergeCell ref="S12:T12"/>
    <mergeCell ref="A4:A5"/>
    <mergeCell ref="B4:B5"/>
    <mergeCell ref="C4:C5"/>
    <mergeCell ref="D4:D5"/>
    <mergeCell ref="D9:D10"/>
    <mergeCell ref="G9:G10"/>
  </mergeCells>
  <conditionalFormatting sqref="I11:L11 G3:G6 F7:I7 Q11:R11 R1:R10 K1:K7 K9">
    <cfRule type="cellIs" dxfId="70" priority="21" operator="lessThan">
      <formula>0</formula>
    </cfRule>
  </conditionalFormatting>
  <conditionalFormatting sqref="B11:C11">
    <cfRule type="cellIs" dxfId="69" priority="19" operator="equal">
      <formula>0</formula>
    </cfRule>
    <cfRule type="cellIs" dxfId="68" priority="20" operator="lessThan">
      <formula>0</formula>
    </cfRule>
  </conditionalFormatting>
  <conditionalFormatting sqref="F11">
    <cfRule type="cellIs" dxfId="67" priority="18" operator="lessThan">
      <formula>5000</formula>
    </cfRule>
  </conditionalFormatting>
  <conditionalFormatting sqref="B3:B5">
    <cfRule type="cellIs" dxfId="66" priority="16" operator="equal">
      <formula>0</formula>
    </cfRule>
    <cfRule type="cellIs" dxfId="65" priority="17" operator="lessThan">
      <formula>0</formula>
    </cfRule>
  </conditionalFormatting>
  <conditionalFormatting sqref="K11">
    <cfRule type="cellIs" dxfId="64" priority="15" operator="lessThan">
      <formula>0</formula>
    </cfRule>
  </conditionalFormatting>
  <conditionalFormatting sqref="H2:I6">
    <cfRule type="cellIs" dxfId="63" priority="14" operator="lessThan">
      <formula>0</formula>
    </cfRule>
  </conditionalFormatting>
  <conditionalFormatting sqref="B1:B11">
    <cfRule type="cellIs" dxfId="62" priority="12" operator="equal">
      <formula>0</formula>
    </cfRule>
    <cfRule type="cellIs" dxfId="61" priority="13" operator="lessThan">
      <formula>0</formula>
    </cfRule>
  </conditionalFormatting>
  <conditionalFormatting sqref="K11">
    <cfRule type="cellIs" dxfId="60" priority="11" operator="lessThan">
      <formula>0</formula>
    </cfRule>
  </conditionalFormatting>
  <conditionalFormatting sqref="F2:F6">
    <cfRule type="cellIs" dxfId="59" priority="10" operator="lessThan">
      <formula>0</formula>
    </cfRule>
  </conditionalFormatting>
  <conditionalFormatting sqref="L1:L11">
    <cfRule type="cellIs" dxfId="58" priority="9" operator="lessThan">
      <formula>0</formula>
    </cfRule>
  </conditionalFormatting>
  <conditionalFormatting sqref="Q11">
    <cfRule type="cellIs" dxfId="57" priority="8" operator="lessThan">
      <formula>0</formula>
    </cfRule>
  </conditionalFormatting>
  <conditionalFormatting sqref="P12:R15">
    <cfRule type="cellIs" dxfId="56" priority="7" operator="lessThan">
      <formula>0</formula>
    </cfRule>
  </conditionalFormatting>
  <conditionalFormatting sqref="P12:P15">
    <cfRule type="cellIs" dxfId="55" priority="6" operator="lessThan">
      <formula>0</formula>
    </cfRule>
  </conditionalFormatting>
  <conditionalFormatting sqref="Q12:Q15">
    <cfRule type="cellIs" dxfId="54" priority="5" operator="lessThan">
      <formula>0</formula>
    </cfRule>
  </conditionalFormatting>
  <conditionalFormatting sqref="K11:K15">
    <cfRule type="cellIs" dxfId="53" priority="4" operator="lessThan">
      <formula>0</formula>
    </cfRule>
  </conditionalFormatting>
  <conditionalFormatting sqref="L1:L15">
    <cfRule type="cellIs" dxfId="52" priority="3" operator="lessThan">
      <formula>0</formula>
    </cfRule>
  </conditionalFormatting>
  <conditionalFormatting sqref="D12:D15">
    <cfRule type="cellIs" dxfId="51" priority="2" operator="lessThan">
      <formula>2000</formula>
    </cfRule>
  </conditionalFormatting>
  <conditionalFormatting sqref="D1:D3 D6:D1048576">
    <cfRule type="cellIs" dxfId="50" priority="1" operator="lessThan">
      <formula>10000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workbookViewId="0">
      <selection activeCell="K29" sqref="K29"/>
    </sheetView>
  </sheetViews>
  <sheetFormatPr baseColWidth="10" defaultRowHeight="15" x14ac:dyDescent="0"/>
  <sheetData>
    <row r="1" spans="1:22">
      <c r="A1" s="1"/>
      <c r="B1" s="2"/>
      <c r="C1" s="2"/>
      <c r="D1" s="3"/>
      <c r="E1" s="3"/>
      <c r="F1" s="2"/>
      <c r="G1" s="2"/>
      <c r="H1" s="4"/>
      <c r="I1" s="4"/>
      <c r="J1" s="2"/>
      <c r="K1" s="5"/>
      <c r="L1" s="2"/>
      <c r="M1" s="3"/>
      <c r="N1" s="2"/>
      <c r="O1" s="2"/>
      <c r="P1" s="6"/>
      <c r="Q1" s="6"/>
      <c r="R1" s="92"/>
      <c r="S1" s="97"/>
      <c r="T1" s="97"/>
      <c r="U1" s="97"/>
      <c r="V1" s="98"/>
    </row>
    <row r="2" spans="1:22" ht="16" thickBot="1">
      <c r="A2" s="7"/>
      <c r="B2" s="8"/>
      <c r="C2" s="8"/>
      <c r="D2" s="9"/>
      <c r="E2" s="8"/>
      <c r="F2" s="8"/>
      <c r="G2" s="10"/>
      <c r="H2" s="11"/>
      <c r="I2" s="10"/>
      <c r="J2" s="8"/>
      <c r="K2" s="11"/>
      <c r="L2" s="8"/>
      <c r="M2" s="9"/>
      <c r="N2" s="8"/>
      <c r="O2" s="8"/>
      <c r="P2" s="11"/>
      <c r="Q2" s="8"/>
      <c r="R2" s="93"/>
      <c r="S2" s="66"/>
      <c r="T2" s="66"/>
      <c r="U2" s="66"/>
      <c r="V2" s="99"/>
    </row>
    <row r="3" spans="1:22" ht="16" thickBot="1">
      <c r="A3" s="12" t="s">
        <v>0</v>
      </c>
      <c r="B3" s="13" t="s">
        <v>1</v>
      </c>
      <c r="C3" s="14" t="s">
        <v>2</v>
      </c>
      <c r="D3" s="15" t="s">
        <v>3</v>
      </c>
      <c r="E3" s="8"/>
      <c r="F3" s="11"/>
      <c r="G3" s="10"/>
      <c r="H3" s="11"/>
      <c r="I3" s="10"/>
      <c r="J3" s="8"/>
      <c r="K3" s="11"/>
      <c r="L3" s="8"/>
      <c r="M3" s="9"/>
      <c r="N3" s="8"/>
      <c r="O3" s="8"/>
      <c r="P3" s="10"/>
      <c r="Q3" s="8"/>
      <c r="R3" s="93"/>
      <c r="S3" s="66"/>
      <c r="T3" s="66"/>
      <c r="U3" s="66"/>
      <c r="V3" s="155"/>
    </row>
    <row r="4" spans="1:22">
      <c r="A4" s="16">
        <f>SUM(A12:A4990)</f>
        <v>4</v>
      </c>
      <c r="B4" s="17">
        <f>SUM(B12:B4990)</f>
        <v>3</v>
      </c>
      <c r="C4" s="18">
        <f>SUM(A4-B4)</f>
        <v>1</v>
      </c>
      <c r="D4" s="19">
        <f>SUM(B4/A4)</f>
        <v>0.75</v>
      </c>
      <c r="E4" s="8"/>
      <c r="F4" s="11"/>
      <c r="G4" s="10"/>
      <c r="H4" s="11"/>
      <c r="I4" s="11"/>
      <c r="J4" s="10"/>
      <c r="K4" s="11"/>
      <c r="L4" s="8"/>
      <c r="M4" s="9"/>
      <c r="N4" s="8"/>
      <c r="O4" s="8"/>
      <c r="P4" s="11"/>
      <c r="Q4" s="11"/>
      <c r="R4" s="93"/>
      <c r="S4" s="66"/>
      <c r="T4" s="66"/>
      <c r="U4" s="66"/>
      <c r="V4" s="99"/>
    </row>
    <row r="5" spans="1:22" ht="16" thickBot="1">
      <c r="A5" s="20"/>
      <c r="B5" s="21"/>
      <c r="C5" s="22"/>
      <c r="D5" s="23"/>
      <c r="E5" s="8"/>
      <c r="F5" s="11"/>
      <c r="G5" s="10"/>
      <c r="H5" s="11"/>
      <c r="I5" s="10"/>
      <c r="J5" s="9"/>
      <c r="K5" s="11"/>
      <c r="L5" s="9"/>
      <c r="M5" s="9"/>
      <c r="N5" s="8"/>
      <c r="O5" s="8"/>
      <c r="P5" s="10"/>
      <c r="Q5" s="8"/>
      <c r="R5" s="93"/>
      <c r="S5" s="66"/>
      <c r="T5" s="66"/>
      <c r="U5" s="66"/>
      <c r="V5" s="99"/>
    </row>
    <row r="6" spans="1:22">
      <c r="A6" s="7"/>
      <c r="B6" s="8"/>
      <c r="C6" s="8"/>
      <c r="D6" s="9"/>
      <c r="E6" s="8"/>
      <c r="F6" s="8"/>
      <c r="G6" s="10"/>
      <c r="H6" s="11"/>
      <c r="I6" s="10"/>
      <c r="J6" s="8"/>
      <c r="K6" s="11"/>
      <c r="L6" s="8"/>
      <c r="M6" s="9"/>
      <c r="N6" s="8"/>
      <c r="O6" s="8"/>
      <c r="P6" s="10"/>
      <c r="Q6" s="8"/>
      <c r="R6" s="93"/>
      <c r="S6" s="66"/>
      <c r="T6" s="66"/>
      <c r="U6" s="66"/>
      <c r="V6" s="99"/>
    </row>
    <row r="7" spans="1:22" ht="16" thickBot="1">
      <c r="A7" s="7"/>
      <c r="B7" s="8"/>
      <c r="C7" s="8"/>
      <c r="D7" s="9"/>
      <c r="E7" s="9"/>
      <c r="F7" s="10"/>
      <c r="G7" s="10"/>
      <c r="H7" s="10"/>
      <c r="I7" s="10"/>
      <c r="J7" s="8"/>
      <c r="K7" s="11"/>
      <c r="L7" s="8"/>
      <c r="M7" s="24"/>
      <c r="N7" s="8"/>
      <c r="O7" s="8"/>
      <c r="P7" s="10"/>
      <c r="Q7" s="8"/>
      <c r="R7" s="93"/>
      <c r="S7" s="66"/>
      <c r="T7" s="66"/>
      <c r="U7" s="66"/>
      <c r="V7" s="99"/>
    </row>
    <row r="8" spans="1:22" ht="29" thickBot="1">
      <c r="A8" s="7"/>
      <c r="B8" s="8"/>
      <c r="C8" s="8"/>
      <c r="D8" s="9"/>
      <c r="E8" s="8"/>
      <c r="F8" s="11"/>
      <c r="G8" s="14" t="s">
        <v>4</v>
      </c>
      <c r="H8" s="14" t="s">
        <v>5</v>
      </c>
      <c r="I8" s="8"/>
      <c r="J8" s="8"/>
      <c r="K8" s="14" t="s">
        <v>6</v>
      </c>
      <c r="L8" s="25"/>
      <c r="M8" s="26" t="s">
        <v>7</v>
      </c>
      <c r="N8" s="27"/>
      <c r="O8" s="14" t="s">
        <v>8</v>
      </c>
      <c r="P8" s="28" t="s">
        <v>9</v>
      </c>
      <c r="Q8" s="29" t="s">
        <v>10</v>
      </c>
      <c r="R8" s="94"/>
      <c r="S8" s="66"/>
      <c r="T8" s="66"/>
      <c r="U8" s="66"/>
      <c r="V8" s="99"/>
    </row>
    <row r="9" spans="1:22" ht="16" thickBot="1">
      <c r="A9" s="7"/>
      <c r="B9" s="8"/>
      <c r="C9" s="8"/>
      <c r="D9" s="30"/>
      <c r="E9" s="8"/>
      <c r="F9" s="11"/>
      <c r="G9" s="31">
        <f>SUM(G12:G1002)/A4</f>
        <v>92.25</v>
      </c>
      <c r="H9" s="32">
        <f>SUM(H12:H1002)/A4</f>
        <v>100</v>
      </c>
      <c r="I9" s="8"/>
      <c r="J9" s="8"/>
      <c r="K9" s="33">
        <f>SUM(K12:K984)</f>
        <v>388.6</v>
      </c>
      <c r="L9" s="34">
        <f>SUM(D12,O9)</f>
        <v>10140.678779069769</v>
      </c>
      <c r="M9" s="35">
        <f>SUM(L9/100)/G9</f>
        <v>1.0992605722568856</v>
      </c>
      <c r="N9" s="27"/>
      <c r="O9" s="36">
        <f>SUM(O12:O1003)</f>
        <v>140.67877906976847</v>
      </c>
      <c r="P9" s="37">
        <f>SUM(P12:P2003  )</f>
        <v>1.4067877906976847</v>
      </c>
      <c r="Q9" s="38">
        <f>SUM(Q12:Q1002)/A4</f>
        <v>3.5169694767442118E-3</v>
      </c>
      <c r="R9" s="94"/>
      <c r="S9" s="66"/>
      <c r="T9" s="66"/>
      <c r="U9" s="66"/>
      <c r="V9" s="99"/>
    </row>
    <row r="10" spans="1:22" ht="16" thickBot="1">
      <c r="A10" s="156"/>
      <c r="B10" s="157"/>
      <c r="C10" s="157"/>
      <c r="D10" s="158"/>
      <c r="E10" s="157"/>
      <c r="F10" s="159"/>
      <c r="G10" s="160"/>
      <c r="H10" s="161"/>
      <c r="I10" s="157"/>
      <c r="J10" s="157"/>
      <c r="K10" s="33">
        <f>SUM(K9/A4)</f>
        <v>97.15</v>
      </c>
      <c r="L10" s="162"/>
      <c r="M10" s="163"/>
      <c r="N10" s="164"/>
      <c r="O10" s="165"/>
      <c r="P10" s="166">
        <f>SUM(P9)/A4</f>
        <v>0.35169694767442117</v>
      </c>
      <c r="Q10" s="167"/>
      <c r="R10" s="168"/>
      <c r="S10" s="103"/>
      <c r="T10" s="103"/>
      <c r="U10" s="103"/>
      <c r="V10" s="104"/>
    </row>
    <row r="11" spans="1:22" ht="29" thickBot="1">
      <c r="A11" s="174" t="s">
        <v>11</v>
      </c>
      <c r="B11" s="175" t="s">
        <v>12</v>
      </c>
      <c r="C11" s="175" t="s">
        <v>13</v>
      </c>
      <c r="D11" s="176" t="s">
        <v>14</v>
      </c>
      <c r="E11" s="177" t="s">
        <v>15</v>
      </c>
      <c r="F11" s="175" t="s">
        <v>16</v>
      </c>
      <c r="G11" s="177" t="s">
        <v>17</v>
      </c>
      <c r="H11" s="177" t="s">
        <v>18</v>
      </c>
      <c r="I11" s="177" t="s">
        <v>19</v>
      </c>
      <c r="J11" s="177" t="s">
        <v>20</v>
      </c>
      <c r="K11" s="175" t="s">
        <v>21</v>
      </c>
      <c r="L11" s="177" t="s">
        <v>22</v>
      </c>
      <c r="M11" s="176" t="s">
        <v>23</v>
      </c>
      <c r="N11" s="176">
        <f>SUM(N12:N1203)</f>
        <v>140.67877906976847</v>
      </c>
      <c r="O11" s="176" t="s">
        <v>24</v>
      </c>
      <c r="P11" s="178" t="s">
        <v>25</v>
      </c>
      <c r="Q11" s="179" t="s">
        <v>26</v>
      </c>
      <c r="R11" s="180" t="s">
        <v>27</v>
      </c>
      <c r="S11" s="181"/>
      <c r="T11" s="181"/>
      <c r="U11" s="181"/>
      <c r="V11" s="182"/>
    </row>
    <row r="12" spans="1:22">
      <c r="A12" s="169">
        <v>1</v>
      </c>
      <c r="B12" s="120">
        <v>0</v>
      </c>
      <c r="C12" s="120" t="s">
        <v>30</v>
      </c>
      <c r="D12" s="117">
        <v>10000</v>
      </c>
      <c r="E12" s="136">
        <v>41962</v>
      </c>
      <c r="F12" s="120">
        <v>1.5615000000000001</v>
      </c>
      <c r="G12" s="120">
        <v>80</v>
      </c>
      <c r="H12" s="117">
        <f t="shared" ref="H12:H19" si="0">SUM(G12*M12)</f>
        <v>100</v>
      </c>
      <c r="I12" s="170">
        <v>41962</v>
      </c>
      <c r="J12" s="171">
        <v>1.56951</v>
      </c>
      <c r="K12" s="171">
        <f>SUM(F12-J12)*10000</f>
        <v>-80.099999999998502</v>
      </c>
      <c r="L12" s="171">
        <v>0</v>
      </c>
      <c r="M12" s="117">
        <f>SUM($D$12/100)/G12</f>
        <v>1.25</v>
      </c>
      <c r="N12" s="134">
        <f t="shared" ref="N12:N17" si="1">SUM(M12*K12)</f>
        <v>-100.12499999999812</v>
      </c>
      <c r="O12" s="134">
        <f>SUM(N12)</f>
        <v>-100.12499999999812</v>
      </c>
      <c r="P12" s="172">
        <f>SUM(N12/H12)</f>
        <v>-1.0012499999999813</v>
      </c>
      <c r="Q12" s="173">
        <f t="shared" ref="Q12:Q17" si="2">SUM(O12/$D$12)</f>
        <v>-1.0012499999999813E-2</v>
      </c>
      <c r="R12" s="173">
        <f>SUM(Q12,R11)</f>
        <v>-1.0012499999999813E-2</v>
      </c>
      <c r="S12" s="141"/>
      <c r="T12" s="141"/>
      <c r="U12" s="120">
        <f>SUM(K12,K13)</f>
        <v>-80.099999999998502</v>
      </c>
      <c r="V12" s="144">
        <f>SUM(U12*M12)/H12</f>
        <v>-1.0012499999999813</v>
      </c>
    </row>
    <row r="13" spans="1:22">
      <c r="A13" s="142"/>
      <c r="B13" s="105"/>
      <c r="C13" s="105"/>
      <c r="D13" s="106"/>
      <c r="E13" s="107"/>
      <c r="F13" s="105"/>
      <c r="G13" s="105"/>
      <c r="H13" s="106"/>
      <c r="I13" s="137"/>
      <c r="J13" s="138"/>
      <c r="K13" s="138"/>
      <c r="L13" s="138"/>
      <c r="M13" s="106"/>
      <c r="N13" s="133"/>
      <c r="O13" s="133"/>
      <c r="P13" s="139"/>
      <c r="Q13" s="140"/>
      <c r="R13" s="140"/>
      <c r="S13" s="108"/>
      <c r="T13" s="108"/>
      <c r="U13" s="105"/>
      <c r="V13" s="143"/>
    </row>
    <row r="14" spans="1:22">
      <c r="A14" s="142">
        <v>1</v>
      </c>
      <c r="B14" s="105">
        <v>1</v>
      </c>
      <c r="C14" s="105" t="s">
        <v>34</v>
      </c>
      <c r="D14" s="106">
        <f>SUM(D12,N12)</f>
        <v>9899.8750000000018</v>
      </c>
      <c r="E14" s="107">
        <v>41962</v>
      </c>
      <c r="F14" s="105">
        <v>0.78979999999999995</v>
      </c>
      <c r="G14" s="105">
        <v>80</v>
      </c>
      <c r="H14" s="106">
        <f t="shared" si="0"/>
        <v>100</v>
      </c>
      <c r="I14" s="109">
        <v>41963</v>
      </c>
      <c r="J14" s="110">
        <v>0.78176999999999996</v>
      </c>
      <c r="K14" s="111">
        <f>SUM(F14-J14)*10000</f>
        <v>80.299999999999812</v>
      </c>
      <c r="L14" s="110">
        <v>-0.21</v>
      </c>
      <c r="M14" s="106">
        <f t="shared" ref="M14:M19" si="3">SUM($D$12/100)/G14</f>
        <v>1.25</v>
      </c>
      <c r="N14" s="113">
        <f>SUM(M14*K14)/2</f>
        <v>50.187499999999886</v>
      </c>
      <c r="O14" s="113">
        <f>SUM(N14)</f>
        <v>50.187499999999886</v>
      </c>
      <c r="P14" s="114">
        <f>SUM(N14/H14)</f>
        <v>0.50187499999999885</v>
      </c>
      <c r="Q14" s="115">
        <f>SUM(O14/$D$12)</f>
        <v>5.0187499999999885E-3</v>
      </c>
      <c r="R14" s="116">
        <f>SUM(Q14,R12)</f>
        <v>-4.9937499999998247E-3</v>
      </c>
      <c r="S14" s="108"/>
      <c r="T14" s="108"/>
      <c r="U14" s="105">
        <f>SUM(K14:K15)/2</f>
        <v>44.74999999999951</v>
      </c>
      <c r="V14" s="143">
        <f>SUM(U14*M14)/H14</f>
        <v>0.55937499999999385</v>
      </c>
    </row>
    <row r="15" spans="1:22">
      <c r="A15" s="142"/>
      <c r="B15" s="105"/>
      <c r="C15" s="105"/>
      <c r="D15" s="106"/>
      <c r="E15" s="107"/>
      <c r="F15" s="105"/>
      <c r="G15" s="105"/>
      <c r="H15" s="106"/>
      <c r="I15" s="109">
        <v>41964</v>
      </c>
      <c r="J15" s="110">
        <v>0.78888000000000003</v>
      </c>
      <c r="K15" s="111">
        <f>SUM(F14-J15)*10000</f>
        <v>9.1999999999992088</v>
      </c>
      <c r="L15" s="110">
        <v>-0.28000000000000003</v>
      </c>
      <c r="M15" s="106"/>
      <c r="N15" s="113">
        <f>SUM(M14*K15)/2</f>
        <v>5.7499999999995053</v>
      </c>
      <c r="O15" s="113">
        <f>SUM(N15)</f>
        <v>5.7499999999995053</v>
      </c>
      <c r="P15" s="114">
        <f>SUM(N15/H14)</f>
        <v>5.7499999999995055E-2</v>
      </c>
      <c r="Q15" s="115">
        <f>SUM(O15/$D$12)</f>
        <v>5.7499999999995055E-4</v>
      </c>
      <c r="R15" s="116">
        <f>SUM(Q15,R12)</f>
        <v>-9.4374999999998627E-3</v>
      </c>
      <c r="S15" s="108"/>
      <c r="T15" s="108"/>
      <c r="U15" s="105"/>
      <c r="V15" s="143"/>
    </row>
    <row r="16" spans="1:22" ht="16" thickBot="1">
      <c r="A16" s="142">
        <v>1</v>
      </c>
      <c r="B16" s="105">
        <v>1</v>
      </c>
      <c r="C16" s="105" t="s">
        <v>36</v>
      </c>
      <c r="D16" s="106">
        <f>SUM(D14,N14,N15)</f>
        <v>9955.8125000000018</v>
      </c>
      <c r="E16" s="107">
        <v>41962</v>
      </c>
      <c r="F16" s="105">
        <v>183.47</v>
      </c>
      <c r="G16" s="105">
        <v>129</v>
      </c>
      <c r="H16" s="106">
        <f t="shared" si="0"/>
        <v>100</v>
      </c>
      <c r="I16" s="109">
        <v>41962</v>
      </c>
      <c r="J16" s="110">
        <v>184.779</v>
      </c>
      <c r="K16" s="110">
        <f>SUM(J16-F16)*100</f>
        <v>130.89999999999975</v>
      </c>
      <c r="L16" s="110">
        <v>0</v>
      </c>
      <c r="M16" s="106">
        <f t="shared" ref="M16:M19" si="4">SUM($D$12/100)/G16</f>
        <v>0.77519379844961245</v>
      </c>
      <c r="N16" s="113">
        <f>SUM(M16*K16)/2</f>
        <v>50.736434108527035</v>
      </c>
      <c r="O16" s="113">
        <f>SUM(N16)</f>
        <v>50.736434108527035</v>
      </c>
      <c r="P16" s="114">
        <f>SUM(N16/H16)</f>
        <v>0.5073643410852704</v>
      </c>
      <c r="Q16" s="115">
        <f>SUM(O16/$D$12)</f>
        <v>5.0736434108527035E-3</v>
      </c>
      <c r="R16" s="115">
        <f>SUM(Q16,R14)</f>
        <v>7.989341085287878E-5</v>
      </c>
      <c r="S16" s="118" t="s">
        <v>37</v>
      </c>
      <c r="T16" s="119"/>
      <c r="U16" s="120">
        <f>SUM(K16:K17)/2</f>
        <v>109.7999999999999</v>
      </c>
      <c r="V16" s="144">
        <f>SUM(U16*M16)/H16</f>
        <v>0.85116279069767375</v>
      </c>
    </row>
    <row r="17" spans="1:22" ht="16" thickBot="1">
      <c r="A17" s="145"/>
      <c r="B17" s="121"/>
      <c r="C17" s="121"/>
      <c r="D17" s="112"/>
      <c r="E17" s="122"/>
      <c r="F17" s="121"/>
      <c r="G17" s="121"/>
      <c r="H17" s="112"/>
      <c r="I17" s="123">
        <v>41964</v>
      </c>
      <c r="J17" s="124">
        <v>184.357</v>
      </c>
      <c r="K17" s="124">
        <f>SUM(J17-F16)*100</f>
        <v>88.700000000000045</v>
      </c>
      <c r="L17" s="124">
        <v>0.04</v>
      </c>
      <c r="M17" s="106"/>
      <c r="N17" s="125">
        <f>SUM(M16*K17)/2</f>
        <v>34.37984496124033</v>
      </c>
      <c r="O17" s="113">
        <f>SUM(N17)</f>
        <v>34.37984496124033</v>
      </c>
      <c r="P17" s="114">
        <f>SUM(N17/H16)</f>
        <v>0.3437984496124033</v>
      </c>
      <c r="Q17" s="115">
        <f>SUM(O17/$D$12)</f>
        <v>3.4379844961240332E-3</v>
      </c>
      <c r="R17" s="115">
        <f>SUM(Q17,R15)</f>
        <v>-5.9995155038758295E-3</v>
      </c>
      <c r="S17" s="126" t="s">
        <v>31</v>
      </c>
      <c r="T17" s="135">
        <f>SUM(N12:N19)</f>
        <v>140.67877906976847</v>
      </c>
      <c r="U17" s="105"/>
      <c r="V17" s="143"/>
    </row>
    <row r="18" spans="1:22" ht="16" thickBot="1">
      <c r="A18" s="142">
        <v>1</v>
      </c>
      <c r="B18" s="105">
        <v>1</v>
      </c>
      <c r="C18" s="105" t="s">
        <v>38</v>
      </c>
      <c r="D18" s="106">
        <f>SUM(D16,N16,N17)</f>
        <v>10040.928779069769</v>
      </c>
      <c r="E18" s="107">
        <v>41963</v>
      </c>
      <c r="F18" s="105">
        <v>0.9607</v>
      </c>
      <c r="G18" s="105">
        <v>80</v>
      </c>
      <c r="H18" s="106">
        <f t="shared" si="0"/>
        <v>100</v>
      </c>
      <c r="I18" s="109">
        <v>41964</v>
      </c>
      <c r="J18" s="110">
        <v>0.96865999999999997</v>
      </c>
      <c r="K18" s="110">
        <f>SUM(J18-F18)*10000</f>
        <v>79.599999999999667</v>
      </c>
      <c r="L18" s="110">
        <v>0.01</v>
      </c>
      <c r="M18" s="106">
        <f t="shared" ref="M18:M19" si="5">SUM($D$12/100)/G18</f>
        <v>1.25</v>
      </c>
      <c r="N18" s="113">
        <f>SUM(M18*K18)/2</f>
        <v>49.749999999999794</v>
      </c>
      <c r="O18" s="125">
        <f t="shared" ref="O18:O19" si="6">SUM(N18)</f>
        <v>49.749999999999794</v>
      </c>
      <c r="P18" s="127">
        <f>SUM(N18/H18)</f>
        <v>0.49749999999999794</v>
      </c>
      <c r="Q18" s="128">
        <f t="shared" ref="Q18:Q19" si="7">SUM(O18/$D$12)</f>
        <v>4.9749999999999794E-3</v>
      </c>
      <c r="R18" s="128">
        <f>SUM(Q18,R17)</f>
        <v>-1.02451550387585E-3</v>
      </c>
      <c r="S18" s="129" t="s">
        <v>33</v>
      </c>
      <c r="T18" s="130">
        <f>SUM(P12:P19)</f>
        <v>1.4067877906976847</v>
      </c>
      <c r="U18" s="105">
        <f>SUM(K18:K19)/2</f>
        <v>79.799999999999869</v>
      </c>
      <c r="V18" s="143">
        <f>SUM(U18*M18)/H18</f>
        <v>0.99749999999999828</v>
      </c>
    </row>
    <row r="19" spans="1:22" ht="16" thickBot="1">
      <c r="A19" s="146"/>
      <c r="B19" s="147"/>
      <c r="C19" s="147"/>
      <c r="D19" s="148"/>
      <c r="E19" s="147"/>
      <c r="F19" s="147"/>
      <c r="G19" s="147"/>
      <c r="H19" s="148"/>
      <c r="I19" s="149">
        <v>41964</v>
      </c>
      <c r="J19" s="150">
        <v>0.96870000000000001</v>
      </c>
      <c r="K19" s="150">
        <f>SUM(J19-F18)*10000</f>
        <v>80.000000000000071</v>
      </c>
      <c r="L19" s="150">
        <v>0.01</v>
      </c>
      <c r="M19" s="148"/>
      <c r="N19" s="151">
        <f>SUM(M18*K19)/2</f>
        <v>50.000000000000043</v>
      </c>
      <c r="O19" s="151">
        <f t="shared" si="6"/>
        <v>50.000000000000043</v>
      </c>
      <c r="P19" s="152">
        <f>SUM(N19/H18)</f>
        <v>0.50000000000000044</v>
      </c>
      <c r="Q19" s="153">
        <f t="shared" si="7"/>
        <v>5.0000000000000044E-3</v>
      </c>
      <c r="R19" s="153">
        <f>SUM(Q19,R18)</f>
        <v>3.9754844961241544E-3</v>
      </c>
      <c r="S19" s="131" t="s">
        <v>35</v>
      </c>
      <c r="T19" s="132">
        <f>SUM(Q12:Q19)</f>
        <v>1.4067877906976847E-2</v>
      </c>
      <c r="U19" s="147"/>
      <c r="V19" s="154"/>
    </row>
  </sheetData>
  <mergeCells count="55">
    <mergeCell ref="F18:F19"/>
    <mergeCell ref="G18:G19"/>
    <mergeCell ref="H18:H19"/>
    <mergeCell ref="M18:M19"/>
    <mergeCell ref="U18:U19"/>
    <mergeCell ref="V18:V19"/>
    <mergeCell ref="H16:H17"/>
    <mergeCell ref="M16:M17"/>
    <mergeCell ref="S16:T16"/>
    <mergeCell ref="U16:U17"/>
    <mergeCell ref="V16:V17"/>
    <mergeCell ref="A18:A19"/>
    <mergeCell ref="B18:B19"/>
    <mergeCell ref="C18:C19"/>
    <mergeCell ref="D18:D19"/>
    <mergeCell ref="E18:E19"/>
    <mergeCell ref="M14:M15"/>
    <mergeCell ref="U14:U15"/>
    <mergeCell ref="V14:V15"/>
    <mergeCell ref="A16:A17"/>
    <mergeCell ref="B16:B17"/>
    <mergeCell ref="C16:C17"/>
    <mergeCell ref="D16:D17"/>
    <mergeCell ref="E16:E17"/>
    <mergeCell ref="F16:F17"/>
    <mergeCell ref="G16:G17"/>
    <mergeCell ref="U12:U13"/>
    <mergeCell ref="V12:V13"/>
    <mergeCell ref="A14:A15"/>
    <mergeCell ref="B14:B15"/>
    <mergeCell ref="C14:C15"/>
    <mergeCell ref="D14:D15"/>
    <mergeCell ref="E14:E15"/>
    <mergeCell ref="F14:F15"/>
    <mergeCell ref="G14:G15"/>
    <mergeCell ref="H14:H15"/>
    <mergeCell ref="M12:M13"/>
    <mergeCell ref="G12:G13"/>
    <mergeCell ref="H12:H13"/>
    <mergeCell ref="H9:H10"/>
    <mergeCell ref="M9:M10"/>
    <mergeCell ref="O9:O10"/>
    <mergeCell ref="Q9:Q10"/>
    <mergeCell ref="A12:A13"/>
    <mergeCell ref="B12:B13"/>
    <mergeCell ref="C12:C13"/>
    <mergeCell ref="D12:D13"/>
    <mergeCell ref="E12:E13"/>
    <mergeCell ref="F12:F13"/>
    <mergeCell ref="A4:A5"/>
    <mergeCell ref="B4:B5"/>
    <mergeCell ref="C4:C5"/>
    <mergeCell ref="D4:D5"/>
    <mergeCell ref="D9:D10"/>
    <mergeCell ref="G9:G10"/>
  </mergeCells>
  <conditionalFormatting sqref="I11:L11 G3:G6 F7:I7 Q11:R11 R1:R10 K1:K7 K9">
    <cfRule type="cellIs" dxfId="49" priority="25" operator="lessThan">
      <formula>0</formula>
    </cfRule>
  </conditionalFormatting>
  <conditionalFormatting sqref="B11:C11">
    <cfRule type="cellIs" dxfId="47" priority="23" operator="equal">
      <formula>0</formula>
    </cfRule>
    <cfRule type="cellIs" dxfId="46" priority="24" operator="lessThan">
      <formula>0</formula>
    </cfRule>
  </conditionalFormatting>
  <conditionalFormatting sqref="F11">
    <cfRule type="cellIs" dxfId="43" priority="22" operator="lessThan">
      <formula>5000</formula>
    </cfRule>
  </conditionalFormatting>
  <conditionalFormatting sqref="B3:B5">
    <cfRule type="cellIs" dxfId="41" priority="20" operator="equal">
      <formula>0</formula>
    </cfRule>
    <cfRule type="cellIs" dxfId="40" priority="21" operator="lessThan">
      <formula>0</formula>
    </cfRule>
  </conditionalFormatting>
  <conditionalFormatting sqref="K11">
    <cfRule type="cellIs" dxfId="37" priority="19" operator="lessThan">
      <formula>0</formula>
    </cfRule>
  </conditionalFormatting>
  <conditionalFormatting sqref="H2:I6">
    <cfRule type="cellIs" dxfId="35" priority="18" operator="lessThan">
      <formula>0</formula>
    </cfRule>
  </conditionalFormatting>
  <conditionalFormatting sqref="B1:B11">
    <cfRule type="cellIs" dxfId="33" priority="16" operator="equal">
      <formula>0</formula>
    </cfRule>
    <cfRule type="cellIs" dxfId="32" priority="17" operator="lessThan">
      <formula>0</formula>
    </cfRule>
  </conditionalFormatting>
  <conditionalFormatting sqref="K11">
    <cfRule type="cellIs" dxfId="29" priority="15" operator="lessThan">
      <formula>0</formula>
    </cfRule>
  </conditionalFormatting>
  <conditionalFormatting sqref="F2:F6">
    <cfRule type="cellIs" dxfId="27" priority="14" operator="lessThan">
      <formula>0</formula>
    </cfRule>
  </conditionalFormatting>
  <conditionalFormatting sqref="L1:L11">
    <cfRule type="cellIs" dxfId="25" priority="13" operator="lessThan">
      <formula>0</formula>
    </cfRule>
  </conditionalFormatting>
  <conditionalFormatting sqref="Q11">
    <cfRule type="cellIs" dxfId="23" priority="12" operator="lessThan">
      <formula>0</formula>
    </cfRule>
  </conditionalFormatting>
  <conditionalFormatting sqref="K11">
    <cfRule type="cellIs" dxfId="21" priority="11" operator="lessThan">
      <formula>0</formula>
    </cfRule>
  </conditionalFormatting>
  <conditionalFormatting sqref="L1:L11">
    <cfRule type="cellIs" dxfId="19" priority="10" operator="lessThan">
      <formula>0</formula>
    </cfRule>
  </conditionalFormatting>
  <conditionalFormatting sqref="P12:R12 P14:R19">
    <cfRule type="cellIs" dxfId="17" priority="9" operator="lessThan">
      <formula>0</formula>
    </cfRule>
  </conditionalFormatting>
  <conditionalFormatting sqref="P12 P14:P19">
    <cfRule type="cellIs" dxfId="15" priority="8" operator="lessThan">
      <formula>0</formula>
    </cfRule>
  </conditionalFormatting>
  <conditionalFormatting sqref="Q12 Q14:Q19">
    <cfRule type="cellIs" dxfId="13" priority="7" operator="lessThan">
      <formula>0</formula>
    </cfRule>
  </conditionalFormatting>
  <conditionalFormatting sqref="K12 K14:K17">
    <cfRule type="cellIs" dxfId="11" priority="6" operator="lessThan">
      <formula>0</formula>
    </cfRule>
  </conditionalFormatting>
  <conditionalFormatting sqref="L12 L14 L16 L18">
    <cfRule type="cellIs" dxfId="9" priority="5" operator="lessThan">
      <formula>0</formula>
    </cfRule>
  </conditionalFormatting>
  <conditionalFormatting sqref="K18:K19">
    <cfRule type="cellIs" dxfId="7" priority="4" operator="lessThan">
      <formula>0</formula>
    </cfRule>
  </conditionalFormatting>
  <conditionalFormatting sqref="T17:T19">
    <cfRule type="cellIs" dxfId="5" priority="2" operator="lessThan">
      <formula>0</formula>
    </cfRule>
  </conditionalFormatting>
  <conditionalFormatting sqref="U12:V13">
    <cfRule type="cellIs" dxfId="3" priority="3" operator="lessThan">
      <formula>0</formula>
    </cfRule>
  </conditionalFormatting>
  <conditionalFormatting sqref="D1:D1048576">
    <cfRule type="cellIs" dxfId="1" priority="1" operator="lessThan">
      <formula>10000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One Exit</vt:lpstr>
      <vt:lpstr>Two Exits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Patt</dc:creator>
  <cp:lastModifiedBy>Stephen Patt</cp:lastModifiedBy>
  <dcterms:created xsi:type="dcterms:W3CDTF">2014-11-22T07:03:48Z</dcterms:created>
  <dcterms:modified xsi:type="dcterms:W3CDTF">2014-11-22T07:31:13Z</dcterms:modified>
</cp:coreProperties>
</file>