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90" windowWidth="18555" windowHeight="8190"/>
  </bookViews>
  <sheets>
    <sheet name="Calculation" sheetId="2" r:id="rId1"/>
  </sheets>
  <calcPr calcId="145621"/>
</workbook>
</file>

<file path=xl/calcChain.xml><?xml version="1.0" encoding="utf-8"?>
<calcChain xmlns="http://schemas.openxmlformats.org/spreadsheetml/2006/main">
  <c r="G17" i="2" l="1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16" i="2"/>
  <c r="D21" i="2" l="1"/>
  <c r="D20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16" i="2"/>
  <c r="D37" i="2"/>
  <c r="I5" i="2"/>
  <c r="D34" i="2"/>
  <c r="D35" i="2"/>
  <c r="D36" i="2"/>
  <c r="L54" i="2" l="1"/>
  <c r="I54" i="2"/>
  <c r="F54" i="2"/>
  <c r="G37" i="2" l="1"/>
  <c r="G38" i="2" s="1"/>
</calcChain>
</file>

<file path=xl/sharedStrings.xml><?xml version="1.0" encoding="utf-8"?>
<sst xmlns="http://schemas.openxmlformats.org/spreadsheetml/2006/main" count="64" uniqueCount="44">
  <si>
    <t>if Free Margin &lt; 0, all open orders will go to close.</t>
  </si>
  <si>
    <t>To work with DD =</t>
  </si>
  <si>
    <t>Yo need select Risk =</t>
  </si>
  <si>
    <t>and MaxOrders =</t>
  </si>
  <si>
    <t>USD</t>
  </si>
  <si>
    <t>Rate</t>
  </si>
  <si>
    <t>AUD/CAD</t>
  </si>
  <si>
    <t>AUD/JPY</t>
  </si>
  <si>
    <t>AUD/NZD</t>
  </si>
  <si>
    <t>CAD/JPY</t>
  </si>
  <si>
    <t>CHF/JPY</t>
  </si>
  <si>
    <t>EUR/AUD</t>
  </si>
  <si>
    <t>EUR/CAD</t>
  </si>
  <si>
    <t>EUR/GBP</t>
  </si>
  <si>
    <t>EUR/JPY</t>
  </si>
  <si>
    <t>EUR/NZD</t>
  </si>
  <si>
    <t>EUR/USD</t>
  </si>
  <si>
    <t>GBP/AUD</t>
  </si>
  <si>
    <t>GBP/JPY</t>
  </si>
  <si>
    <t>GBP/NZD</t>
  </si>
  <si>
    <t>NZD/JPY</t>
  </si>
  <si>
    <t>NZD/USD</t>
  </si>
  <si>
    <t>USD/CAD</t>
  </si>
  <si>
    <t>USD/CHF</t>
  </si>
  <si>
    <t>USD/JPY</t>
  </si>
  <si>
    <t>AUD/USD</t>
  </si>
  <si>
    <t>GBP/USD</t>
  </si>
  <si>
    <t>Y</t>
  </si>
  <si>
    <t>Stop Loss</t>
  </si>
  <si>
    <t>What Pairs do you trade simultaneously?</t>
  </si>
  <si>
    <t>Max. Orders</t>
  </si>
  <si>
    <t xml:space="preserve">Primary Account Currency   </t>
  </si>
  <si>
    <t xml:space="preserve">Balance   </t>
  </si>
  <si>
    <t xml:space="preserve">Leverage (1:   )   </t>
  </si>
  <si>
    <t>S</t>
  </si>
  <si>
    <t xml:space="preserve">     S = Standard,   M = Mini,   i = micro</t>
  </si>
  <si>
    <t xml:space="preserve">Unit Value   </t>
  </si>
  <si>
    <t xml:space="preserve">Order Lots   </t>
  </si>
  <si>
    <t>Maximum Margin Used</t>
  </si>
  <si>
    <t>(Y/N?)</t>
  </si>
  <si>
    <t>Maximum Margen Used ==&gt;</t>
  </si>
  <si>
    <t xml:space="preserve">Account Type (S,M,i)   </t>
  </si>
  <si>
    <t>Free Margin==&gt;</t>
  </si>
  <si>
    <r>
      <t xml:space="preserve">Free Margin Calculator </t>
    </r>
    <r>
      <rPr>
        <b/>
        <sz val="8"/>
        <color theme="1"/>
        <rFont val="Calibri"/>
        <family val="2"/>
        <scheme val="minor"/>
      </rPr>
      <t>(By Maudur)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</si>
</sst>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164" formatCode="_(&quot;$&quot;* #,##0_);_(&quot;$&quot;* \(#,##0\);_(&quot;$&quot;* &quot;-&quot;??_);_(@_)"/>
    <numFmt numFmtId="165" formatCode="0.0%"/>
    <numFmt numFmtId="166" formatCode="0.00000"/>
    <numFmt numFmtId="167" formatCode="_(&quot;$&quot;* #,##0.00_);_(&quot;$&quot;* \(#,##0.00\);_(&quot;$&quot;* &quot;-&quot;???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3" fillId="0" borderId="1" xfId="0" applyFont="1" applyFill="1" applyBorder="1" applyAlignment="1" applyProtection="1">
      <alignment horizontal="center"/>
      <protection locked="0"/>
    </xf>
    <xf numFmtId="166" fontId="0" fillId="0" borderId="5" xfId="0" applyNumberFormat="1" applyFill="1" applyBorder="1" applyAlignment="1" applyProtection="1">
      <alignment horizontal="center"/>
      <protection locked="0"/>
    </xf>
    <xf numFmtId="166" fontId="0" fillId="0" borderId="4" xfId="0" applyNumberFormat="1" applyFill="1" applyBorder="1" applyAlignment="1" applyProtection="1">
      <alignment horizontal="center"/>
      <protection locked="0"/>
    </xf>
    <xf numFmtId="166" fontId="0" fillId="0" borderId="7" xfId="0" applyNumberFormat="1" applyFill="1" applyBorder="1" applyAlignment="1" applyProtection="1">
      <alignment horizontal="center"/>
      <protection locked="0"/>
    </xf>
    <xf numFmtId="166" fontId="0" fillId="0" borderId="8" xfId="0" applyNumberFormat="1" applyFill="1" applyBorder="1" applyAlignment="1" applyProtection="1">
      <alignment horizontal="center"/>
      <protection locked="0"/>
    </xf>
    <xf numFmtId="166" fontId="0" fillId="0" borderId="9" xfId="0" applyNumberFormat="1" applyFill="1" applyBorder="1" applyAlignment="1" applyProtection="1">
      <alignment horizontal="center"/>
      <protection locked="0"/>
    </xf>
    <xf numFmtId="1" fontId="3" fillId="0" borderId="1" xfId="0" applyNumberFormat="1" applyFont="1" applyFill="1" applyBorder="1" applyAlignment="1" applyProtection="1">
      <alignment horizontal="center"/>
      <protection locked="0"/>
    </xf>
    <xf numFmtId="164" fontId="3" fillId="0" borderId="1" xfId="1" applyNumberFormat="1" applyFont="1" applyFill="1" applyBorder="1" applyProtection="1">
      <protection locked="0"/>
    </xf>
    <xf numFmtId="2" fontId="3" fillId="0" borderId="1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Protection="1"/>
    <xf numFmtId="0" fontId="3" fillId="2" borderId="0" xfId="0" applyFont="1" applyFill="1" applyAlignment="1" applyProtection="1">
      <alignment horizontal="center"/>
    </xf>
    <xf numFmtId="0" fontId="3" fillId="2" borderId="0" xfId="0" applyFont="1" applyFill="1" applyAlignment="1" applyProtection="1">
      <alignment horizontal="right"/>
    </xf>
    <xf numFmtId="0" fontId="2" fillId="2" borderId="0" xfId="0" applyFont="1" applyFill="1" applyProtection="1"/>
    <xf numFmtId="0" fontId="2" fillId="2" borderId="0" xfId="0" applyFont="1" applyFill="1" applyAlignment="1" applyProtection="1">
      <alignment horizontal="center"/>
    </xf>
    <xf numFmtId="0" fontId="0" fillId="2" borderId="0" xfId="0" applyFont="1" applyFill="1" applyProtection="1"/>
    <xf numFmtId="0" fontId="5" fillId="2" borderId="0" xfId="0" applyFont="1" applyFill="1" applyProtection="1"/>
    <xf numFmtId="0" fontId="2" fillId="2" borderId="0" xfId="0" applyFont="1" applyFill="1" applyAlignment="1" applyProtection="1">
      <alignment horizontal="right"/>
    </xf>
    <xf numFmtId="9" fontId="3" fillId="2" borderId="0" xfId="0" applyNumberFormat="1" applyFont="1" applyFill="1" applyProtection="1"/>
    <xf numFmtId="165" fontId="3" fillId="2" borderId="0" xfId="2" applyNumberFormat="1" applyFont="1" applyFill="1" applyProtection="1"/>
    <xf numFmtId="0" fontId="3" fillId="2" borderId="0" xfId="0" applyFont="1" applyFill="1" applyProtection="1"/>
    <xf numFmtId="0" fontId="2" fillId="2" borderId="6" xfId="0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7" fillId="2" borderId="2" xfId="0" applyFont="1" applyFill="1" applyBorder="1" applyAlignment="1" applyProtection="1">
      <alignment horizontal="center" wrapText="1"/>
    </xf>
    <xf numFmtId="0" fontId="0" fillId="2" borderId="0" xfId="0" applyFill="1" applyAlignment="1" applyProtection="1">
      <alignment horizontal="right"/>
    </xf>
    <xf numFmtId="167" fontId="0" fillId="4" borderId="5" xfId="0" applyNumberFormat="1" applyFill="1" applyBorder="1" applyProtection="1"/>
    <xf numFmtId="167" fontId="0" fillId="4" borderId="4" xfId="0" applyNumberFormat="1" applyFill="1" applyBorder="1" applyProtection="1"/>
    <xf numFmtId="167" fontId="0" fillId="4" borderId="7" xfId="0" applyNumberFormat="1" applyFill="1" applyBorder="1" applyProtection="1"/>
    <xf numFmtId="164" fontId="3" fillId="4" borderId="1" xfId="1" applyNumberFormat="1" applyFont="1" applyFill="1" applyBorder="1" applyProtection="1"/>
    <xf numFmtId="0" fontId="3" fillId="2" borderId="0" xfId="0" applyFont="1" applyFill="1" applyAlignment="1" applyProtection="1"/>
    <xf numFmtId="164" fontId="0" fillId="2" borderId="0" xfId="1" applyNumberFormat="1" applyFont="1" applyFill="1" applyBorder="1" applyProtection="1"/>
    <xf numFmtId="164" fontId="1" fillId="2" borderId="0" xfId="1" applyNumberFormat="1" applyFont="1" applyFill="1" applyBorder="1" applyProtection="1"/>
    <xf numFmtId="0" fontId="0" fillId="2" borderId="0" xfId="0" applyFill="1" applyBorder="1" applyProtection="1"/>
    <xf numFmtId="0" fontId="8" fillId="2" borderId="0" xfId="0" applyFont="1" applyFill="1" applyAlignment="1" applyProtection="1">
      <alignment horizontal="center" wrapText="1"/>
    </xf>
    <xf numFmtId="166" fontId="0" fillId="0" borderId="10" xfId="0" applyNumberFormat="1" applyFill="1" applyBorder="1" applyAlignment="1" applyProtection="1">
      <alignment horizontal="center"/>
      <protection locked="0"/>
    </xf>
    <xf numFmtId="0" fontId="0" fillId="3" borderId="11" xfId="0" applyFill="1" applyBorder="1" applyAlignment="1" applyProtection="1">
      <alignment horizontal="center"/>
      <protection locked="0"/>
    </xf>
    <xf numFmtId="0" fontId="0" fillId="3" borderId="10" xfId="0" applyFill="1" applyBorder="1" applyAlignment="1" applyProtection="1">
      <alignment horizontal="center"/>
      <protection locked="0"/>
    </xf>
    <xf numFmtId="0" fontId="0" fillId="3" borderId="4" xfId="0" applyFill="1" applyBorder="1" applyAlignment="1" applyProtection="1">
      <alignment horizontal="center"/>
      <protection locked="0"/>
    </xf>
    <xf numFmtId="0" fontId="0" fillId="3" borderId="8" xfId="0" applyFill="1" applyBorder="1" applyAlignment="1" applyProtection="1">
      <alignment horizontal="center"/>
      <protection locked="0"/>
    </xf>
    <xf numFmtId="0" fontId="0" fillId="3" borderId="4" xfId="0" applyFont="1" applyFill="1" applyBorder="1" applyAlignment="1" applyProtection="1">
      <alignment horizontal="center"/>
      <protection locked="0"/>
    </xf>
    <xf numFmtId="0" fontId="0" fillId="3" borderId="8" xfId="0" applyFont="1" applyFill="1" applyBorder="1" applyAlignment="1" applyProtection="1">
      <alignment horizontal="center"/>
      <protection locked="0"/>
    </xf>
    <xf numFmtId="0" fontId="0" fillId="3" borderId="7" xfId="0" applyFill="1" applyBorder="1" applyAlignment="1" applyProtection="1">
      <alignment horizontal="center"/>
      <protection locked="0"/>
    </xf>
    <xf numFmtId="0" fontId="0" fillId="3" borderId="9" xfId="0" applyFill="1" applyBorder="1" applyAlignment="1" applyProtection="1">
      <alignment horizontal="center"/>
      <protection locked="0"/>
    </xf>
    <xf numFmtId="0" fontId="4" fillId="2" borderId="0" xfId="0" applyFont="1" applyFill="1" applyAlignment="1" applyProtection="1">
      <alignment horizontal="right"/>
    </xf>
    <xf numFmtId="167" fontId="7" fillId="4" borderId="3" xfId="0" applyNumberFormat="1" applyFont="1" applyFill="1" applyBorder="1" applyAlignment="1" applyProtection="1">
      <alignment vertical="center"/>
    </xf>
    <xf numFmtId="167" fontId="0" fillId="4" borderId="11" xfId="0" applyNumberFormat="1" applyFill="1" applyBorder="1" applyProtection="1"/>
    <xf numFmtId="0" fontId="4" fillId="2" borderId="0" xfId="0" applyFont="1" applyFill="1" applyAlignment="1" applyProtection="1">
      <alignment horizontal="center"/>
    </xf>
    <xf numFmtId="0" fontId="2" fillId="2" borderId="12" xfId="0" applyFont="1" applyFill="1" applyBorder="1" applyAlignment="1" applyProtection="1">
      <alignment horizontal="right" wrapText="1"/>
    </xf>
    <xf numFmtId="0" fontId="2" fillId="2" borderId="2" xfId="0" applyFont="1" applyFill="1" applyBorder="1" applyAlignment="1" applyProtection="1">
      <alignment horizontal="right" wrapText="1"/>
    </xf>
  </cellXfs>
  <cellStyles count="3">
    <cellStyle name="Moneda" xfId="1" builtinId="4"/>
    <cellStyle name="Normal" xfId="0" builtinId="0"/>
    <cellStyle name="Porcentaje" xfId="2" builtinId="5"/>
  </cellStyles>
  <dxfs count="3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auto="1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B0F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showGridLines="0" tabSelected="1" workbookViewId="0">
      <selection activeCell="D3" sqref="D3"/>
    </sheetView>
  </sheetViews>
  <sheetFormatPr baseColWidth="10" defaultRowHeight="15" x14ac:dyDescent="0.25"/>
  <cols>
    <col min="1" max="2" width="13.7109375" style="10" customWidth="1"/>
    <col min="3" max="3" width="15.7109375" style="10" customWidth="1"/>
    <col min="4" max="6" width="13.7109375" style="10" customWidth="1"/>
    <col min="7" max="7" width="15.7109375" style="10" customWidth="1"/>
    <col min="8" max="9" width="13.7109375" style="10" customWidth="1"/>
    <col min="10" max="11" width="12.7109375" style="10" customWidth="1"/>
    <col min="12" max="12" width="20.28515625" style="10" customWidth="1"/>
    <col min="13" max="16384" width="11.42578125" style="10"/>
  </cols>
  <sheetData>
    <row r="1" spans="1:12" ht="23.25" x14ac:dyDescent="0.35">
      <c r="A1" s="46" t="s">
        <v>43</v>
      </c>
      <c r="B1" s="46"/>
      <c r="C1" s="46"/>
      <c r="D1" s="46"/>
      <c r="E1" s="46"/>
      <c r="F1" s="46"/>
      <c r="G1" s="46"/>
      <c r="H1" s="46"/>
      <c r="I1" s="46"/>
      <c r="J1" s="29"/>
      <c r="K1" s="29"/>
      <c r="L1" s="29"/>
    </row>
    <row r="2" spans="1:12" ht="19.5" thickBot="1" x14ac:dyDescent="0.35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ht="19.5" thickBot="1" x14ac:dyDescent="0.35">
      <c r="A3" s="11"/>
      <c r="C3" s="12" t="s">
        <v>31</v>
      </c>
      <c r="D3" s="1" t="s">
        <v>4</v>
      </c>
      <c r="E3" s="11"/>
      <c r="F3" s="11"/>
      <c r="G3" s="11"/>
      <c r="H3" s="11"/>
      <c r="I3" s="11"/>
      <c r="J3" s="11"/>
      <c r="K3" s="11"/>
      <c r="L3" s="11"/>
    </row>
    <row r="4" spans="1:12" ht="15.75" thickBot="1" x14ac:dyDescent="0.3"/>
    <row r="5" spans="1:12" ht="19.5" thickBot="1" x14ac:dyDescent="0.35">
      <c r="C5" s="12" t="s">
        <v>41</v>
      </c>
      <c r="D5" s="1" t="s">
        <v>34</v>
      </c>
      <c r="E5" s="13" t="s">
        <v>35</v>
      </c>
      <c r="H5" s="12" t="s">
        <v>36</v>
      </c>
      <c r="I5" s="28">
        <f>IF(D5="S",100000,IF(D5="M",10000,IF(D5="i",1000,0)))</f>
        <v>100000</v>
      </c>
    </row>
    <row r="6" spans="1:12" ht="15.75" thickBot="1" x14ac:dyDescent="0.3"/>
    <row r="7" spans="1:12" ht="19.5" thickBot="1" x14ac:dyDescent="0.35">
      <c r="C7" s="12" t="s">
        <v>33</v>
      </c>
      <c r="D7" s="7">
        <v>100</v>
      </c>
    </row>
    <row r="8" spans="1:12" ht="15.75" thickBot="1" x14ac:dyDescent="0.3"/>
    <row r="9" spans="1:12" ht="19.5" thickBot="1" x14ac:dyDescent="0.35">
      <c r="C9" s="12" t="s">
        <v>32</v>
      </c>
      <c r="D9" s="8">
        <v>4500</v>
      </c>
      <c r="E9" s="31"/>
      <c r="F9" s="31"/>
      <c r="G9" s="31"/>
      <c r="H9" s="31"/>
      <c r="I9" s="31"/>
      <c r="J9" s="31"/>
      <c r="K9" s="31"/>
      <c r="L9" s="32"/>
    </row>
    <row r="10" spans="1:12" ht="19.5" thickBot="1" x14ac:dyDescent="0.35">
      <c r="C10" s="11"/>
      <c r="D10" s="30"/>
      <c r="E10" s="31"/>
      <c r="F10" s="31"/>
      <c r="G10" s="31"/>
      <c r="H10" s="31"/>
      <c r="I10" s="31"/>
      <c r="J10" s="31"/>
      <c r="K10" s="31"/>
      <c r="L10" s="32"/>
    </row>
    <row r="11" spans="1:12" ht="19.5" thickBot="1" x14ac:dyDescent="0.35">
      <c r="C11" s="12" t="s">
        <v>37</v>
      </c>
      <c r="D11" s="9">
        <v>0.01</v>
      </c>
      <c r="E11" s="31"/>
      <c r="F11" s="31"/>
      <c r="G11" s="31"/>
      <c r="H11" s="31"/>
      <c r="I11" s="31"/>
      <c r="J11" s="31"/>
      <c r="K11" s="31"/>
      <c r="L11" s="32"/>
    </row>
    <row r="13" spans="1:12" x14ac:dyDescent="0.25">
      <c r="A13" s="10" t="s">
        <v>29</v>
      </c>
    </row>
    <row r="14" spans="1:12" ht="15.75" thickBot="1" x14ac:dyDescent="0.3"/>
    <row r="15" spans="1:12" s="14" customFormat="1" ht="32.25" thickBot="1" x14ac:dyDescent="0.3">
      <c r="B15" s="22" t="s">
        <v>39</v>
      </c>
      <c r="D15" s="22" t="s">
        <v>5</v>
      </c>
      <c r="E15" s="21" t="s">
        <v>28</v>
      </c>
      <c r="F15" s="22" t="s">
        <v>30</v>
      </c>
      <c r="G15" s="23" t="s">
        <v>38</v>
      </c>
    </row>
    <row r="16" spans="1:12" x14ac:dyDescent="0.25">
      <c r="A16" s="10" t="s">
        <v>6</v>
      </c>
      <c r="B16" s="2" t="s">
        <v>27</v>
      </c>
      <c r="C16" s="24" t="str">
        <f>IF(MID(A16,1,3)=$D$3,"",CONCATENATE(MID(A16,1,3),"/",$D$3," Rate "))</f>
        <v xml:space="preserve">AUD/USD Rate </v>
      </c>
      <c r="D16" s="34">
        <v>0.95718999999999999</v>
      </c>
      <c r="E16" s="35">
        <v>160</v>
      </c>
      <c r="F16" s="36">
        <v>8</v>
      </c>
      <c r="G16" s="25">
        <f>IF(B16="Y",$I$5*$D$11*F16*E16*IF(MID(A16,1,3)=$D$3,1,D16)/($D$7*100),0)</f>
        <v>122.52032</v>
      </c>
    </row>
    <row r="17" spans="1:7" x14ac:dyDescent="0.25">
      <c r="A17" s="10" t="s">
        <v>7</v>
      </c>
      <c r="B17" s="3" t="s">
        <v>27</v>
      </c>
      <c r="C17" s="24" t="str">
        <f t="shared" ref="C17:C36" si="0">IF(MID(A17,1,3)=$D$3,"",CONCATENATE(MID(A17,1,3),"/",$D$3," Rate "))</f>
        <v xml:space="preserve">AUD/USD Rate </v>
      </c>
      <c r="D17" s="5">
        <v>0.95718999999999999</v>
      </c>
      <c r="E17" s="37">
        <v>225</v>
      </c>
      <c r="F17" s="38">
        <v>8</v>
      </c>
      <c r="G17" s="26">
        <f t="shared" ref="G17:G36" si="1">IF(B17="Y",$I$5*$D$11*F17*E17*IF(MID(A17,1,3)=$D$3,1,D17)/($D$7*100),0)</f>
        <v>172.29419999999999</v>
      </c>
    </row>
    <row r="18" spans="1:7" x14ac:dyDescent="0.25">
      <c r="A18" s="10" t="s">
        <v>8</v>
      </c>
      <c r="B18" s="3" t="s">
        <v>27</v>
      </c>
      <c r="C18" s="24" t="str">
        <f t="shared" si="0"/>
        <v xml:space="preserve">AUD/USD Rate </v>
      </c>
      <c r="D18" s="5">
        <v>0.95718999999999999</v>
      </c>
      <c r="E18" s="37">
        <v>175</v>
      </c>
      <c r="F18" s="38">
        <v>8</v>
      </c>
      <c r="G18" s="26">
        <f t="shared" si="1"/>
        <v>134.00659999999999</v>
      </c>
    </row>
    <row r="19" spans="1:7" x14ac:dyDescent="0.25">
      <c r="A19" s="10" t="s">
        <v>25</v>
      </c>
      <c r="B19" s="3" t="s">
        <v>27</v>
      </c>
      <c r="C19" s="24" t="str">
        <f t="shared" si="0"/>
        <v xml:space="preserve">AUD/USD Rate </v>
      </c>
      <c r="D19" s="5">
        <v>0.95718999999999999</v>
      </c>
      <c r="E19" s="37">
        <v>200</v>
      </c>
      <c r="F19" s="38">
        <v>8</v>
      </c>
      <c r="G19" s="26">
        <f t="shared" si="1"/>
        <v>153.15039999999999</v>
      </c>
    </row>
    <row r="20" spans="1:7" x14ac:dyDescent="0.25">
      <c r="A20" s="10" t="s">
        <v>9</v>
      </c>
      <c r="B20" s="3" t="s">
        <v>27</v>
      </c>
      <c r="C20" s="24" t="str">
        <f t="shared" si="0"/>
        <v xml:space="preserve">CAD/USD Rate </v>
      </c>
      <c r="D20" s="5">
        <f>1/1.03642</f>
        <v>0.96485980587020714</v>
      </c>
      <c r="E20" s="37">
        <v>225</v>
      </c>
      <c r="F20" s="38">
        <v>8</v>
      </c>
      <c r="G20" s="26">
        <f t="shared" si="1"/>
        <v>173.67476505663728</v>
      </c>
    </row>
    <row r="21" spans="1:7" x14ac:dyDescent="0.25">
      <c r="A21" s="10" t="s">
        <v>10</v>
      </c>
      <c r="B21" s="3" t="s">
        <v>27</v>
      </c>
      <c r="C21" s="24" t="str">
        <f t="shared" si="0"/>
        <v xml:space="preserve">CHF/USD Rate </v>
      </c>
      <c r="D21" s="5">
        <f>1/0.95534</f>
        <v>1.0467477547260662</v>
      </c>
      <c r="E21" s="37">
        <v>250</v>
      </c>
      <c r="F21" s="38">
        <v>8</v>
      </c>
      <c r="G21" s="26">
        <f t="shared" si="1"/>
        <v>209.34955094521322</v>
      </c>
    </row>
    <row r="22" spans="1:7" x14ac:dyDescent="0.25">
      <c r="A22" s="10" t="s">
        <v>11</v>
      </c>
      <c r="B22" s="3" t="s">
        <v>27</v>
      </c>
      <c r="C22" s="24" t="str">
        <f t="shared" si="0"/>
        <v xml:space="preserve">EUR/USD Rate </v>
      </c>
      <c r="D22" s="5">
        <v>1.2994600000000001</v>
      </c>
      <c r="E22" s="37">
        <v>200</v>
      </c>
      <c r="F22" s="38">
        <v>8</v>
      </c>
      <c r="G22" s="26">
        <f t="shared" si="1"/>
        <v>207.9136</v>
      </c>
    </row>
    <row r="23" spans="1:7" x14ac:dyDescent="0.25">
      <c r="A23" s="10" t="s">
        <v>12</v>
      </c>
      <c r="B23" s="3" t="s">
        <v>27</v>
      </c>
      <c r="C23" s="24" t="str">
        <f t="shared" si="0"/>
        <v xml:space="preserve">EUR/USD Rate </v>
      </c>
      <c r="D23" s="5">
        <v>1.2994600000000001</v>
      </c>
      <c r="E23" s="37">
        <v>200</v>
      </c>
      <c r="F23" s="38">
        <v>8</v>
      </c>
      <c r="G23" s="26">
        <f t="shared" si="1"/>
        <v>207.9136</v>
      </c>
    </row>
    <row r="24" spans="1:7" x14ac:dyDescent="0.25">
      <c r="A24" s="10" t="s">
        <v>13</v>
      </c>
      <c r="B24" s="3" t="s">
        <v>27</v>
      </c>
      <c r="C24" s="24" t="str">
        <f t="shared" si="0"/>
        <v xml:space="preserve">EUR/USD Rate </v>
      </c>
      <c r="D24" s="5">
        <v>1.2994600000000001</v>
      </c>
      <c r="E24" s="37">
        <v>160</v>
      </c>
      <c r="F24" s="38">
        <v>8</v>
      </c>
      <c r="G24" s="26">
        <f t="shared" si="1"/>
        <v>166.33088000000001</v>
      </c>
    </row>
    <row r="25" spans="1:7" x14ac:dyDescent="0.25">
      <c r="A25" s="10" t="s">
        <v>14</v>
      </c>
      <c r="B25" s="3" t="s">
        <v>27</v>
      </c>
      <c r="C25" s="24" t="str">
        <f t="shared" si="0"/>
        <v xml:space="preserve">EUR/USD Rate </v>
      </c>
      <c r="D25" s="5">
        <v>1.2994600000000001</v>
      </c>
      <c r="E25" s="37">
        <v>250</v>
      </c>
      <c r="F25" s="38">
        <v>8</v>
      </c>
      <c r="G25" s="26">
        <f t="shared" si="1"/>
        <v>259.892</v>
      </c>
    </row>
    <row r="26" spans="1:7" x14ac:dyDescent="0.25">
      <c r="A26" s="10" t="s">
        <v>15</v>
      </c>
      <c r="B26" s="3" t="s">
        <v>27</v>
      </c>
      <c r="C26" s="24" t="str">
        <f t="shared" si="0"/>
        <v xml:space="preserve">EUR/USD Rate </v>
      </c>
      <c r="D26" s="5">
        <v>1.2994600000000001</v>
      </c>
      <c r="E26" s="37">
        <v>250</v>
      </c>
      <c r="F26" s="38">
        <v>8</v>
      </c>
      <c r="G26" s="26">
        <f t="shared" si="1"/>
        <v>259.892</v>
      </c>
    </row>
    <row r="27" spans="1:7" x14ac:dyDescent="0.25">
      <c r="A27" s="10" t="s">
        <v>16</v>
      </c>
      <c r="B27" s="3" t="s">
        <v>27</v>
      </c>
      <c r="C27" s="24" t="str">
        <f t="shared" si="0"/>
        <v xml:space="preserve">EUR/USD Rate </v>
      </c>
      <c r="D27" s="5">
        <v>1.2994600000000001</v>
      </c>
      <c r="E27" s="37">
        <v>225</v>
      </c>
      <c r="F27" s="38">
        <v>8</v>
      </c>
      <c r="G27" s="26">
        <f t="shared" si="1"/>
        <v>233.90280000000001</v>
      </c>
    </row>
    <row r="28" spans="1:7" x14ac:dyDescent="0.25">
      <c r="A28" s="10" t="s">
        <v>17</v>
      </c>
      <c r="B28" s="3" t="s">
        <v>27</v>
      </c>
      <c r="C28" s="24" t="str">
        <f t="shared" si="0"/>
        <v xml:space="preserve">GBP/USD Rate </v>
      </c>
      <c r="D28" s="5">
        <v>1.51932</v>
      </c>
      <c r="E28" s="37">
        <v>225</v>
      </c>
      <c r="F28" s="38">
        <v>8</v>
      </c>
      <c r="G28" s="26">
        <f t="shared" si="1"/>
        <v>273.4776</v>
      </c>
    </row>
    <row r="29" spans="1:7" s="13" customFormat="1" x14ac:dyDescent="0.25">
      <c r="A29" s="10" t="s">
        <v>18</v>
      </c>
      <c r="B29" s="3" t="s">
        <v>27</v>
      </c>
      <c r="C29" s="24" t="str">
        <f t="shared" si="0"/>
        <v xml:space="preserve">GBP/USD Rate </v>
      </c>
      <c r="D29" s="5">
        <v>1.3982000000000001</v>
      </c>
      <c r="E29" s="39">
        <v>300</v>
      </c>
      <c r="F29" s="40">
        <v>8</v>
      </c>
      <c r="G29" s="26">
        <f t="shared" si="1"/>
        <v>335.56800000000004</v>
      </c>
    </row>
    <row r="30" spans="1:7" x14ac:dyDescent="0.25">
      <c r="A30" s="15" t="s">
        <v>19</v>
      </c>
      <c r="B30" s="3" t="s">
        <v>27</v>
      </c>
      <c r="C30" s="24" t="str">
        <f t="shared" si="0"/>
        <v xml:space="preserve">GBP/USD Rate </v>
      </c>
      <c r="D30" s="5">
        <v>1.51932</v>
      </c>
      <c r="E30" s="37">
        <v>300</v>
      </c>
      <c r="F30" s="38">
        <v>8</v>
      </c>
      <c r="G30" s="26">
        <f t="shared" si="1"/>
        <v>364.63679999999999</v>
      </c>
    </row>
    <row r="31" spans="1:7" x14ac:dyDescent="0.25">
      <c r="A31" s="10" t="s">
        <v>26</v>
      </c>
      <c r="B31" s="3" t="s">
        <v>27</v>
      </c>
      <c r="C31" s="24" t="str">
        <f t="shared" si="0"/>
        <v xml:space="preserve">GBP/USD Rate </v>
      </c>
      <c r="D31" s="5">
        <v>1.51932</v>
      </c>
      <c r="E31" s="37">
        <v>250</v>
      </c>
      <c r="F31" s="38">
        <v>8</v>
      </c>
      <c r="G31" s="26">
        <f t="shared" si="1"/>
        <v>303.86399999999998</v>
      </c>
    </row>
    <row r="32" spans="1:7" x14ac:dyDescent="0.25">
      <c r="A32" s="10" t="s">
        <v>20</v>
      </c>
      <c r="B32" s="3" t="s">
        <v>27</v>
      </c>
      <c r="C32" s="24" t="str">
        <f t="shared" si="0"/>
        <v xml:space="preserve">NZD/USD Rate </v>
      </c>
      <c r="D32" s="5">
        <v>0.79390000000000005</v>
      </c>
      <c r="E32" s="37">
        <v>225</v>
      </c>
      <c r="F32" s="38">
        <v>8</v>
      </c>
      <c r="G32" s="26">
        <f t="shared" si="1"/>
        <v>142.90199999999999</v>
      </c>
    </row>
    <row r="33" spans="1:7" x14ac:dyDescent="0.25">
      <c r="A33" s="10" t="s">
        <v>21</v>
      </c>
      <c r="B33" s="3" t="s">
        <v>27</v>
      </c>
      <c r="C33" s="24" t="str">
        <f t="shared" si="0"/>
        <v xml:space="preserve">NZD/USD Rate </v>
      </c>
      <c r="D33" s="5">
        <v>0.79390000000000005</v>
      </c>
      <c r="E33" s="37">
        <v>200</v>
      </c>
      <c r="F33" s="38">
        <v>8</v>
      </c>
      <c r="G33" s="26">
        <f t="shared" si="1"/>
        <v>127.024</v>
      </c>
    </row>
    <row r="34" spans="1:7" x14ac:dyDescent="0.25">
      <c r="A34" s="10" t="s">
        <v>22</v>
      </c>
      <c r="B34" s="3" t="s">
        <v>27</v>
      </c>
      <c r="C34" s="24" t="str">
        <f t="shared" si="0"/>
        <v/>
      </c>
      <c r="D34" s="5">
        <f>IF(MID(A34,1,3)=$D$3,1,0)</f>
        <v>1</v>
      </c>
      <c r="E34" s="37">
        <v>160</v>
      </c>
      <c r="F34" s="38">
        <v>8</v>
      </c>
      <c r="G34" s="26">
        <f t="shared" si="1"/>
        <v>128</v>
      </c>
    </row>
    <row r="35" spans="1:7" x14ac:dyDescent="0.25">
      <c r="A35" s="10" t="s">
        <v>23</v>
      </c>
      <c r="B35" s="3" t="s">
        <v>27</v>
      </c>
      <c r="C35" s="24" t="str">
        <f t="shared" si="0"/>
        <v/>
      </c>
      <c r="D35" s="5">
        <f>IF(MID(A35,1,3)=$D$3,1,0)</f>
        <v>1</v>
      </c>
      <c r="E35" s="37">
        <v>250</v>
      </c>
      <c r="F35" s="38">
        <v>8</v>
      </c>
      <c r="G35" s="26">
        <f t="shared" si="1"/>
        <v>200</v>
      </c>
    </row>
    <row r="36" spans="1:7" ht="15.75" thickBot="1" x14ac:dyDescent="0.3">
      <c r="A36" s="10" t="s">
        <v>24</v>
      </c>
      <c r="B36" s="4" t="s">
        <v>27</v>
      </c>
      <c r="C36" s="24" t="str">
        <f t="shared" si="0"/>
        <v/>
      </c>
      <c r="D36" s="6">
        <f>IF(MID(A36,1,3)=$D$3,1,0)</f>
        <v>1</v>
      </c>
      <c r="E36" s="41">
        <v>225</v>
      </c>
      <c r="F36" s="42">
        <v>8</v>
      </c>
      <c r="G36" s="27">
        <f t="shared" si="1"/>
        <v>180</v>
      </c>
    </row>
    <row r="37" spans="1:7" ht="24.75" x14ac:dyDescent="0.25">
      <c r="D37" s="33" t="str">
        <f>CONCATENATE("* blue cells are ignored")</f>
        <v>* blue cells are ignored</v>
      </c>
      <c r="E37" s="47" t="s">
        <v>40</v>
      </c>
      <c r="F37" s="48"/>
      <c r="G37" s="45">
        <f>SUM(G16:G36)</f>
        <v>4356.3131160018511</v>
      </c>
    </row>
    <row r="38" spans="1:7" ht="25.5" customHeight="1" thickBot="1" x14ac:dyDescent="0.4">
      <c r="F38" s="43" t="s">
        <v>42</v>
      </c>
      <c r="G38" s="44">
        <f>+D9-G37</f>
        <v>143.68688399814891</v>
      </c>
    </row>
    <row r="51" spans="5:12" x14ac:dyDescent="0.25">
      <c r="F51" s="16" t="s">
        <v>0</v>
      </c>
    </row>
    <row r="54" spans="5:12" ht="18.75" x14ac:dyDescent="0.3">
      <c r="E54" s="17" t="s">
        <v>1</v>
      </c>
      <c r="F54" s="18" t="e">
        <f>+#REF!</f>
        <v>#REF!</v>
      </c>
      <c r="G54" s="13"/>
      <c r="H54" s="17" t="s">
        <v>2</v>
      </c>
      <c r="I54" s="19" t="e">
        <f>+#REF!</f>
        <v>#REF!</v>
      </c>
      <c r="J54" s="13"/>
      <c r="K54" s="17" t="s">
        <v>3</v>
      </c>
      <c r="L54" s="20" t="e">
        <f>+#REF!</f>
        <v>#REF!</v>
      </c>
    </row>
  </sheetData>
  <sheetProtection sheet="1" objects="1" scenarios="1"/>
  <mergeCells count="2">
    <mergeCell ref="A1:I1"/>
    <mergeCell ref="E37:F37"/>
  </mergeCells>
  <conditionalFormatting sqref="D16:D36">
    <cfRule type="expression" dxfId="34" priority="39">
      <formula>"EXTRAE($A$19,1,3)=$D$3"</formula>
    </cfRule>
    <cfRule type="cellIs" dxfId="33" priority="41" operator="equal">
      <formula>"EXTRAE(A19,1,3)=$D$3"</formula>
    </cfRule>
  </conditionalFormatting>
  <conditionalFormatting sqref="D16:D36">
    <cfRule type="expression" dxfId="32" priority="38">
      <formula>MID($A$16,1,3)=$D$3</formula>
    </cfRule>
  </conditionalFormatting>
  <conditionalFormatting sqref="D17">
    <cfRule type="expression" dxfId="31" priority="30">
      <formula>MID(A17,1,3)=$D$3</formula>
    </cfRule>
    <cfRule type="expression" dxfId="30" priority="33">
      <formula>MID(B16,1,3)=$D$3</formula>
    </cfRule>
  </conditionalFormatting>
  <conditionalFormatting sqref="D18">
    <cfRule type="expression" dxfId="29" priority="29">
      <formula>MID(A18,1,3)=$D$3</formula>
    </cfRule>
    <cfRule type="expression" dxfId="28" priority="32">
      <formula>MID(B18,1,3)=$D$3</formula>
    </cfRule>
  </conditionalFormatting>
  <conditionalFormatting sqref="D19">
    <cfRule type="expression" dxfId="27" priority="27">
      <formula>MID(A19,1,3)=$D$3</formula>
    </cfRule>
    <cfRule type="expression" priority="28">
      <formula>MID(A19,1,3)=$D$3</formula>
    </cfRule>
  </conditionalFormatting>
  <conditionalFormatting sqref="D20">
    <cfRule type="expression" dxfId="26" priority="26">
      <formula>MID(A20,1,3)=$D$3</formula>
    </cfRule>
  </conditionalFormatting>
  <conditionalFormatting sqref="D21">
    <cfRule type="expression" dxfId="25" priority="25">
      <formula>MID(A21,1,3)=$D$3</formula>
    </cfRule>
  </conditionalFormatting>
  <conditionalFormatting sqref="D22">
    <cfRule type="expression" dxfId="24" priority="24">
      <formula>MID(A22,1,3)=$D$3</formula>
    </cfRule>
  </conditionalFormatting>
  <conditionalFormatting sqref="D23">
    <cfRule type="expression" dxfId="23" priority="23">
      <formula>MID(A23,1,3)=$D$3</formula>
    </cfRule>
  </conditionalFormatting>
  <conditionalFormatting sqref="D24">
    <cfRule type="expression" dxfId="22" priority="22">
      <formula>MID(A24,1,3)=$D$3</formula>
    </cfRule>
  </conditionalFormatting>
  <conditionalFormatting sqref="D25">
    <cfRule type="expression" dxfId="21" priority="21">
      <formula>MID(A25,1,3)=$D$3</formula>
    </cfRule>
  </conditionalFormatting>
  <conditionalFormatting sqref="D26">
    <cfRule type="expression" dxfId="20" priority="20">
      <formula>MID(A26,1,3)=$D$3</formula>
    </cfRule>
  </conditionalFormatting>
  <conditionalFormatting sqref="D27">
    <cfRule type="expression" dxfId="19" priority="19">
      <formula>MID(A27,1,3)=$D$3</formula>
    </cfRule>
  </conditionalFormatting>
  <conditionalFormatting sqref="D28">
    <cfRule type="expression" dxfId="18" priority="18">
      <formula>MID(A28,1,3)=$D$3</formula>
    </cfRule>
  </conditionalFormatting>
  <conditionalFormatting sqref="D29">
    <cfRule type="expression" dxfId="17" priority="17">
      <formula>MID(A29,1,3)=$D$3</formula>
    </cfRule>
  </conditionalFormatting>
  <conditionalFormatting sqref="D30">
    <cfRule type="expression" dxfId="16" priority="16">
      <formula>MID(A30,1,3)=$D$3</formula>
    </cfRule>
  </conditionalFormatting>
  <conditionalFormatting sqref="D31">
    <cfRule type="expression" dxfId="15" priority="15">
      <formula>MID(A31,1,3)=$D$3</formula>
    </cfRule>
  </conditionalFormatting>
  <conditionalFormatting sqref="D32">
    <cfRule type="expression" dxfId="14" priority="14">
      <formula>MID(A32,1,3)=$D$3</formula>
    </cfRule>
  </conditionalFormatting>
  <conditionalFormatting sqref="D33">
    <cfRule type="expression" dxfId="13" priority="13">
      <formula>MID(A33,1,3)=$D$3</formula>
    </cfRule>
  </conditionalFormatting>
  <conditionalFormatting sqref="D34">
    <cfRule type="expression" dxfId="12" priority="12">
      <formula>MID(A34,1,3)=$D$3</formula>
    </cfRule>
  </conditionalFormatting>
  <conditionalFormatting sqref="D35">
    <cfRule type="expression" dxfId="11" priority="11">
      <formula>MID(A35,1,3)=$D$3</formula>
    </cfRule>
  </conditionalFormatting>
  <conditionalFormatting sqref="D16">
    <cfRule type="expression" dxfId="10" priority="57">
      <formula>MID(A16,1,3)=$D$3</formula>
    </cfRule>
    <cfRule type="expression" dxfId="9" priority="58">
      <formula>MID(A16,1,3)=$D$3</formula>
    </cfRule>
    <cfRule type="expression" dxfId="8" priority="59">
      <formula>MID($A$16,1,3)=$D$3</formula>
    </cfRule>
  </conditionalFormatting>
  <conditionalFormatting sqref="D36">
    <cfRule type="expression" dxfId="7" priority="60">
      <formula>MID(A36,1,3)=$D$3</formula>
    </cfRule>
    <cfRule type="expression" dxfId="6" priority="61">
      <formula>MID($A$16,1,3)=$D$3</formula>
    </cfRule>
  </conditionalFormatting>
  <conditionalFormatting sqref="G38">
    <cfRule type="cellIs" dxfId="5" priority="3" operator="lessThan">
      <formula>$D$9</formula>
    </cfRule>
    <cfRule type="cellIs" dxfId="4" priority="4" operator="lessThan">
      <formula>$D$9</formula>
    </cfRule>
    <cfRule type="cellIs" dxfId="3" priority="5" operator="greaterThan">
      <formula>$D$9</formula>
    </cfRule>
    <cfRule type="cellIs" dxfId="2" priority="6" operator="lessThan">
      <formula>438538.19</formula>
    </cfRule>
    <cfRule type="cellIs" dxfId="1" priority="2" operator="greaterThan">
      <formula>0</formula>
    </cfRule>
    <cfRule type="cellIs" dxfId="0" priority="1" operator="lessThan">
      <formula>0</formula>
    </cfRule>
  </conditionalFormatting>
  <pageMargins left="0.7" right="0.7" top="0.75" bottom="0.75" header="0.3" footer="0.3"/>
  <pageSetup orientation="portrait" verticalDpi="0" r:id="rId1"/>
  <ignoredErrors>
    <ignoredError sqref="D34:D36 D20:D2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Calculation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Duran</dc:creator>
  <cp:lastModifiedBy>Fernando Duran</cp:lastModifiedBy>
  <dcterms:created xsi:type="dcterms:W3CDTF">2013-03-25T04:21:53Z</dcterms:created>
  <dcterms:modified xsi:type="dcterms:W3CDTF">2013-06-02T16:38:11Z</dcterms:modified>
</cp:coreProperties>
</file>